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2D1BB0EE-BB3F-4E3E-B65A-8B548E693E0A}" xr6:coauthVersionLast="41" xr6:coauthVersionMax="41" xr10:uidLastSave="{00000000-0000-0000-0000-000000000000}"/>
  <bookViews>
    <workbookView xWindow="-120" yWindow="-120" windowWidth="29040" windowHeight="176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'PK-Profiles'!$A$1:$Q$9217</definedName>
    <definedName name="_xlnm._FilterDatabase" localSheetId="6" hidden="1">Projects!$A$1:$F$904</definedName>
    <definedName name="_xlnm._FilterDatabase" localSheetId="0" hidden="1">Studies!$A$2:$BT$962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25" i="14"/>
  <c r="C925" i="14"/>
  <c r="D925" i="14"/>
  <c r="E925"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62"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<sst xmlns="http://schemas.openxmlformats.org/spreadsheetml/2006/main" count="66165" uniqueCount="2936">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</sst>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4">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168" fontId="8" fillId="11" borderId="0" xfId="0" applyNumberFormat="1" applyFont="1" applyFill="1"/>
    <xf numFmtId="168" fontId="7" fillId="11" borderId="0" xfId="0" applyNumberFormat="1" applyFont="1" applyFill="1"/>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962"/>
  <sheetViews>
    <sheetView zoomScale="90" zoomScaleNormal="90" workbookViewId="0">
      <pane xSplit="5" ySplit="2" topLeftCell="F3" activePane="bottomRight" state="frozen"/>
      <selection pane="topRight" activeCell="E1" sqref="E1"/>
      <selection pane="bottomLeft" activeCell="A3" sqref="A3"/>
      <selection pane="bottomRight" activeCell="A354" sqref="A354:XFD356"/>
    </sheetView>
  </sheetViews>
  <sheetFormatPr baseColWidth="10" defaultColWidth="8.75" defaultRowHeight="12.75" x14ac:dyDescent="0.2"/>
  <cols>
    <col min="1" max="1" width="5.875" style="91" bestFit="1" customWidth="1"/>
    <col min="2" max="2" width="14.75" style="231" customWidth="1"/>
    <col min="3" max="3" width="14.75" style="261"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6" t="s">
        <v>0</v>
      </c>
      <c r="G1" s="266"/>
      <c r="H1" s="266"/>
      <c r="I1" s="266"/>
      <c r="J1" s="267" t="s">
        <v>1</v>
      </c>
      <c r="K1" s="267"/>
      <c r="L1" s="267"/>
      <c r="M1" s="267"/>
      <c r="N1" s="267"/>
      <c r="O1" s="267"/>
      <c r="P1" s="267"/>
      <c r="Q1" s="268" t="s">
        <v>2</v>
      </c>
      <c r="R1" s="268"/>
      <c r="S1" s="268"/>
      <c r="T1" s="268"/>
      <c r="U1" s="226"/>
      <c r="V1" s="269" t="s">
        <v>3</v>
      </c>
      <c r="W1" s="269"/>
      <c r="X1" s="269"/>
      <c r="Y1" s="269"/>
      <c r="Z1" s="169"/>
      <c r="AA1" s="4" t="s">
        <v>4</v>
      </c>
      <c r="AB1" s="4" t="s">
        <v>5</v>
      </c>
      <c r="AC1" s="270" t="s">
        <v>6</v>
      </c>
      <c r="AD1" s="270"/>
      <c r="AE1" s="270"/>
      <c r="AF1" s="270"/>
      <c r="AG1" s="270"/>
      <c r="AH1" s="270"/>
      <c r="AI1" s="270"/>
      <c r="AJ1" s="270"/>
      <c r="AK1" s="271" t="s">
        <v>7</v>
      </c>
      <c r="AL1" s="271"/>
      <c r="AM1" s="271"/>
      <c r="AN1" s="271"/>
      <c r="AO1" s="271"/>
      <c r="AP1" s="271"/>
      <c r="AQ1" s="271"/>
      <c r="AR1" s="271"/>
      <c r="AS1" s="270" t="s">
        <v>8</v>
      </c>
      <c r="AT1" s="270"/>
      <c r="AU1" s="270"/>
      <c r="AV1" s="270"/>
      <c r="AW1" s="270"/>
      <c r="AX1" s="270"/>
      <c r="AY1" s="270"/>
      <c r="AZ1" s="270"/>
      <c r="BA1" s="271" t="s">
        <v>9</v>
      </c>
      <c r="BB1" s="271"/>
      <c r="BC1" s="271"/>
      <c r="BD1" s="271"/>
      <c r="BE1" s="271"/>
      <c r="BF1" s="271"/>
      <c r="BG1" s="271"/>
      <c r="BH1" s="271"/>
      <c r="BI1" s="270" t="s">
        <v>10</v>
      </c>
      <c r="BJ1" s="270"/>
      <c r="BK1" s="270"/>
      <c r="BL1" s="270"/>
      <c r="BM1" s="270"/>
      <c r="BN1" s="270"/>
      <c r="BO1" s="270"/>
      <c r="BP1" s="270"/>
      <c r="BQ1" s="166"/>
      <c r="BR1" s="165"/>
      <c r="BS1" s="124"/>
      <c r="BT1" s="174"/>
    </row>
    <row r="2" spans="1:72" x14ac:dyDescent="0.2">
      <c r="A2" s="94" t="s">
        <v>11</v>
      </c>
      <c r="B2" s="232" t="s">
        <v>12</v>
      </c>
      <c r="C2" s="26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hidden="1" customHeight="1" x14ac:dyDescent="0.2">
      <c r="A3" s="92">
        <v>1</v>
      </c>
      <c r="B3" s="233" t="s">
        <v>51</v>
      </c>
      <c r="C3" s="263"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hidden="1" customHeight="1" x14ac:dyDescent="0.2">
      <c r="A4" s="92">
        <v>2</v>
      </c>
      <c r="B4" s="233" t="s">
        <v>51</v>
      </c>
      <c r="C4" s="263"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hidden="1" customHeight="1" x14ac:dyDescent="0.2">
      <c r="A5" s="92">
        <v>3</v>
      </c>
      <c r="B5" s="233" t="s">
        <v>51</v>
      </c>
      <c r="C5" s="263"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hidden="1" customHeight="1" x14ac:dyDescent="0.2">
      <c r="A6" s="92">
        <v>4</v>
      </c>
      <c r="B6" s="233" t="s">
        <v>51</v>
      </c>
      <c r="C6" s="263"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hidden="1" customHeight="1" x14ac:dyDescent="0.2">
      <c r="A7" s="205">
        <v>5</v>
      </c>
      <c r="B7" s="233" t="s">
        <v>577</v>
      </c>
      <c r="C7" s="263"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hidden="1" customHeight="1" x14ac:dyDescent="0.2">
      <c r="A8" s="205">
        <v>6</v>
      </c>
      <c r="B8" s="233" t="s">
        <v>577</v>
      </c>
      <c r="C8" s="263"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hidden="1" customHeight="1" x14ac:dyDescent="0.2">
      <c r="A9" s="205">
        <v>7</v>
      </c>
      <c r="B9" s="233" t="s">
        <v>577</v>
      </c>
      <c r="C9" s="263"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hidden="1" customHeight="1" x14ac:dyDescent="0.2">
      <c r="A10" s="205">
        <v>8</v>
      </c>
      <c r="B10" s="233" t="s">
        <v>577</v>
      </c>
      <c r="C10" s="263"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hidden="1" customHeight="1" x14ac:dyDescent="0.2">
      <c r="A11" s="92">
        <v>9</v>
      </c>
      <c r="B11" s="233" t="s">
        <v>73</v>
      </c>
      <c r="C11" s="263"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hidden="1" customHeight="1" x14ac:dyDescent="0.2">
      <c r="A12" s="92">
        <v>10</v>
      </c>
      <c r="B12" s="233" t="s">
        <v>73</v>
      </c>
      <c r="C12" s="263"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hidden="1" customHeight="1" x14ac:dyDescent="0.2">
      <c r="A13" s="92">
        <v>11</v>
      </c>
      <c r="B13" s="233" t="s">
        <v>73</v>
      </c>
      <c r="C13" s="263"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hidden="1" customHeight="1" x14ac:dyDescent="0.2">
      <c r="A14" s="92">
        <v>12</v>
      </c>
      <c r="B14" s="233" t="s">
        <v>73</v>
      </c>
      <c r="C14" s="263"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hidden="1" customHeight="1" x14ac:dyDescent="0.2">
      <c r="A15" s="92">
        <v>13</v>
      </c>
      <c r="B15" s="233" t="s">
        <v>73</v>
      </c>
      <c r="C15" s="263"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hidden="1" customHeight="1" x14ac:dyDescent="0.2">
      <c r="A16" s="92">
        <v>14</v>
      </c>
      <c r="B16" s="233" t="s">
        <v>73</v>
      </c>
      <c r="C16" s="263"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hidden="1" customHeight="1" x14ac:dyDescent="0.2">
      <c r="A17" s="92">
        <v>15</v>
      </c>
      <c r="B17" s="233" t="s">
        <v>73</v>
      </c>
      <c r="C17" s="263"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hidden="1" customHeight="1" x14ac:dyDescent="0.2">
      <c r="A18" s="92">
        <v>16</v>
      </c>
      <c r="B18" s="233" t="s">
        <v>73</v>
      </c>
      <c r="C18" s="263"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hidden="1" customHeight="1" x14ac:dyDescent="0.2">
      <c r="A19" s="92">
        <v>17</v>
      </c>
      <c r="B19" s="233" t="s">
        <v>73</v>
      </c>
      <c r="C19" s="263"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hidden="1" customHeight="1" x14ac:dyDescent="0.2">
      <c r="A20" s="92">
        <v>18</v>
      </c>
      <c r="B20" s="233" t="s">
        <v>73</v>
      </c>
      <c r="C20" s="263"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hidden="1" customHeight="1" x14ac:dyDescent="0.2">
      <c r="A21" s="92">
        <v>19</v>
      </c>
      <c r="B21" s="233" t="s">
        <v>73</v>
      </c>
      <c r="C21" s="263"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hidden="1" customHeight="1" x14ac:dyDescent="0.2">
      <c r="A22" s="92">
        <v>20</v>
      </c>
      <c r="B22" s="233" t="s">
        <v>73</v>
      </c>
      <c r="C22" s="263"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hidden="1" customHeight="1" x14ac:dyDescent="0.2">
      <c r="A23" s="92">
        <v>21</v>
      </c>
      <c r="B23" s="233" t="s">
        <v>73</v>
      </c>
      <c r="C23" s="263"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hidden="1" customHeight="1" x14ac:dyDescent="0.2">
      <c r="A24" s="92">
        <v>22</v>
      </c>
      <c r="B24" s="233" t="s">
        <v>73</v>
      </c>
      <c r="C24" s="263"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hidden="1" customHeight="1" x14ac:dyDescent="0.2">
      <c r="A25" s="92">
        <v>23</v>
      </c>
      <c r="B25" s="233" t="s">
        <v>73</v>
      </c>
      <c r="C25" s="263"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hidden="1" customHeight="1" x14ac:dyDescent="0.2">
      <c r="A26" s="92">
        <v>24</v>
      </c>
      <c r="B26" s="233" t="s">
        <v>73</v>
      </c>
      <c r="C26" s="263"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hidden="1" customHeight="1" x14ac:dyDescent="0.2">
      <c r="A27" s="92">
        <v>25</v>
      </c>
      <c r="B27" s="233" t="s">
        <v>73</v>
      </c>
      <c r="C27" s="263"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hidden="1" customHeight="1" x14ac:dyDescent="0.2">
      <c r="A28" s="92">
        <v>26</v>
      </c>
      <c r="B28" s="233" t="s">
        <v>73</v>
      </c>
      <c r="C28" s="263"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hidden="1" customHeight="1" x14ac:dyDescent="0.2">
      <c r="A29" s="92">
        <v>27</v>
      </c>
      <c r="B29" s="233" t="s">
        <v>73</v>
      </c>
      <c r="C29" s="263"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hidden="1" customHeight="1" x14ac:dyDescent="0.2">
      <c r="A30" s="92">
        <v>28</v>
      </c>
      <c r="B30" s="233" t="s">
        <v>73</v>
      </c>
      <c r="C30" s="263"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hidden="1" customHeight="1" x14ac:dyDescent="0.2">
      <c r="A31" s="92">
        <v>29</v>
      </c>
      <c r="B31" s="233" t="s">
        <v>73</v>
      </c>
      <c r="C31" s="263"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hidden="1" customHeight="1" x14ac:dyDescent="0.2">
      <c r="A32" s="205">
        <v>30</v>
      </c>
      <c r="B32" s="233" t="s">
        <v>587</v>
      </c>
      <c r="C32" s="263"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hidden="1" customHeight="1" x14ac:dyDescent="0.2">
      <c r="A33" s="205">
        <v>31</v>
      </c>
      <c r="B33" s="233" t="s">
        <v>587</v>
      </c>
      <c r="C33" s="263"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hidden="1" customHeight="1" x14ac:dyDescent="0.2">
      <c r="A34" s="205">
        <v>32</v>
      </c>
      <c r="B34" s="233" t="s">
        <v>587</v>
      </c>
      <c r="C34" s="263"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hidden="1" customHeight="1" x14ac:dyDescent="0.2">
      <c r="A35" s="205">
        <v>33</v>
      </c>
      <c r="B35" s="233" t="s">
        <v>587</v>
      </c>
      <c r="C35" s="263"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hidden="1" customHeight="1" x14ac:dyDescent="0.2">
      <c r="A36" s="205">
        <v>34</v>
      </c>
      <c r="B36" s="233" t="s">
        <v>587</v>
      </c>
      <c r="C36" s="263"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hidden="1" customHeight="1" x14ac:dyDescent="0.2">
      <c r="A37" s="205">
        <v>35</v>
      </c>
      <c r="B37" s="233" t="s">
        <v>587</v>
      </c>
      <c r="C37" s="263"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hidden="1" customHeight="1" x14ac:dyDescent="0.2">
      <c r="A38" s="205">
        <v>36</v>
      </c>
      <c r="B38" s="233" t="s">
        <v>587</v>
      </c>
      <c r="C38" s="263"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hidden="1" customHeight="1" x14ac:dyDescent="0.2">
      <c r="A39" s="205">
        <v>37</v>
      </c>
      <c r="B39" s="233" t="s">
        <v>587</v>
      </c>
      <c r="C39" s="263"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hidden="1" customHeight="1" x14ac:dyDescent="0.2">
      <c r="A40" s="205">
        <v>38</v>
      </c>
      <c r="B40" s="233" t="s">
        <v>587</v>
      </c>
      <c r="C40" s="263"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hidden="1" customHeight="1" x14ac:dyDescent="0.2">
      <c r="A41" s="205">
        <v>39</v>
      </c>
      <c r="B41" s="233" t="s">
        <v>587</v>
      </c>
      <c r="C41" s="263"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hidden="1" customHeight="1" x14ac:dyDescent="0.2">
      <c r="A42" s="205">
        <v>40</v>
      </c>
      <c r="B42" s="233" t="s">
        <v>587</v>
      </c>
      <c r="C42" s="263"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hidden="1" customHeight="1" x14ac:dyDescent="0.2">
      <c r="A43" s="205">
        <v>41</v>
      </c>
      <c r="B43" s="233" t="s">
        <v>587</v>
      </c>
      <c r="C43" s="263"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hidden="1" customHeight="1" x14ac:dyDescent="0.2">
      <c r="A44" s="205">
        <v>42</v>
      </c>
      <c r="B44" s="233" t="s">
        <v>587</v>
      </c>
      <c r="C44" s="263"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hidden="1" customHeight="1" x14ac:dyDescent="0.2">
      <c r="A45" s="205">
        <v>43</v>
      </c>
      <c r="B45" s="233" t="s">
        <v>587</v>
      </c>
      <c r="C45" s="263"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hidden="1" customHeight="1" x14ac:dyDescent="0.2">
      <c r="A46" s="205">
        <v>44</v>
      </c>
      <c r="B46" s="233" t="s">
        <v>587</v>
      </c>
      <c r="C46" s="263"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hidden="1" customHeight="1" x14ac:dyDescent="0.2">
      <c r="A47" s="205">
        <v>45</v>
      </c>
      <c r="B47" s="233" t="s">
        <v>587</v>
      </c>
      <c r="C47" s="263"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hidden="1" customHeight="1" x14ac:dyDescent="0.2">
      <c r="A48" s="205">
        <v>46</v>
      </c>
      <c r="B48" s="233" t="s">
        <v>587</v>
      </c>
      <c r="C48" s="263"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hidden="1" customHeight="1" x14ac:dyDescent="0.2">
      <c r="A49" s="205">
        <v>47</v>
      </c>
      <c r="B49" s="233" t="s">
        <v>587</v>
      </c>
      <c r="C49" s="263"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hidden="1" customHeight="1" x14ac:dyDescent="0.2">
      <c r="A50" s="205">
        <v>48</v>
      </c>
      <c r="B50" s="233" t="s">
        <v>609</v>
      </c>
      <c r="C50" s="264"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hidden="1" customHeight="1" x14ac:dyDescent="0.2">
      <c r="A51" s="205">
        <v>49</v>
      </c>
      <c r="B51" s="231" t="s">
        <v>611</v>
      </c>
      <c r="C51" s="264"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hidden="1" customHeight="1" x14ac:dyDescent="0.2">
      <c r="A52" s="205">
        <v>50</v>
      </c>
      <c r="B52" s="231" t="s">
        <v>611</v>
      </c>
      <c r="C52" s="264"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hidden="1" customHeight="1" x14ac:dyDescent="0.2">
      <c r="A53" s="92">
        <v>51</v>
      </c>
      <c r="B53" s="231" t="s">
        <v>99</v>
      </c>
      <c r="C53" s="264"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hidden="1" customHeight="1" x14ac:dyDescent="0.2">
      <c r="A54" s="92">
        <v>52</v>
      </c>
      <c r="B54" s="231" t="s">
        <v>99</v>
      </c>
      <c r="C54" s="264"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hidden="1" customHeight="1" x14ac:dyDescent="0.2">
      <c r="A55" s="205">
        <v>53</v>
      </c>
      <c r="B55" s="233" t="s">
        <v>612</v>
      </c>
      <c r="C55" s="263"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hidden="1" customHeight="1" x14ac:dyDescent="0.2">
      <c r="A56" s="205">
        <v>54</v>
      </c>
      <c r="B56" s="233" t="s">
        <v>612</v>
      </c>
      <c r="C56" s="263"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hidden="1" customHeight="1" x14ac:dyDescent="0.2">
      <c r="A57" s="205">
        <v>55</v>
      </c>
      <c r="B57" s="233" t="s">
        <v>617</v>
      </c>
      <c r="C57" s="263"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hidden="1" customHeight="1" x14ac:dyDescent="0.2">
      <c r="A58" s="205">
        <v>56</v>
      </c>
      <c r="B58" s="233" t="s">
        <v>617</v>
      </c>
      <c r="C58" s="263"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hidden="1" customHeight="1" x14ac:dyDescent="0.2">
      <c r="A59" s="205">
        <v>57</v>
      </c>
      <c r="B59" s="233" t="s">
        <v>617</v>
      </c>
      <c r="C59" s="263"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hidden="1" customHeight="1" x14ac:dyDescent="0.2">
      <c r="A60" s="205">
        <v>58</v>
      </c>
      <c r="B60" s="233" t="s">
        <v>617</v>
      </c>
      <c r="C60" s="263"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hidden="1" customHeight="1" x14ac:dyDescent="0.2">
      <c r="A61" s="205">
        <v>59</v>
      </c>
      <c r="B61" s="233" t="s">
        <v>617</v>
      </c>
      <c r="C61" s="263"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hidden="1" customHeight="1" x14ac:dyDescent="0.2">
      <c r="A62" s="205">
        <v>60</v>
      </c>
      <c r="B62" s="233" t="s">
        <v>631</v>
      </c>
      <c r="C62" s="263"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hidden="1" customHeight="1" x14ac:dyDescent="0.2">
      <c r="A63" s="92">
        <v>61</v>
      </c>
      <c r="B63" s="234" t="s">
        <v>108</v>
      </c>
      <c r="C63" s="263"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hidden="1" customHeight="1" x14ac:dyDescent="0.2">
      <c r="A64" s="92">
        <v>62</v>
      </c>
      <c r="B64" s="234" t="s">
        <v>108</v>
      </c>
      <c r="C64" s="263"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hidden="1" customHeight="1" x14ac:dyDescent="0.2">
      <c r="A65" s="92">
        <v>63</v>
      </c>
      <c r="B65" s="234" t="s">
        <v>108</v>
      </c>
      <c r="C65" s="263"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hidden="1" customHeight="1" x14ac:dyDescent="0.2">
      <c r="A66" s="92">
        <v>64</v>
      </c>
      <c r="B66" s="234" t="s">
        <v>108</v>
      </c>
      <c r="C66" s="263"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hidden="1" customHeight="1" x14ac:dyDescent="0.2">
      <c r="A67" s="92">
        <v>65</v>
      </c>
      <c r="B67" s="234" t="s">
        <v>108</v>
      </c>
      <c r="C67" s="263"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hidden="1" customHeight="1" x14ac:dyDescent="0.2">
      <c r="A68" s="92">
        <v>66</v>
      </c>
      <c r="B68" s="234" t="s">
        <v>108</v>
      </c>
      <c r="C68" s="263"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hidden="1" customHeight="1" x14ac:dyDescent="0.2">
      <c r="A69" s="92">
        <v>67</v>
      </c>
      <c r="B69" s="234" t="s">
        <v>108</v>
      </c>
      <c r="C69" s="263"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hidden="1" customHeight="1" x14ac:dyDescent="0.2">
      <c r="A70" s="92">
        <v>68</v>
      </c>
      <c r="B70" s="234" t="s">
        <v>108</v>
      </c>
      <c r="C70" s="263"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hidden="1" customHeight="1" x14ac:dyDescent="0.2">
      <c r="A71" s="92">
        <v>69</v>
      </c>
      <c r="B71" s="234" t="s">
        <v>108</v>
      </c>
      <c r="C71" s="263"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hidden="1" customHeight="1" x14ac:dyDescent="0.2">
      <c r="A72" s="92">
        <v>70</v>
      </c>
      <c r="B72" s="234" t="s">
        <v>108</v>
      </c>
      <c r="C72" s="263"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hidden="1" customHeight="1" x14ac:dyDescent="0.2">
      <c r="A73" s="92">
        <v>71</v>
      </c>
      <c r="B73" s="234" t="s">
        <v>108</v>
      </c>
      <c r="C73" s="263"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hidden="1" customHeight="1" x14ac:dyDescent="0.2">
      <c r="A74" s="92">
        <v>72</v>
      </c>
      <c r="B74" s="234" t="s">
        <v>108</v>
      </c>
      <c r="C74" s="263"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hidden="1" customHeight="1" x14ac:dyDescent="0.2">
      <c r="A75" s="92">
        <v>73</v>
      </c>
      <c r="B75" s="234" t="s">
        <v>108</v>
      </c>
      <c r="C75" s="263"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hidden="1" customHeight="1" x14ac:dyDescent="0.2">
      <c r="A76" s="92">
        <v>74</v>
      </c>
      <c r="B76" s="234" t="s">
        <v>108</v>
      </c>
      <c r="C76" s="263"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hidden="1" customHeight="1" x14ac:dyDescent="0.2">
      <c r="A77" s="92">
        <v>75</v>
      </c>
      <c r="B77" s="234" t="s">
        <v>108</v>
      </c>
      <c r="C77" s="263"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hidden="1" customHeight="1" x14ac:dyDescent="0.2">
      <c r="A78" s="92">
        <v>76</v>
      </c>
      <c r="B78" s="234" t="s">
        <v>108</v>
      </c>
      <c r="C78" s="263"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hidden="1" customHeight="1" x14ac:dyDescent="0.2">
      <c r="A79" s="92">
        <v>77</v>
      </c>
      <c r="B79" s="234" t="s">
        <v>108</v>
      </c>
      <c r="C79" s="263"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hidden="1" customHeight="1" x14ac:dyDescent="0.2">
      <c r="A80" s="92">
        <v>78</v>
      </c>
      <c r="B80" s="234" t="s">
        <v>108</v>
      </c>
      <c r="C80" s="263"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hidden="1" customHeight="1" x14ac:dyDescent="0.2">
      <c r="A81" s="92">
        <v>79</v>
      </c>
      <c r="B81" s="233" t="s">
        <v>146</v>
      </c>
      <c r="C81" s="263"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hidden="1" customHeight="1" x14ac:dyDescent="0.2">
      <c r="A82" s="92">
        <v>80</v>
      </c>
      <c r="B82" s="233" t="s">
        <v>146</v>
      </c>
      <c r="C82" s="263"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hidden="1" customHeight="1" x14ac:dyDescent="0.2">
      <c r="A83" s="92">
        <v>81</v>
      </c>
      <c r="B83" s="233" t="s">
        <v>146</v>
      </c>
      <c r="C83" s="263"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hidden="1" customHeight="1" x14ac:dyDescent="0.2">
      <c r="A84" s="92">
        <v>82</v>
      </c>
      <c r="B84" s="233" t="s">
        <v>146</v>
      </c>
      <c r="C84" s="263"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hidden="1" customHeight="1" x14ac:dyDescent="0.2">
      <c r="A85" s="92">
        <v>83</v>
      </c>
      <c r="B85" s="233" t="s">
        <v>146</v>
      </c>
      <c r="C85" s="263"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hidden="1" customHeight="1" x14ac:dyDescent="0.2">
      <c r="A86" s="92">
        <v>84</v>
      </c>
      <c r="B86" s="233" t="s">
        <v>146</v>
      </c>
      <c r="C86" s="263"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hidden="1" customHeight="1" x14ac:dyDescent="0.2">
      <c r="A87" s="92">
        <v>85</v>
      </c>
      <c r="B87" s="233" t="s">
        <v>159</v>
      </c>
      <c r="C87" s="263"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hidden="1" customHeight="1" x14ac:dyDescent="0.2">
      <c r="A88" s="92">
        <v>86</v>
      </c>
      <c r="B88" s="233" t="s">
        <v>159</v>
      </c>
      <c r="C88" s="263"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hidden="1" customHeight="1" x14ac:dyDescent="0.2">
      <c r="A89" s="92">
        <v>87</v>
      </c>
      <c r="B89" s="233" t="s">
        <v>159</v>
      </c>
      <c r="C89" s="263"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hidden="1" customHeight="1" x14ac:dyDescent="0.2">
      <c r="A90" s="92">
        <v>88</v>
      </c>
      <c r="B90" s="233" t="s">
        <v>159</v>
      </c>
      <c r="C90" s="263"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hidden="1" customHeight="1" x14ac:dyDescent="0.2">
      <c r="A91" s="92">
        <v>89</v>
      </c>
      <c r="B91" s="233" t="s">
        <v>159</v>
      </c>
      <c r="C91" s="263"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hidden="1" customHeight="1" x14ac:dyDescent="0.2">
      <c r="A92" s="92">
        <v>90</v>
      </c>
      <c r="B92" s="233" t="s">
        <v>159</v>
      </c>
      <c r="C92" s="263"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hidden="1" customHeight="1" x14ac:dyDescent="0.2">
      <c r="A93" s="92">
        <v>91</v>
      </c>
      <c r="B93" s="233" t="s">
        <v>159</v>
      </c>
      <c r="C93" s="263"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hidden="1" customHeight="1" x14ac:dyDescent="0.2">
      <c r="A94" s="92">
        <v>92</v>
      </c>
      <c r="B94" s="233" t="s">
        <v>159</v>
      </c>
      <c r="C94" s="263"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hidden="1" customHeight="1" x14ac:dyDescent="0.2">
      <c r="A95" s="91">
        <v>93</v>
      </c>
      <c r="B95" s="231" t="s">
        <v>169</v>
      </c>
      <c r="C95" s="264"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hidden="1" customHeight="1" x14ac:dyDescent="0.2">
      <c r="A96" s="91">
        <v>94</v>
      </c>
      <c r="B96" s="231" t="s">
        <v>169</v>
      </c>
      <c r="C96" s="264"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hidden="1" customHeight="1" x14ac:dyDescent="0.2">
      <c r="A97" s="91">
        <v>95</v>
      </c>
      <c r="B97" s="231" t="s">
        <v>169</v>
      </c>
      <c r="C97" s="264"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hidden="1" customHeight="1" x14ac:dyDescent="0.2">
      <c r="A98" s="91">
        <v>96</v>
      </c>
      <c r="B98" s="231" t="s">
        <v>169</v>
      </c>
      <c r="C98" s="264"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hidden="1" customHeight="1" x14ac:dyDescent="0.2">
      <c r="A99" s="91">
        <v>97</v>
      </c>
      <c r="B99" s="231" t="s">
        <v>169</v>
      </c>
      <c r="C99" s="264"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hidden="1" customHeight="1" x14ac:dyDescent="0.2">
      <c r="A100" s="91">
        <v>98</v>
      </c>
      <c r="B100" s="231" t="s">
        <v>169</v>
      </c>
      <c r="C100" s="264"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hidden="1" customHeight="1" x14ac:dyDescent="0.2">
      <c r="A101" s="92">
        <v>100</v>
      </c>
      <c r="B101" s="233" t="s">
        <v>185</v>
      </c>
      <c r="C101" s="263"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hidden="1" customHeight="1" x14ac:dyDescent="0.2">
      <c r="A102" s="92">
        <v>101</v>
      </c>
      <c r="B102" s="233" t="s">
        <v>185</v>
      </c>
      <c r="C102" s="263"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hidden="1" customHeight="1" x14ac:dyDescent="0.2">
      <c r="A103" s="205">
        <v>104</v>
      </c>
      <c r="B103" s="231" t="s">
        <v>634</v>
      </c>
      <c r="C103" s="264"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hidden="1" customHeight="1" x14ac:dyDescent="0.2">
      <c r="A104" s="205">
        <v>105</v>
      </c>
      <c r="B104" s="231" t="s">
        <v>634</v>
      </c>
      <c r="C104" s="264"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hidden="1" customHeight="1" x14ac:dyDescent="0.2">
      <c r="A105" s="205">
        <v>106</v>
      </c>
      <c r="B105" s="231" t="s">
        <v>634</v>
      </c>
      <c r="C105" s="264"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hidden="1" customHeight="1" x14ac:dyDescent="0.2">
      <c r="A106" s="205">
        <v>107</v>
      </c>
      <c r="B106" s="231" t="s">
        <v>634</v>
      </c>
      <c r="C106" s="264"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hidden="1" customHeight="1" x14ac:dyDescent="0.2">
      <c r="A107" s="205">
        <v>109</v>
      </c>
      <c r="B107" s="231" t="s">
        <v>640</v>
      </c>
      <c r="C107" s="264"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hidden="1" customHeight="1" x14ac:dyDescent="0.2">
      <c r="A108" s="205">
        <v>110</v>
      </c>
      <c r="B108" s="233" t="s">
        <v>650</v>
      </c>
      <c r="C108" s="263"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hidden="1" customHeight="1" x14ac:dyDescent="0.2">
      <c r="A109" s="205">
        <v>111</v>
      </c>
      <c r="B109" s="233" t="s">
        <v>650</v>
      </c>
      <c r="C109" s="263"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hidden="1" customHeight="1" x14ac:dyDescent="0.2">
      <c r="A110" s="92">
        <v>112</v>
      </c>
      <c r="B110" s="233" t="s">
        <v>198</v>
      </c>
      <c r="C110" s="263"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hidden="1" customHeight="1" x14ac:dyDescent="0.2">
      <c r="A111" s="92">
        <v>113</v>
      </c>
      <c r="B111" s="233" t="s">
        <v>198</v>
      </c>
      <c r="C111" s="263"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hidden="1" customHeight="1" x14ac:dyDescent="0.2">
      <c r="A112" s="92">
        <v>114</v>
      </c>
      <c r="B112" s="233" t="s">
        <v>198</v>
      </c>
      <c r="C112" s="263"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hidden="1" customHeight="1" x14ac:dyDescent="0.2">
      <c r="A113" s="92">
        <v>115</v>
      </c>
      <c r="B113" s="233" t="s">
        <v>198</v>
      </c>
      <c r="C113" s="263"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hidden="1" customHeight="1" x14ac:dyDescent="0.2">
      <c r="A114" s="92">
        <v>116</v>
      </c>
      <c r="B114" s="233" t="s">
        <v>198</v>
      </c>
      <c r="C114" s="263"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hidden="1" customHeight="1" x14ac:dyDescent="0.2">
      <c r="A115" s="92">
        <v>117</v>
      </c>
      <c r="B115" s="233" t="s">
        <v>198</v>
      </c>
      <c r="C115" s="263"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hidden="1" customHeight="1" x14ac:dyDescent="0.2">
      <c r="A116" s="205">
        <v>118</v>
      </c>
      <c r="B116" s="231" t="s">
        <v>658</v>
      </c>
      <c r="C116" s="264"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hidden="1" customHeight="1" x14ac:dyDescent="0.2">
      <c r="A117" s="205">
        <v>119</v>
      </c>
      <c r="B117" s="231" t="s">
        <v>658</v>
      </c>
      <c r="C117" s="264"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hidden="1" customHeight="1" x14ac:dyDescent="0.2">
      <c r="A118" s="205">
        <v>120</v>
      </c>
      <c r="B118" s="231" t="s">
        <v>658</v>
      </c>
      <c r="C118" s="264"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hidden="1" customHeight="1" x14ac:dyDescent="0.2">
      <c r="A119" s="92">
        <v>123</v>
      </c>
      <c r="B119" s="234" t="s">
        <v>215</v>
      </c>
      <c r="C119" s="263"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hidden="1" customHeight="1" x14ac:dyDescent="0.2">
      <c r="A120" s="92">
        <v>124</v>
      </c>
      <c r="B120" s="234" t="s">
        <v>215</v>
      </c>
      <c r="C120" s="263"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hidden="1" customHeight="1" x14ac:dyDescent="0.2">
      <c r="A121" s="92">
        <v>125</v>
      </c>
      <c r="B121" s="234" t="s">
        <v>215</v>
      </c>
      <c r="C121" s="263"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hidden="1" customHeight="1" x14ac:dyDescent="0.2">
      <c r="A122" s="92">
        <v>126</v>
      </c>
      <c r="B122" s="234" t="s">
        <v>215</v>
      </c>
      <c r="C122" s="263"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hidden="1" customHeight="1" x14ac:dyDescent="0.2">
      <c r="A123" s="92">
        <v>127</v>
      </c>
      <c r="B123" s="234" t="s">
        <v>215</v>
      </c>
      <c r="C123" s="263"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hidden="1" customHeight="1" x14ac:dyDescent="0.2">
      <c r="A124" s="205">
        <v>128</v>
      </c>
      <c r="B124" s="233" t="s">
        <v>664</v>
      </c>
      <c r="C124" s="263"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hidden="1" customHeight="1" x14ac:dyDescent="0.2">
      <c r="A125" s="205">
        <v>129</v>
      </c>
      <c r="B125" s="233" t="s">
        <v>664</v>
      </c>
      <c r="C125" s="263"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hidden="1" customHeight="1" x14ac:dyDescent="0.2">
      <c r="A126" s="205">
        <v>130</v>
      </c>
      <c r="B126" s="233" t="s">
        <v>664</v>
      </c>
      <c r="C126" s="263"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hidden="1" customHeight="1" x14ac:dyDescent="0.2">
      <c r="A127" s="205">
        <v>131</v>
      </c>
      <c r="B127" s="233" t="s">
        <v>664</v>
      </c>
      <c r="C127" s="263"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hidden="1" customHeight="1" x14ac:dyDescent="0.2">
      <c r="A128" s="205">
        <v>132</v>
      </c>
      <c r="B128" s="233" t="s">
        <v>664</v>
      </c>
      <c r="C128" s="263"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hidden="1" customHeight="1" x14ac:dyDescent="0.2">
      <c r="A129" s="91">
        <v>133</v>
      </c>
      <c r="B129" s="231" t="s">
        <v>1613</v>
      </c>
      <c r="C129" s="265"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hidden="1" customHeight="1" x14ac:dyDescent="0.2">
      <c r="A130" s="92">
        <v>134</v>
      </c>
      <c r="B130" s="234" t="s">
        <v>229</v>
      </c>
      <c r="C130" s="263"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hidden="1" customHeight="1" x14ac:dyDescent="0.2">
      <c r="A131" s="92">
        <v>135</v>
      </c>
      <c r="B131" s="233" t="s">
        <v>229</v>
      </c>
      <c r="C131" s="263"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hidden="1" customHeight="1" x14ac:dyDescent="0.2">
      <c r="A132" s="92">
        <v>136</v>
      </c>
      <c r="B132" s="233" t="s">
        <v>229</v>
      </c>
      <c r="C132" s="263"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hidden="1" customHeight="1" x14ac:dyDescent="0.2">
      <c r="A133" s="92">
        <v>137</v>
      </c>
      <c r="B133" s="233" t="s">
        <v>229</v>
      </c>
      <c r="C133" s="263"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hidden="1" customHeight="1" x14ac:dyDescent="0.2">
      <c r="A134" s="92">
        <v>138</v>
      </c>
      <c r="B134" s="233" t="s">
        <v>229</v>
      </c>
      <c r="C134" s="263"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hidden="1" customHeight="1" x14ac:dyDescent="0.2">
      <c r="A135" s="92">
        <v>139</v>
      </c>
      <c r="B135" s="233" t="s">
        <v>229</v>
      </c>
      <c r="C135" s="263"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hidden="1" customHeight="1" x14ac:dyDescent="0.2">
      <c r="A136" s="92">
        <v>140</v>
      </c>
      <c r="B136" s="233" t="s">
        <v>229</v>
      </c>
      <c r="C136" s="263"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hidden="1" customHeight="1" x14ac:dyDescent="0.2">
      <c r="A137" s="92">
        <v>141</v>
      </c>
      <c r="B137" s="233" t="s">
        <v>229</v>
      </c>
      <c r="C137" s="263"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hidden="1" customHeight="1" x14ac:dyDescent="0.2">
      <c r="A138" s="92">
        <v>142</v>
      </c>
      <c r="B138" s="233" t="s">
        <v>229</v>
      </c>
      <c r="C138" s="263"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hidden="1" customHeight="1" x14ac:dyDescent="0.2">
      <c r="A139" s="92">
        <v>143</v>
      </c>
      <c r="B139" s="233" t="s">
        <v>229</v>
      </c>
      <c r="C139" s="263"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hidden="1" customHeight="1" x14ac:dyDescent="0.2">
      <c r="A140" s="92">
        <v>144</v>
      </c>
      <c r="B140" s="233" t="s">
        <v>229</v>
      </c>
      <c r="C140" s="263"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hidden="1" customHeight="1" x14ac:dyDescent="0.2">
      <c r="A141" s="92">
        <v>145</v>
      </c>
      <c r="B141" s="233" t="s">
        <v>229</v>
      </c>
      <c r="C141" s="263"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hidden="1" customHeight="1" x14ac:dyDescent="0.2">
      <c r="A142" s="92">
        <v>146</v>
      </c>
      <c r="B142" s="233" t="s">
        <v>229</v>
      </c>
      <c r="C142" s="263"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hidden="1" customHeight="1" x14ac:dyDescent="0.2">
      <c r="A143" s="92">
        <v>147</v>
      </c>
      <c r="B143" s="233" t="s">
        <v>229</v>
      </c>
      <c r="C143" s="263"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hidden="1" customHeight="1" x14ac:dyDescent="0.2">
      <c r="A144" s="92">
        <v>148</v>
      </c>
      <c r="B144" s="233" t="s">
        <v>229</v>
      </c>
      <c r="C144" s="263"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hidden="1" customHeight="1" x14ac:dyDescent="0.2">
      <c r="A145" s="92">
        <v>149</v>
      </c>
      <c r="B145" s="233" t="s">
        <v>229</v>
      </c>
      <c r="C145" s="263"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hidden="1" customHeight="1" x14ac:dyDescent="0.2">
      <c r="A146" s="92">
        <v>150</v>
      </c>
      <c r="B146" s="233" t="s">
        <v>229</v>
      </c>
      <c r="C146" s="263"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hidden="1" customHeight="1" x14ac:dyDescent="0.2">
      <c r="A147" s="92">
        <v>151</v>
      </c>
      <c r="B147" s="233" t="s">
        <v>229</v>
      </c>
      <c r="C147" s="263"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hidden="1" customHeight="1" x14ac:dyDescent="0.2">
      <c r="A148" s="92">
        <v>152</v>
      </c>
      <c r="B148" s="233" t="s">
        <v>229</v>
      </c>
      <c r="C148" s="263"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hidden="1" customHeight="1" x14ac:dyDescent="0.2">
      <c r="A149" s="92">
        <v>153</v>
      </c>
      <c r="B149" s="233" t="s">
        <v>229</v>
      </c>
      <c r="C149" s="263"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hidden="1" customHeight="1" x14ac:dyDescent="0.2">
      <c r="A150" s="92">
        <v>154</v>
      </c>
      <c r="B150" s="233" t="s">
        <v>229</v>
      </c>
      <c r="C150" s="263"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hidden="1" customHeight="1" x14ac:dyDescent="0.2">
      <c r="A151" s="205">
        <v>155</v>
      </c>
      <c r="B151" s="233" t="s">
        <v>668</v>
      </c>
      <c r="C151" s="263"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hidden="1" customHeight="1" x14ac:dyDescent="0.2">
      <c r="A152" s="205">
        <v>156</v>
      </c>
      <c r="B152" s="233" t="s">
        <v>668</v>
      </c>
      <c r="C152" s="263"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hidden="1" customHeight="1" x14ac:dyDescent="0.2">
      <c r="A153" s="205">
        <v>157</v>
      </c>
      <c r="B153" s="231" t="s">
        <v>673</v>
      </c>
      <c r="C153" s="264"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hidden="1" customHeight="1" x14ac:dyDescent="0.2">
      <c r="A154" s="205">
        <v>158</v>
      </c>
      <c r="B154" s="231" t="s">
        <v>673</v>
      </c>
      <c r="C154" s="264"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hidden="1" customHeight="1" x14ac:dyDescent="0.2">
      <c r="A155" s="205">
        <v>159</v>
      </c>
      <c r="B155" s="231" t="s">
        <v>673</v>
      </c>
      <c r="C155" s="264"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hidden="1" customHeight="1" x14ac:dyDescent="0.2">
      <c r="A156" s="205">
        <v>160</v>
      </c>
      <c r="B156" s="231" t="s">
        <v>673</v>
      </c>
      <c r="C156" s="264"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hidden="1" customHeight="1" x14ac:dyDescent="0.2">
      <c r="A157" s="205">
        <v>161</v>
      </c>
      <c r="B157" s="231" t="s">
        <v>673</v>
      </c>
      <c r="C157" s="264"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hidden="1" customHeight="1" x14ac:dyDescent="0.2">
      <c r="A158" s="205">
        <v>162</v>
      </c>
      <c r="B158" s="231" t="s">
        <v>673</v>
      </c>
      <c r="C158" s="264"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hidden="1" customHeight="1" x14ac:dyDescent="0.2">
      <c r="A159" s="205">
        <v>163</v>
      </c>
      <c r="B159" s="231" t="s">
        <v>673</v>
      </c>
      <c r="C159" s="264"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hidden="1" customHeight="1" x14ac:dyDescent="0.2">
      <c r="A160" s="205">
        <v>164</v>
      </c>
      <c r="B160" s="231" t="s">
        <v>673</v>
      </c>
      <c r="C160" s="264"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hidden="1" customHeight="1" x14ac:dyDescent="0.2">
      <c r="A161" s="92">
        <v>165</v>
      </c>
      <c r="B161" s="233" t="s">
        <v>262</v>
      </c>
      <c r="C161" s="263"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hidden="1" customHeight="1" x14ac:dyDescent="0.2">
      <c r="A162" s="92">
        <v>166</v>
      </c>
      <c r="B162" s="233" t="s">
        <v>262</v>
      </c>
      <c r="C162" s="263"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hidden="1" customHeight="1" x14ac:dyDescent="0.2">
      <c r="A163" s="92">
        <v>167</v>
      </c>
      <c r="B163" s="233" t="s">
        <v>262</v>
      </c>
      <c r="C163" s="263"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hidden="1" customHeight="1" x14ac:dyDescent="0.2">
      <c r="A164" s="92">
        <v>168</v>
      </c>
      <c r="B164" s="234" t="s">
        <v>268</v>
      </c>
      <c r="C164" s="263"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hidden="1" customHeight="1" x14ac:dyDescent="0.2">
      <c r="A165" s="92">
        <v>169</v>
      </c>
      <c r="B165" s="233" t="s">
        <v>268</v>
      </c>
      <c r="C165" s="263"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hidden="1" customHeight="1" x14ac:dyDescent="0.2">
      <c r="A166" s="92">
        <v>170</v>
      </c>
      <c r="B166" s="233" t="s">
        <v>268</v>
      </c>
      <c r="C166" s="263"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hidden="1" customHeight="1" x14ac:dyDescent="0.2">
      <c r="A167" s="92">
        <v>171</v>
      </c>
      <c r="B167" s="233" t="s">
        <v>268</v>
      </c>
      <c r="C167" s="263"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hidden="1" customHeight="1" x14ac:dyDescent="0.2">
      <c r="A168" s="205">
        <v>172</v>
      </c>
      <c r="B168" s="233" t="s">
        <v>681</v>
      </c>
      <c r="C168" s="263"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hidden="1" customHeight="1" x14ac:dyDescent="0.2">
      <c r="A169" s="205">
        <v>173</v>
      </c>
      <c r="B169" s="233" t="s">
        <v>681</v>
      </c>
      <c r="C169" s="263"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hidden="1" customHeight="1" x14ac:dyDescent="0.2">
      <c r="A170" s="205">
        <v>174</v>
      </c>
      <c r="B170" s="233" t="s">
        <v>681</v>
      </c>
      <c r="C170" s="263"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hidden="1" customHeight="1" x14ac:dyDescent="0.2">
      <c r="A171" s="205">
        <v>175</v>
      </c>
      <c r="B171" s="233" t="s">
        <v>681</v>
      </c>
      <c r="C171" s="263"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hidden="1" customHeight="1" x14ac:dyDescent="0.2">
      <c r="A172" s="205">
        <v>176</v>
      </c>
      <c r="B172" s="233" t="s">
        <v>696</v>
      </c>
      <c r="C172" s="263"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hidden="1" customHeight="1" x14ac:dyDescent="0.2">
      <c r="A173" s="205">
        <v>177</v>
      </c>
      <c r="B173" s="233" t="s">
        <v>696</v>
      </c>
      <c r="C173" s="263"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hidden="1" customHeight="1" x14ac:dyDescent="0.2">
      <c r="A174" s="205">
        <v>178</v>
      </c>
      <c r="B174" s="233" t="s">
        <v>696</v>
      </c>
      <c r="C174" s="263"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hidden="1" customHeight="1" x14ac:dyDescent="0.2">
      <c r="A175" s="205">
        <v>179</v>
      </c>
      <c r="B175" s="233" t="s">
        <v>696</v>
      </c>
      <c r="C175" s="263"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hidden="1" customHeight="1" x14ac:dyDescent="0.2">
      <c r="A176" s="205">
        <v>180</v>
      </c>
      <c r="B176" s="231" t="s">
        <v>702</v>
      </c>
      <c r="C176" s="264"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hidden="1" customHeight="1" x14ac:dyDescent="0.2">
      <c r="A177" s="205">
        <v>181</v>
      </c>
      <c r="B177" s="231" t="s">
        <v>702</v>
      </c>
      <c r="C177" s="264"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hidden="1" customHeight="1" x14ac:dyDescent="0.2">
      <c r="A178" s="205">
        <v>182</v>
      </c>
      <c r="B178" s="231" t="s">
        <v>702</v>
      </c>
      <c r="C178" s="264"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hidden="1" customHeight="1" x14ac:dyDescent="0.2">
      <c r="A179" s="205">
        <v>183</v>
      </c>
      <c r="B179" s="231" t="s">
        <v>702</v>
      </c>
      <c r="C179" s="264"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hidden="1" customHeight="1" x14ac:dyDescent="0.2">
      <c r="A180" s="205">
        <v>184</v>
      </c>
      <c r="B180" s="231" t="s">
        <v>702</v>
      </c>
      <c r="C180" s="264"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hidden="1" customHeight="1" x14ac:dyDescent="0.2">
      <c r="A181" s="205">
        <v>185</v>
      </c>
      <c r="B181" s="231" t="s">
        <v>702</v>
      </c>
      <c r="C181" s="264"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hidden="1" customHeight="1" x14ac:dyDescent="0.2">
      <c r="A182" s="205">
        <v>186</v>
      </c>
      <c r="B182" s="231" t="s">
        <v>702</v>
      </c>
      <c r="C182" s="264"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hidden="1" customHeight="1" x14ac:dyDescent="0.2">
      <c r="A183" s="205">
        <v>187</v>
      </c>
      <c r="B183" s="231" t="s">
        <v>702</v>
      </c>
      <c r="C183" s="264"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hidden="1" customHeight="1" x14ac:dyDescent="0.2">
      <c r="A184" s="205">
        <v>188</v>
      </c>
      <c r="B184" s="231" t="s">
        <v>717</v>
      </c>
      <c r="C184" s="264"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hidden="1" customHeight="1" x14ac:dyDescent="0.2">
      <c r="A185" s="205">
        <v>189</v>
      </c>
      <c r="B185" s="231" t="s">
        <v>717</v>
      </c>
      <c r="C185" s="264"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hidden="1" customHeight="1" x14ac:dyDescent="0.2">
      <c r="A186" s="205">
        <v>190</v>
      </c>
      <c r="B186" s="233" t="s">
        <v>723</v>
      </c>
      <c r="C186" s="263"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hidden="1" customHeight="1" x14ac:dyDescent="0.2">
      <c r="A187" s="205">
        <v>191</v>
      </c>
      <c r="B187" s="233" t="s">
        <v>723</v>
      </c>
      <c r="C187" s="263"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hidden="1" customHeight="1" x14ac:dyDescent="0.2">
      <c r="A188" s="205">
        <v>192</v>
      </c>
      <c r="B188" s="233" t="s">
        <v>723</v>
      </c>
      <c r="C188" s="263"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hidden="1" customHeight="1" x14ac:dyDescent="0.2">
      <c r="A189" s="205">
        <v>193</v>
      </c>
      <c r="B189" s="233" t="s">
        <v>723</v>
      </c>
      <c r="C189" s="263"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hidden="1" customHeight="1" x14ac:dyDescent="0.2">
      <c r="A190" s="205">
        <v>214</v>
      </c>
      <c r="B190" s="233" t="s">
        <v>727</v>
      </c>
      <c r="C190" s="263"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hidden="1" customHeight="1" x14ac:dyDescent="0.2">
      <c r="A191" s="205">
        <v>215</v>
      </c>
      <c r="B191" s="233" t="s">
        <v>727</v>
      </c>
      <c r="C191" s="263"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hidden="1" customHeight="1" x14ac:dyDescent="0.2">
      <c r="A192" s="205">
        <v>216</v>
      </c>
      <c r="B192" s="233" t="s">
        <v>727</v>
      </c>
      <c r="C192" s="263"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hidden="1" customHeight="1" x14ac:dyDescent="0.2">
      <c r="A193" s="205">
        <v>217</v>
      </c>
      <c r="B193" s="233" t="s">
        <v>727</v>
      </c>
      <c r="C193" s="263"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hidden="1" customHeight="1" x14ac:dyDescent="0.2">
      <c r="A194" s="205">
        <v>218</v>
      </c>
      <c r="B194" s="233" t="s">
        <v>727</v>
      </c>
      <c r="C194" s="263"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hidden="1" customHeight="1" x14ac:dyDescent="0.2">
      <c r="A195" s="205">
        <v>219</v>
      </c>
      <c r="B195" s="233" t="s">
        <v>727</v>
      </c>
      <c r="C195" s="263"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hidden="1" customHeight="1" x14ac:dyDescent="0.2">
      <c r="A196" s="205">
        <v>220</v>
      </c>
      <c r="B196" s="233" t="s">
        <v>739</v>
      </c>
      <c r="C196" s="263"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hidden="1" customHeight="1" x14ac:dyDescent="0.2">
      <c r="A197" s="205">
        <v>221</v>
      </c>
      <c r="B197" s="233" t="s">
        <v>739</v>
      </c>
      <c r="C197" s="263"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hidden="1" customHeight="1" x14ac:dyDescent="0.2">
      <c r="A198" s="205">
        <v>222</v>
      </c>
      <c r="B198" s="233" t="s">
        <v>739</v>
      </c>
      <c r="C198" s="263"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hidden="1" customHeight="1" x14ac:dyDescent="0.2">
      <c r="A199" s="205">
        <v>223</v>
      </c>
      <c r="B199" s="233" t="s">
        <v>739</v>
      </c>
      <c r="C199" s="263"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hidden="1" customHeight="1" x14ac:dyDescent="0.2">
      <c r="A200" s="205">
        <v>224</v>
      </c>
      <c r="B200" s="233" t="s">
        <v>739</v>
      </c>
      <c r="C200" s="263"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hidden="1" customHeight="1" x14ac:dyDescent="0.2">
      <c r="A201" s="205">
        <v>225</v>
      </c>
      <c r="B201" s="233" t="s">
        <v>739</v>
      </c>
      <c r="C201" s="263"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hidden="1" customHeight="1" x14ac:dyDescent="0.2">
      <c r="A202" s="205">
        <v>226</v>
      </c>
      <c r="B202" s="233" t="s">
        <v>745</v>
      </c>
      <c r="C202" s="263"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hidden="1" customHeight="1" x14ac:dyDescent="0.2">
      <c r="A203" s="205">
        <v>227</v>
      </c>
      <c r="B203" s="233" t="s">
        <v>745</v>
      </c>
      <c r="C203" s="263"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hidden="1" customHeight="1" x14ac:dyDescent="0.2">
      <c r="A204" s="205">
        <v>228</v>
      </c>
      <c r="B204" s="233" t="s">
        <v>745</v>
      </c>
      <c r="C204" s="263"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hidden="1" customHeight="1" x14ac:dyDescent="0.2">
      <c r="A205" s="205">
        <v>229</v>
      </c>
      <c r="B205" s="233" t="s">
        <v>745</v>
      </c>
      <c r="C205" s="263"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hidden="1" customHeight="1" x14ac:dyDescent="0.2">
      <c r="A206" s="92">
        <v>230</v>
      </c>
      <c r="B206" s="233" t="s">
        <v>276</v>
      </c>
      <c r="C206" s="263"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hidden="1" customHeight="1" x14ac:dyDescent="0.2">
      <c r="A207" s="92">
        <v>231</v>
      </c>
      <c r="B207" s="233" t="s">
        <v>276</v>
      </c>
      <c r="C207" s="263"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hidden="1" customHeight="1" x14ac:dyDescent="0.2">
      <c r="A208" s="91">
        <v>232</v>
      </c>
      <c r="B208" s="231" t="s">
        <v>279</v>
      </c>
      <c r="C208" s="264"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hidden="1" customHeight="1" x14ac:dyDescent="0.2">
      <c r="A209" s="91">
        <v>233</v>
      </c>
      <c r="B209" s="231" t="s">
        <v>279</v>
      </c>
      <c r="C209" s="264"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hidden="1" customHeight="1" x14ac:dyDescent="0.2">
      <c r="A210" s="91">
        <v>234</v>
      </c>
      <c r="B210" s="231" t="s">
        <v>279</v>
      </c>
      <c r="C210" s="264"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hidden="1" customHeight="1" x14ac:dyDescent="0.2">
      <c r="A211" s="91">
        <v>235</v>
      </c>
      <c r="B211" s="231" t="s">
        <v>279</v>
      </c>
      <c r="C211" s="264"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hidden="1" customHeight="1" x14ac:dyDescent="0.2">
      <c r="A212" s="91">
        <v>236</v>
      </c>
      <c r="B212" s="231" t="s">
        <v>279</v>
      </c>
      <c r="C212" s="264"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hidden="1" customHeight="1" x14ac:dyDescent="0.2">
      <c r="A213" s="91">
        <v>237</v>
      </c>
      <c r="B213" s="231" t="s">
        <v>279</v>
      </c>
      <c r="C213" s="264"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hidden="1" customHeight="1" x14ac:dyDescent="0.2">
      <c r="A214" s="91">
        <v>238</v>
      </c>
      <c r="B214" s="231" t="s">
        <v>279</v>
      </c>
      <c r="C214" s="264"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hidden="1" customHeight="1" x14ac:dyDescent="0.2">
      <c r="A215" s="91">
        <v>239</v>
      </c>
      <c r="B215" s="231" t="s">
        <v>279</v>
      </c>
      <c r="C215" s="264"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hidden="1" customHeight="1" x14ac:dyDescent="0.2">
      <c r="A216" s="91">
        <v>240</v>
      </c>
      <c r="B216" s="231" t="s">
        <v>279</v>
      </c>
      <c r="C216" s="264"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hidden="1" customHeight="1" x14ac:dyDescent="0.2">
      <c r="A217" s="92">
        <v>243</v>
      </c>
      <c r="B217" s="231" t="s">
        <v>297</v>
      </c>
      <c r="C217" s="264"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hidden="1" customHeight="1" x14ac:dyDescent="0.2">
      <c r="A218" s="92">
        <v>244</v>
      </c>
      <c r="B218" s="231" t="s">
        <v>297</v>
      </c>
      <c r="C218" s="264"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hidden="1" customHeight="1" x14ac:dyDescent="0.2">
      <c r="A219" s="92">
        <v>245</v>
      </c>
      <c r="B219" s="231" t="s">
        <v>297</v>
      </c>
      <c r="C219" s="264"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hidden="1" customHeight="1" x14ac:dyDescent="0.2">
      <c r="A220" s="92">
        <v>246</v>
      </c>
      <c r="B220" s="231" t="s">
        <v>297</v>
      </c>
      <c r="C220" s="264"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hidden="1" customHeight="1" x14ac:dyDescent="0.2">
      <c r="A221" s="92">
        <v>247</v>
      </c>
      <c r="B221" s="231" t="s">
        <v>297</v>
      </c>
      <c r="C221" s="264"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hidden="1" customHeight="1" x14ac:dyDescent="0.2">
      <c r="A222" s="92">
        <v>248</v>
      </c>
      <c r="B222" s="231" t="s">
        <v>297</v>
      </c>
      <c r="C222" s="264"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hidden="1" customHeight="1" x14ac:dyDescent="0.2">
      <c r="A223" s="92">
        <v>249</v>
      </c>
      <c r="B223" s="231" t="s">
        <v>297</v>
      </c>
      <c r="C223" s="264"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hidden="1" customHeight="1" x14ac:dyDescent="0.2">
      <c r="A224" s="92">
        <v>250</v>
      </c>
      <c r="B224" s="231" t="s">
        <v>297</v>
      </c>
      <c r="C224" s="264"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hidden="1" customHeight="1" x14ac:dyDescent="0.2">
      <c r="A225" s="92">
        <v>251</v>
      </c>
      <c r="B225" s="231" t="s">
        <v>297</v>
      </c>
      <c r="C225" s="264"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hidden="1" customHeight="1" x14ac:dyDescent="0.2">
      <c r="A226" s="92">
        <v>252</v>
      </c>
      <c r="B226" s="231" t="s">
        <v>297</v>
      </c>
      <c r="C226" s="264"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hidden="1" customHeight="1" x14ac:dyDescent="0.2">
      <c r="A227" s="92">
        <v>253</v>
      </c>
      <c r="B227" s="231" t="s">
        <v>297</v>
      </c>
      <c r="C227" s="264"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hidden="1" customHeight="1" x14ac:dyDescent="0.2">
      <c r="A228" s="92">
        <v>254</v>
      </c>
      <c r="B228" s="231" t="s">
        <v>297</v>
      </c>
      <c r="C228" s="264"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hidden="1" customHeight="1" x14ac:dyDescent="0.2">
      <c r="A229" s="92">
        <v>255</v>
      </c>
      <c r="B229" s="231" t="s">
        <v>297</v>
      </c>
      <c r="C229" s="264"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hidden="1" customHeight="1" x14ac:dyDescent="0.2">
      <c r="A230" s="92">
        <v>256</v>
      </c>
      <c r="B230" s="231" t="s">
        <v>297</v>
      </c>
      <c r="C230" s="264"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hidden="1" customHeight="1" x14ac:dyDescent="0.2">
      <c r="A231" s="92">
        <v>257</v>
      </c>
      <c r="B231" s="231" t="s">
        <v>297</v>
      </c>
      <c r="C231" s="264"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hidden="1" customHeight="1" x14ac:dyDescent="0.2">
      <c r="A232" s="92">
        <v>258</v>
      </c>
      <c r="B232" s="231" t="s">
        <v>297</v>
      </c>
      <c r="C232" s="264"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hidden="1" customHeight="1" x14ac:dyDescent="0.2">
      <c r="A233" s="92">
        <v>259</v>
      </c>
      <c r="B233" s="231" t="s">
        <v>297</v>
      </c>
      <c r="C233" s="264"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hidden="1" customHeight="1" x14ac:dyDescent="0.2">
      <c r="A234" s="92">
        <v>260</v>
      </c>
      <c r="B234" s="231" t="s">
        <v>297</v>
      </c>
      <c r="C234" s="264"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hidden="1" customHeight="1" x14ac:dyDescent="0.2">
      <c r="A235" s="205">
        <v>261</v>
      </c>
      <c r="B235" s="231" t="s">
        <v>751</v>
      </c>
      <c r="C235" s="263"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hidden="1" customHeight="1" x14ac:dyDescent="0.2">
      <c r="A236" s="205">
        <v>262</v>
      </c>
      <c r="B236" s="231" t="s">
        <v>751</v>
      </c>
      <c r="C236" s="263"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hidden="1" customHeight="1" x14ac:dyDescent="0.2">
      <c r="A237" s="205">
        <v>263</v>
      </c>
      <c r="B237" s="231" t="s">
        <v>751</v>
      </c>
      <c r="C237" s="263"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hidden="1" customHeight="1" x14ac:dyDescent="0.2">
      <c r="A238" s="205">
        <v>264</v>
      </c>
      <c r="B238" s="231" t="s">
        <v>751</v>
      </c>
      <c r="C238" s="263"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hidden="1" customHeight="1" x14ac:dyDescent="0.2">
      <c r="A239" s="91">
        <v>265</v>
      </c>
      <c r="B239" s="231" t="s">
        <v>320</v>
      </c>
      <c r="C239" s="264"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hidden="1" customHeight="1" x14ac:dyDescent="0.2">
      <c r="A240" s="91">
        <v>266</v>
      </c>
      <c r="B240" s="231" t="s">
        <v>320</v>
      </c>
      <c r="C240" s="264"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hidden="1" customHeight="1" x14ac:dyDescent="0.2">
      <c r="A241" s="91">
        <v>267</v>
      </c>
      <c r="B241" s="231" t="s">
        <v>320</v>
      </c>
      <c r="C241" s="264"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hidden="1" customHeight="1" x14ac:dyDescent="0.2">
      <c r="A242" s="91">
        <v>268</v>
      </c>
      <c r="B242" s="231" t="s">
        <v>320</v>
      </c>
      <c r="C242" s="264"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hidden="1" customHeight="1" x14ac:dyDescent="0.2">
      <c r="A243" s="92">
        <v>269</v>
      </c>
      <c r="B243" s="233" t="s">
        <v>328</v>
      </c>
      <c r="C243" s="263"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hidden="1" customHeight="1" x14ac:dyDescent="0.2">
      <c r="A244" s="205">
        <v>270</v>
      </c>
      <c r="B244" s="231" t="s">
        <v>763</v>
      </c>
      <c r="C244" s="264"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hidden="1" customHeight="1" x14ac:dyDescent="0.2">
      <c r="A245" s="205">
        <v>271</v>
      </c>
      <c r="B245" s="231" t="s">
        <v>763</v>
      </c>
      <c r="C245" s="264"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hidden="1" customHeight="1" x14ac:dyDescent="0.2">
      <c r="A246" s="205">
        <v>272</v>
      </c>
      <c r="B246" s="231" t="s">
        <v>763</v>
      </c>
      <c r="C246" s="264"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hidden="1" customHeight="1" x14ac:dyDescent="0.2">
      <c r="A247" s="205">
        <v>273</v>
      </c>
      <c r="B247" s="231" t="s">
        <v>763</v>
      </c>
      <c r="C247" s="264"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hidden="1" customHeight="1" x14ac:dyDescent="0.2">
      <c r="A248" s="205">
        <v>274</v>
      </c>
      <c r="B248" s="231" t="s">
        <v>763</v>
      </c>
      <c r="C248" s="264"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hidden="1" customHeight="1" x14ac:dyDescent="0.2">
      <c r="A249" s="205">
        <v>275</v>
      </c>
      <c r="B249" s="231" t="s">
        <v>766</v>
      </c>
      <c r="C249" s="263"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hidden="1" customHeight="1" x14ac:dyDescent="0.2">
      <c r="A250" s="205">
        <v>276</v>
      </c>
      <c r="B250" s="231" t="s">
        <v>766</v>
      </c>
      <c r="C250" s="263"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hidden="1" customHeight="1" x14ac:dyDescent="0.2">
      <c r="A251" s="205">
        <v>277</v>
      </c>
      <c r="B251" s="231" t="s">
        <v>766</v>
      </c>
      <c r="C251" s="263"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hidden="1" customHeight="1" x14ac:dyDescent="0.2">
      <c r="A252" s="205">
        <v>278</v>
      </c>
      <c r="B252" s="231" t="s">
        <v>766</v>
      </c>
      <c r="C252" s="263"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hidden="1" customHeight="1" x14ac:dyDescent="0.2">
      <c r="A253" s="92">
        <v>279</v>
      </c>
      <c r="B253" s="233" t="s">
        <v>331</v>
      </c>
      <c r="C253" s="263"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hidden="1" customHeight="1" x14ac:dyDescent="0.2">
      <c r="A254" s="92">
        <v>280</v>
      </c>
      <c r="B254" s="233" t="s">
        <v>331</v>
      </c>
      <c r="C254" s="263"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hidden="1" customHeight="1" x14ac:dyDescent="0.2">
      <c r="A255" s="92">
        <v>281</v>
      </c>
      <c r="B255" s="233" t="s">
        <v>331</v>
      </c>
      <c r="C255" s="263"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hidden="1" customHeight="1" x14ac:dyDescent="0.2">
      <c r="A256" s="92">
        <v>282</v>
      </c>
      <c r="B256" s="233" t="s">
        <v>331</v>
      </c>
      <c r="C256" s="263"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hidden="1" customHeight="1" x14ac:dyDescent="0.2">
      <c r="A257" s="92">
        <v>283</v>
      </c>
      <c r="B257" s="233" t="s">
        <v>331</v>
      </c>
      <c r="C257" s="263"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hidden="1" customHeight="1" x14ac:dyDescent="0.2">
      <c r="A258" s="92">
        <v>284</v>
      </c>
      <c r="B258" s="233" t="s">
        <v>331</v>
      </c>
      <c r="C258" s="263"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hidden="1" customHeight="1" x14ac:dyDescent="0.2">
      <c r="A259" s="92">
        <v>285</v>
      </c>
      <c r="B259" s="233" t="s">
        <v>331</v>
      </c>
      <c r="C259" s="263"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hidden="1" customHeight="1" x14ac:dyDescent="0.2">
      <c r="A260" s="92">
        <v>286</v>
      </c>
      <c r="B260" s="233" t="s">
        <v>331</v>
      </c>
      <c r="C260" s="263"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hidden="1" customHeight="1" x14ac:dyDescent="0.2">
      <c r="A261" s="92">
        <v>287</v>
      </c>
      <c r="B261" s="233" t="s">
        <v>331</v>
      </c>
      <c r="C261" s="263"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hidden="1" customHeight="1" x14ac:dyDescent="0.2">
      <c r="A262" s="92">
        <v>288</v>
      </c>
      <c r="B262" s="233" t="s">
        <v>331</v>
      </c>
      <c r="C262" s="263"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hidden="1" customHeight="1" x14ac:dyDescent="0.2">
      <c r="A263" s="92">
        <v>289</v>
      </c>
      <c r="B263" s="233" t="s">
        <v>331</v>
      </c>
      <c r="C263" s="263"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hidden="1" customHeight="1" x14ac:dyDescent="0.2">
      <c r="A264" s="92">
        <v>290</v>
      </c>
      <c r="B264" s="233" t="s">
        <v>331</v>
      </c>
      <c r="C264" s="263"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hidden="1" customHeight="1" x14ac:dyDescent="0.2">
      <c r="A265" s="92">
        <v>291</v>
      </c>
      <c r="B265" s="233" t="s">
        <v>331</v>
      </c>
      <c r="C265" s="263"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hidden="1" customHeight="1" x14ac:dyDescent="0.2">
      <c r="A266" s="92">
        <v>292</v>
      </c>
      <c r="B266" s="233" t="s">
        <v>331</v>
      </c>
      <c r="C266" s="263"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hidden="1" customHeight="1" x14ac:dyDescent="0.2">
      <c r="A267" s="205">
        <v>293</v>
      </c>
      <c r="B267" s="233" t="s">
        <v>772</v>
      </c>
      <c r="C267" s="263"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hidden="1" customHeight="1" x14ac:dyDescent="0.2">
      <c r="A268" s="205">
        <v>294</v>
      </c>
      <c r="B268" s="233" t="s">
        <v>772</v>
      </c>
      <c r="C268" s="263"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hidden="1" customHeight="1" x14ac:dyDescent="0.2">
      <c r="A269" s="205">
        <v>295</v>
      </c>
      <c r="B269" s="233" t="s">
        <v>772</v>
      </c>
      <c r="C269" s="263"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hidden="1" customHeight="1" x14ac:dyDescent="0.2">
      <c r="A270" s="205">
        <v>296</v>
      </c>
      <c r="B270" s="233" t="s">
        <v>772</v>
      </c>
      <c r="C270" s="263"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hidden="1" customHeight="1" x14ac:dyDescent="0.2">
      <c r="A271" s="205">
        <v>297</v>
      </c>
      <c r="B271" s="233" t="s">
        <v>772</v>
      </c>
      <c r="C271" s="263"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hidden="1" customHeight="1" x14ac:dyDescent="0.2">
      <c r="A272" s="205">
        <v>298</v>
      </c>
      <c r="B272" s="233" t="s">
        <v>772</v>
      </c>
      <c r="C272" s="263"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hidden="1" customHeight="1" x14ac:dyDescent="0.2">
      <c r="A273" s="205">
        <v>299</v>
      </c>
      <c r="B273" s="233" t="s">
        <v>772</v>
      </c>
      <c r="C273" s="263"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hidden="1" customHeight="1" x14ac:dyDescent="0.2">
      <c r="A274" s="205">
        <v>300</v>
      </c>
      <c r="B274" s="233" t="s">
        <v>772</v>
      </c>
      <c r="C274" s="263"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hidden="1" customHeight="1" x14ac:dyDescent="0.2">
      <c r="A275" s="205">
        <v>301</v>
      </c>
      <c r="B275" s="233" t="s">
        <v>772</v>
      </c>
      <c r="C275" s="263"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hidden="1" customHeight="1" x14ac:dyDescent="0.2">
      <c r="A276" s="205">
        <v>302</v>
      </c>
      <c r="B276" s="233" t="s">
        <v>772</v>
      </c>
      <c r="C276" s="263"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hidden="1" customHeight="1" x14ac:dyDescent="0.2">
      <c r="A277" s="205">
        <v>303</v>
      </c>
      <c r="B277" s="233" t="s">
        <v>772</v>
      </c>
      <c r="C277" s="263"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hidden="1" customHeight="1" x14ac:dyDescent="0.2">
      <c r="A278" s="205">
        <v>304</v>
      </c>
      <c r="B278" s="233" t="s">
        <v>772</v>
      </c>
      <c r="C278" s="263"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hidden="1" customHeight="1" x14ac:dyDescent="0.2">
      <c r="A279" s="205">
        <v>305</v>
      </c>
      <c r="B279" s="233" t="s">
        <v>772</v>
      </c>
      <c r="C279" s="263"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hidden="1" customHeight="1" x14ac:dyDescent="0.2">
      <c r="A280" s="205">
        <v>306</v>
      </c>
      <c r="B280" s="233" t="s">
        <v>772</v>
      </c>
      <c r="C280" s="263"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hidden="1" customHeight="1" x14ac:dyDescent="0.2">
      <c r="A281" s="205">
        <v>307</v>
      </c>
      <c r="B281" s="233" t="s">
        <v>772</v>
      </c>
      <c r="C281" s="263"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hidden="1" customHeight="1" x14ac:dyDescent="0.2">
      <c r="A282" s="205">
        <v>308</v>
      </c>
      <c r="B282" s="233" t="s">
        <v>772</v>
      </c>
      <c r="C282" s="263"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hidden="1" customHeight="1" x14ac:dyDescent="0.2">
      <c r="A283" s="205">
        <v>309</v>
      </c>
      <c r="B283" s="233" t="s">
        <v>772</v>
      </c>
      <c r="C283" s="263"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hidden="1" customHeight="1" x14ac:dyDescent="0.2">
      <c r="A284" s="205">
        <v>310</v>
      </c>
      <c r="B284" s="233" t="s">
        <v>772</v>
      </c>
      <c r="C284" s="263"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hidden="1" customHeight="1" x14ac:dyDescent="0.2">
      <c r="A285" s="205">
        <v>311</v>
      </c>
      <c r="B285" s="233" t="s">
        <v>772</v>
      </c>
      <c r="C285" s="263"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hidden="1" customHeight="1" x14ac:dyDescent="0.2">
      <c r="A286" s="205">
        <v>312</v>
      </c>
      <c r="B286" s="233" t="s">
        <v>772</v>
      </c>
      <c r="C286" s="263"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hidden="1" customHeight="1" x14ac:dyDescent="0.2">
      <c r="A287" s="205">
        <v>313</v>
      </c>
      <c r="B287" s="231" t="s">
        <v>784</v>
      </c>
      <c r="C287" s="264"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hidden="1" customHeight="1" x14ac:dyDescent="0.2">
      <c r="A288" s="205">
        <v>314</v>
      </c>
      <c r="B288" s="231" t="s">
        <v>784</v>
      </c>
      <c r="C288" s="264"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hidden="1" customHeight="1" x14ac:dyDescent="0.2">
      <c r="A289" s="205">
        <v>315</v>
      </c>
      <c r="B289" s="231" t="s">
        <v>784</v>
      </c>
      <c r="C289" s="264"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hidden="1" customHeight="1" x14ac:dyDescent="0.2">
      <c r="A290" s="205">
        <v>316</v>
      </c>
      <c r="B290" s="231" t="s">
        <v>784</v>
      </c>
      <c r="C290" s="264"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hidden="1" customHeight="1" x14ac:dyDescent="0.2">
      <c r="A291" s="92">
        <v>317</v>
      </c>
      <c r="B291" s="233" t="s">
        <v>350</v>
      </c>
      <c r="C291" s="263"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hidden="1" customHeight="1" x14ac:dyDescent="0.2">
      <c r="A292" s="92">
        <v>318</v>
      </c>
      <c r="B292" s="233" t="s">
        <v>350</v>
      </c>
      <c r="C292" s="263"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hidden="1" customHeight="1" x14ac:dyDescent="0.2">
      <c r="A293" s="92">
        <v>319</v>
      </c>
      <c r="B293" s="233" t="s">
        <v>350</v>
      </c>
      <c r="C293" s="263"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hidden="1" customHeight="1" x14ac:dyDescent="0.2">
      <c r="A294" s="92">
        <v>320</v>
      </c>
      <c r="B294" s="233" t="s">
        <v>350</v>
      </c>
      <c r="C294" s="263"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hidden="1" customHeight="1" x14ac:dyDescent="0.2">
      <c r="A295" s="92">
        <v>321</v>
      </c>
      <c r="B295" s="233" t="s">
        <v>350</v>
      </c>
      <c r="C295" s="263"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hidden="1" customHeight="1" x14ac:dyDescent="0.2">
      <c r="A296" s="92">
        <v>322</v>
      </c>
      <c r="B296" s="233" t="s">
        <v>363</v>
      </c>
      <c r="C296" s="263"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hidden="1" customHeight="1" x14ac:dyDescent="0.2">
      <c r="A297" s="92">
        <v>323</v>
      </c>
      <c r="B297" s="233" t="s">
        <v>363</v>
      </c>
      <c r="C297" s="263"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hidden="1" customHeight="1" x14ac:dyDescent="0.2">
      <c r="A298" s="92">
        <v>324</v>
      </c>
      <c r="B298" s="233" t="s">
        <v>363</v>
      </c>
      <c r="C298" s="263"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hidden="1" customHeight="1" x14ac:dyDescent="0.2">
      <c r="A299" s="92">
        <v>325</v>
      </c>
      <c r="B299" s="233" t="s">
        <v>363</v>
      </c>
      <c r="C299" s="263"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hidden="1" customHeight="1" x14ac:dyDescent="0.2">
      <c r="A300" s="92">
        <v>326</v>
      </c>
      <c r="B300" s="233" t="s">
        <v>375</v>
      </c>
      <c r="C300" s="263"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hidden="1" customHeight="1" x14ac:dyDescent="0.2">
      <c r="A301" s="92">
        <v>327</v>
      </c>
      <c r="B301" s="233" t="s">
        <v>375</v>
      </c>
      <c r="C301" s="263"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hidden="1" customHeight="1" x14ac:dyDescent="0.2">
      <c r="A302" s="92">
        <v>328</v>
      </c>
      <c r="B302" s="233" t="s">
        <v>378</v>
      </c>
      <c r="C302" s="263"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hidden="1" customHeight="1" x14ac:dyDescent="0.2">
      <c r="A303" s="92">
        <v>329</v>
      </c>
      <c r="B303" s="233" t="s">
        <v>378</v>
      </c>
      <c r="C303" s="263"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hidden="1" customHeight="1" x14ac:dyDescent="0.2">
      <c r="A304" s="92">
        <v>330</v>
      </c>
      <c r="B304" s="233" t="s">
        <v>380</v>
      </c>
      <c r="C304" s="263"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hidden="1" customHeight="1" x14ac:dyDescent="0.2">
      <c r="A305" s="92">
        <v>331</v>
      </c>
      <c r="B305" s="233" t="s">
        <v>380</v>
      </c>
      <c r="C305" s="263"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hidden="1" customHeight="1" x14ac:dyDescent="0.2">
      <c r="A306" s="92">
        <v>332</v>
      </c>
      <c r="B306" s="233" t="s">
        <v>380</v>
      </c>
      <c r="C306" s="263"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hidden="1" customHeight="1" x14ac:dyDescent="0.2">
      <c r="A307" s="92">
        <v>333</v>
      </c>
      <c r="B307" s="233" t="s">
        <v>380</v>
      </c>
      <c r="C307" s="263"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hidden="1" customHeight="1" x14ac:dyDescent="0.2">
      <c r="A308" s="92">
        <v>334</v>
      </c>
      <c r="B308" s="233" t="s">
        <v>380</v>
      </c>
      <c r="C308" s="263"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hidden="1" customHeight="1" x14ac:dyDescent="0.2">
      <c r="A309" s="92">
        <v>335</v>
      </c>
      <c r="B309" s="233" t="s">
        <v>389</v>
      </c>
      <c r="C309" s="263"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hidden="1" customHeight="1" x14ac:dyDescent="0.2">
      <c r="A310" s="205">
        <v>336</v>
      </c>
      <c r="B310" s="233" t="s">
        <v>790</v>
      </c>
      <c r="C310" s="263"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hidden="1" customHeight="1" x14ac:dyDescent="0.2">
      <c r="A311" s="205">
        <v>337</v>
      </c>
      <c r="B311" s="233" t="s">
        <v>790</v>
      </c>
      <c r="C311" s="263"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hidden="1" customHeight="1" x14ac:dyDescent="0.2">
      <c r="A312" s="205">
        <v>338</v>
      </c>
      <c r="B312" s="233" t="s">
        <v>790</v>
      </c>
      <c r="C312" s="263"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hidden="1" customHeight="1" x14ac:dyDescent="0.2">
      <c r="A313" s="92">
        <v>339</v>
      </c>
      <c r="B313" s="233" t="s">
        <v>391</v>
      </c>
      <c r="C313" s="263"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hidden="1" customHeight="1" x14ac:dyDescent="0.2">
      <c r="A314" s="92">
        <v>340</v>
      </c>
      <c r="B314" s="233" t="s">
        <v>391</v>
      </c>
      <c r="C314" s="263"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hidden="1" customHeight="1" x14ac:dyDescent="0.2">
      <c r="A315" s="205">
        <v>341</v>
      </c>
      <c r="B315" s="233" t="s">
        <v>792</v>
      </c>
      <c r="C315" s="263"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hidden="1" customHeight="1" x14ac:dyDescent="0.2">
      <c r="A316" s="205">
        <v>342</v>
      </c>
      <c r="B316" s="233" t="s">
        <v>792</v>
      </c>
      <c r="C316" s="263"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hidden="1" customHeight="1" x14ac:dyDescent="0.2">
      <c r="A317" s="205">
        <v>343</v>
      </c>
      <c r="B317" s="233" t="s">
        <v>792</v>
      </c>
      <c r="C317" s="263"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hidden="1" customHeight="1" x14ac:dyDescent="0.2">
      <c r="A318" s="205">
        <v>344</v>
      </c>
      <c r="B318" s="233" t="s">
        <v>792</v>
      </c>
      <c r="C318" s="263"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hidden="1" customHeight="1" x14ac:dyDescent="0.2">
      <c r="A319" s="205">
        <v>345</v>
      </c>
      <c r="B319" s="233" t="s">
        <v>799</v>
      </c>
      <c r="C319" s="263"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hidden="1" customHeight="1" x14ac:dyDescent="0.2">
      <c r="A320" s="205">
        <v>346</v>
      </c>
      <c r="B320" s="233" t="s">
        <v>799</v>
      </c>
      <c r="C320" s="263"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hidden="1" customHeight="1" x14ac:dyDescent="0.2">
      <c r="A321" s="205">
        <v>347</v>
      </c>
      <c r="B321" s="233" t="s">
        <v>799</v>
      </c>
      <c r="C321" s="263"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hidden="1" customHeight="1" x14ac:dyDescent="0.2">
      <c r="A322" s="205">
        <v>348</v>
      </c>
      <c r="B322" s="233" t="s">
        <v>799</v>
      </c>
      <c r="C322" s="263"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hidden="1" customHeight="1" x14ac:dyDescent="0.2">
      <c r="A323" s="205">
        <v>349</v>
      </c>
      <c r="B323" s="233" t="s">
        <v>799</v>
      </c>
      <c r="C323" s="263"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hidden="1" customHeight="1" x14ac:dyDescent="0.2">
      <c r="A324" s="205">
        <v>350</v>
      </c>
      <c r="B324" s="233" t="s">
        <v>799</v>
      </c>
      <c r="C324" s="263"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hidden="1" customHeight="1" x14ac:dyDescent="0.2">
      <c r="A325" s="205">
        <v>351</v>
      </c>
      <c r="B325" s="231" t="s">
        <v>807</v>
      </c>
      <c r="C325" s="263"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hidden="1" customHeight="1" x14ac:dyDescent="0.2">
      <c r="A326" s="205">
        <v>352</v>
      </c>
      <c r="B326" s="231" t="s">
        <v>807</v>
      </c>
      <c r="C326" s="263"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hidden="1" customHeight="1" x14ac:dyDescent="0.2">
      <c r="A327" s="113">
        <v>353</v>
      </c>
      <c r="B327" s="231" t="s">
        <v>393</v>
      </c>
      <c r="C327" s="263" t="s">
        <v>394</v>
      </c>
      <c r="D327" s="233" t="s">
        <v>200</v>
      </c>
      <c r="E327" s="125" t="s">
        <v>102</v>
      </c>
      <c r="F327" s="181" t="s">
        <v>103</v>
      </c>
      <c r="G327" s="181" t="s">
        <v>56</v>
      </c>
      <c r="H327" s="181"/>
      <c r="I327" s="181"/>
      <c r="J327" s="178"/>
      <c r="K327" s="182"/>
      <c r="L327" s="182"/>
      <c r="M327" s="178"/>
      <c r="N327" s="178"/>
      <c r="O327" s="178"/>
      <c r="P327" s="178"/>
      <c r="Q327" s="179"/>
      <c r="R327" s="179"/>
      <c r="S327" s="180"/>
      <c r="T327" s="179"/>
      <c r="U327" s="179"/>
      <c r="V327" s="167"/>
      <c r="W327" s="168"/>
      <c r="X327" s="106"/>
      <c r="Y327" s="167"/>
      <c r="Z327" s="169"/>
      <c r="AA327" s="166"/>
      <c r="AB327" s="166"/>
      <c r="AC327" s="165"/>
      <c r="AD327" s="165"/>
      <c r="AE327" s="165"/>
      <c r="AF327" s="165"/>
      <c r="AG327" s="165"/>
      <c r="AH327" s="165"/>
      <c r="AI327" s="165"/>
      <c r="AJ327" s="165"/>
      <c r="AK327" s="166"/>
      <c r="AL327" s="166"/>
      <c r="AM327" s="166"/>
      <c r="AN327" s="166"/>
      <c r="AO327" s="166"/>
      <c r="AP327" s="166"/>
      <c r="AQ327" s="166"/>
      <c r="AR327" s="166"/>
      <c r="AS327" s="165"/>
      <c r="AT327" s="165"/>
      <c r="AU327" s="165"/>
      <c r="AV327" s="165"/>
      <c r="AW327" s="165"/>
      <c r="AX327" s="165"/>
      <c r="AY327" s="165"/>
      <c r="AZ327" s="165"/>
      <c r="BA327" s="166"/>
      <c r="BB327" s="166"/>
      <c r="BC327" s="166"/>
      <c r="BD327" s="166"/>
      <c r="BE327" s="166"/>
      <c r="BF327" s="166"/>
      <c r="BG327" s="166"/>
      <c r="BH327" s="166"/>
      <c r="BI327" s="165"/>
      <c r="BJ327" s="165"/>
      <c r="BK327" s="165"/>
      <c r="BL327" s="165"/>
      <c r="BM327" s="165"/>
      <c r="BN327" s="165"/>
      <c r="BO327" s="165"/>
      <c r="BP327" s="165"/>
      <c r="BQ327" s="166"/>
      <c r="BR327" s="165"/>
      <c r="BS327" s="124">
        <v>353</v>
      </c>
      <c r="BT327" s="174"/>
    </row>
    <row r="328" spans="1:72" s="124" customFormat="1" ht="14.25" hidden="1" customHeight="1" x14ac:dyDescent="0.2">
      <c r="A328" s="113">
        <v>354</v>
      </c>
      <c r="B328" s="231" t="s">
        <v>393</v>
      </c>
      <c r="C328" s="263" t="s">
        <v>394</v>
      </c>
      <c r="D328" s="233" t="s">
        <v>395</v>
      </c>
      <c r="E328" s="125" t="s">
        <v>102</v>
      </c>
      <c r="F328" s="181" t="s">
        <v>103</v>
      </c>
      <c r="G328" s="181" t="s">
        <v>56</v>
      </c>
      <c r="H328" s="181"/>
      <c r="I328" s="181"/>
      <c r="J328" s="178"/>
      <c r="K328" s="182"/>
      <c r="L328" s="182"/>
      <c r="M328" s="178"/>
      <c r="N328" s="178"/>
      <c r="O328" s="178"/>
      <c r="P328" s="178"/>
      <c r="Q328" s="179"/>
      <c r="R328" s="179"/>
      <c r="S328" s="180"/>
      <c r="T328" s="179"/>
      <c r="U328" s="179"/>
      <c r="V328" s="167"/>
      <c r="W328" s="168"/>
      <c r="X328" s="106"/>
      <c r="Y328" s="167"/>
      <c r="Z328" s="169"/>
      <c r="AA328" s="166"/>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c r="BR328" s="165"/>
      <c r="BS328" s="124">
        <v>354</v>
      </c>
      <c r="BT328" s="174"/>
    </row>
    <row r="329" spans="1:72" s="124" customFormat="1" ht="14.25" hidden="1" customHeight="1" x14ac:dyDescent="0.2">
      <c r="A329" s="92">
        <v>355</v>
      </c>
      <c r="B329" s="233" t="s">
        <v>396</v>
      </c>
      <c r="C329" s="263"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hidden="1" customHeight="1" x14ac:dyDescent="0.2">
      <c r="A330" s="92">
        <v>356</v>
      </c>
      <c r="B330" s="233" t="s">
        <v>396</v>
      </c>
      <c r="C330" s="263"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hidden="1" customHeight="1" x14ac:dyDescent="0.2">
      <c r="A331" s="92">
        <v>357</v>
      </c>
      <c r="B331" s="233" t="s">
        <v>396</v>
      </c>
      <c r="C331" s="263"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hidden="1" customHeight="1" x14ac:dyDescent="0.2">
      <c r="A332" s="92">
        <v>358</v>
      </c>
      <c r="B332" s="233" t="s">
        <v>396</v>
      </c>
      <c r="C332" s="263"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hidden="1" customHeight="1" x14ac:dyDescent="0.2">
      <c r="A333" s="92">
        <v>359</v>
      </c>
      <c r="B333" s="233" t="s">
        <v>396</v>
      </c>
      <c r="C333" s="263"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hidden="1" customHeight="1" x14ac:dyDescent="0.2">
      <c r="A334" s="92">
        <v>360</v>
      </c>
      <c r="B334" s="233" t="s">
        <v>396</v>
      </c>
      <c r="C334" s="263"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hidden="1" customHeight="1" x14ac:dyDescent="0.2">
      <c r="A335" s="205">
        <v>361</v>
      </c>
      <c r="B335" s="231" t="s">
        <v>811</v>
      </c>
      <c r="C335" s="263"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hidden="1" customHeight="1" x14ac:dyDescent="0.2">
      <c r="A336" s="205">
        <v>362</v>
      </c>
      <c r="B336" s="231" t="s">
        <v>811</v>
      </c>
      <c r="C336" s="263"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hidden="1" customHeight="1" x14ac:dyDescent="0.2">
      <c r="A337" s="205">
        <v>363</v>
      </c>
      <c r="B337" s="231" t="s">
        <v>811</v>
      </c>
      <c r="C337" s="263"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hidden="1" customHeight="1" x14ac:dyDescent="0.2">
      <c r="A338" s="205">
        <v>364</v>
      </c>
      <c r="B338" s="231" t="s">
        <v>811</v>
      </c>
      <c r="C338" s="263"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hidden="1" customHeight="1" x14ac:dyDescent="0.2">
      <c r="A339" s="205">
        <v>365</v>
      </c>
      <c r="B339" s="231" t="s">
        <v>822</v>
      </c>
      <c r="C339" s="263"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hidden="1" customHeight="1" x14ac:dyDescent="0.2">
      <c r="A340" s="205">
        <v>366</v>
      </c>
      <c r="B340" s="231" t="s">
        <v>822</v>
      </c>
      <c r="C340" s="263"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hidden="1" customHeight="1" x14ac:dyDescent="0.2">
      <c r="A341" s="205">
        <v>367</v>
      </c>
      <c r="B341" s="231" t="s">
        <v>822</v>
      </c>
      <c r="C341" s="263"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hidden="1" customHeight="1" x14ac:dyDescent="0.2">
      <c r="A342" s="205">
        <v>368</v>
      </c>
      <c r="B342" s="231" t="s">
        <v>822</v>
      </c>
      <c r="C342" s="263"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hidden="1" customHeight="1" x14ac:dyDescent="0.2">
      <c r="A343" s="205">
        <v>369</v>
      </c>
      <c r="B343" s="231" t="s">
        <v>829</v>
      </c>
      <c r="C343" s="263"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hidden="1" customHeight="1" x14ac:dyDescent="0.2">
      <c r="A344" s="205">
        <v>370</v>
      </c>
      <c r="B344" s="231" t="s">
        <v>829</v>
      </c>
      <c r="C344" s="263"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hidden="1" customHeight="1" x14ac:dyDescent="0.2">
      <c r="A345" s="205">
        <v>371</v>
      </c>
      <c r="B345" s="231" t="s">
        <v>829</v>
      </c>
      <c r="C345" s="263"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hidden="1" customHeight="1" x14ac:dyDescent="0.2">
      <c r="A346" s="205">
        <v>372</v>
      </c>
      <c r="B346" s="231" t="s">
        <v>829</v>
      </c>
      <c r="C346" s="263"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hidden="1" customHeight="1" x14ac:dyDescent="0.2">
      <c r="A347" s="205">
        <v>373</v>
      </c>
      <c r="B347" s="231" t="s">
        <v>829</v>
      </c>
      <c r="C347" s="263"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customHeight="1" x14ac:dyDescent="0.2">
      <c r="A348" s="205">
        <v>374</v>
      </c>
      <c r="B348" s="231" t="s">
        <v>839</v>
      </c>
      <c r="C348" s="263"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customHeight="1" x14ac:dyDescent="0.2">
      <c r="A349" s="205">
        <v>375</v>
      </c>
      <c r="B349" s="231" t="s">
        <v>839</v>
      </c>
      <c r="C349" s="263"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customHeight="1" x14ac:dyDescent="0.2">
      <c r="A350" s="205">
        <v>376</v>
      </c>
      <c r="B350" s="231" t="s">
        <v>839</v>
      </c>
      <c r="C350" s="263"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customHeight="1" x14ac:dyDescent="0.2">
      <c r="A351" s="205">
        <v>377</v>
      </c>
      <c r="B351" s="231" t="s">
        <v>839</v>
      </c>
      <c r="C351" s="263"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customHeight="1" x14ac:dyDescent="0.2">
      <c r="A352" s="205">
        <v>378</v>
      </c>
      <c r="B352" s="231" t="s">
        <v>839</v>
      </c>
      <c r="C352" s="263"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customHeight="1" x14ac:dyDescent="0.2">
      <c r="A353" s="205">
        <v>379</v>
      </c>
      <c r="B353" s="231" t="s">
        <v>839</v>
      </c>
      <c r="C353" s="263"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customHeight="1" x14ac:dyDescent="0.2">
      <c r="A354" s="205">
        <v>380</v>
      </c>
      <c r="B354" s="231" t="s">
        <v>839</v>
      </c>
      <c r="C354" s="263"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customHeight="1" x14ac:dyDescent="0.2">
      <c r="A355" s="205">
        <v>381</v>
      </c>
      <c r="B355" s="231" t="s">
        <v>839</v>
      </c>
      <c r="C355" s="263"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customHeight="1" x14ac:dyDescent="0.2">
      <c r="A356" s="205">
        <v>382</v>
      </c>
      <c r="B356" s="231" t="s">
        <v>839</v>
      </c>
      <c r="C356" s="263"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hidden="1" customHeight="1" x14ac:dyDescent="0.2">
      <c r="A357" s="205">
        <v>383</v>
      </c>
      <c r="B357" s="233" t="s">
        <v>851</v>
      </c>
      <c r="C357" s="263"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hidden="1" customHeight="1" x14ac:dyDescent="0.2">
      <c r="A358" s="205">
        <v>384</v>
      </c>
      <c r="B358" s="231" t="s">
        <v>857</v>
      </c>
      <c r="C358" s="263"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hidden="1" customHeight="1" x14ac:dyDescent="0.2">
      <c r="A359" s="205">
        <v>385</v>
      </c>
      <c r="B359" s="231" t="s">
        <v>857</v>
      </c>
      <c r="C359" s="263"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hidden="1" customHeight="1" x14ac:dyDescent="0.2">
      <c r="A360" s="205">
        <v>386</v>
      </c>
      <c r="B360" s="231" t="s">
        <v>857</v>
      </c>
      <c r="C360" s="263"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hidden="1" customHeight="1" x14ac:dyDescent="0.2">
      <c r="A361" s="205">
        <v>387</v>
      </c>
      <c r="B361" s="231" t="s">
        <v>857</v>
      </c>
      <c r="C361" s="263"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hidden="1" customHeight="1" x14ac:dyDescent="0.2">
      <c r="A362" s="205">
        <v>388</v>
      </c>
      <c r="B362" s="233" t="s">
        <v>865</v>
      </c>
      <c r="C362" s="263"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hidden="1" customHeight="1" x14ac:dyDescent="0.2">
      <c r="A363" s="205">
        <v>389</v>
      </c>
      <c r="B363" s="233" t="s">
        <v>865</v>
      </c>
      <c r="C363" s="263"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hidden="1" customHeight="1" x14ac:dyDescent="0.2">
      <c r="A364" s="205">
        <v>390</v>
      </c>
      <c r="B364" s="233" t="s">
        <v>865</v>
      </c>
      <c r="C364" s="263"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hidden="1" customHeight="1" x14ac:dyDescent="0.2">
      <c r="A365" s="205">
        <v>391</v>
      </c>
      <c r="B365" s="233" t="s">
        <v>865</v>
      </c>
      <c r="C365" s="263"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hidden="1" customHeight="1" x14ac:dyDescent="0.2">
      <c r="A366" s="92">
        <v>392</v>
      </c>
      <c r="B366" s="233" t="s">
        <v>404</v>
      </c>
      <c r="C366" s="263"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hidden="1" customHeight="1" x14ac:dyDescent="0.2">
      <c r="A367" s="92">
        <v>393</v>
      </c>
      <c r="B367" s="233" t="s">
        <v>404</v>
      </c>
      <c r="C367" s="263"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hidden="1" customHeight="1" x14ac:dyDescent="0.2">
      <c r="A368" s="92">
        <v>394</v>
      </c>
      <c r="B368" s="233" t="s">
        <v>404</v>
      </c>
      <c r="C368" s="263"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hidden="1" customHeight="1" x14ac:dyDescent="0.2">
      <c r="A369" s="92">
        <v>395</v>
      </c>
      <c r="B369" s="233" t="s">
        <v>404</v>
      </c>
      <c r="C369" s="263"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hidden="1" customHeight="1" x14ac:dyDescent="0.2">
      <c r="A370" s="92">
        <v>396</v>
      </c>
      <c r="B370" s="233" t="s">
        <v>404</v>
      </c>
      <c r="C370" s="263"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hidden="1" customHeight="1" x14ac:dyDescent="0.2">
      <c r="A371" s="92">
        <v>397</v>
      </c>
      <c r="B371" s="233" t="s">
        <v>404</v>
      </c>
      <c r="C371" s="263"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hidden="1" customHeight="1" x14ac:dyDescent="0.2">
      <c r="A372" s="92">
        <v>398</v>
      </c>
      <c r="B372" s="233" t="s">
        <v>404</v>
      </c>
      <c r="C372" s="263"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hidden="1" customHeight="1" x14ac:dyDescent="0.2">
      <c r="A373" s="92">
        <v>399</v>
      </c>
      <c r="B373" s="233" t="s">
        <v>404</v>
      </c>
      <c r="C373" s="263"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hidden="1" customHeight="1" x14ac:dyDescent="0.2">
      <c r="A374" s="205">
        <v>400</v>
      </c>
      <c r="B374" s="231" t="s">
        <v>871</v>
      </c>
      <c r="C374" s="263"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hidden="1" customHeight="1" x14ac:dyDescent="0.2">
      <c r="A375" s="205">
        <v>401</v>
      </c>
      <c r="B375" s="231" t="s">
        <v>871</v>
      </c>
      <c r="C375" s="263"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hidden="1" customHeight="1" x14ac:dyDescent="0.2">
      <c r="A376" s="205">
        <v>402</v>
      </c>
      <c r="B376" s="231" t="s">
        <v>871</v>
      </c>
      <c r="C376" s="263"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hidden="1" customHeight="1" x14ac:dyDescent="0.2">
      <c r="A377" s="205">
        <v>403</v>
      </c>
      <c r="B377" s="231" t="s">
        <v>871</v>
      </c>
      <c r="C377" s="263"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hidden="1" customHeight="1" x14ac:dyDescent="0.2">
      <c r="A378" s="205">
        <v>404</v>
      </c>
      <c r="B378" s="231" t="s">
        <v>871</v>
      </c>
      <c r="C378" s="263"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hidden="1" customHeight="1" x14ac:dyDescent="0.2">
      <c r="A379" s="205">
        <v>405</v>
      </c>
      <c r="B379" s="231" t="s">
        <v>871</v>
      </c>
      <c r="C379" s="263"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hidden="1" customHeight="1" x14ac:dyDescent="0.2">
      <c r="A380" s="92">
        <v>406</v>
      </c>
      <c r="B380" s="233" t="s">
        <v>417</v>
      </c>
      <c r="C380" s="263"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hidden="1" customHeight="1" x14ac:dyDescent="0.2">
      <c r="A381" s="92">
        <v>407</v>
      </c>
      <c r="B381" s="233" t="s">
        <v>417</v>
      </c>
      <c r="C381" s="263"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hidden="1" customHeight="1" x14ac:dyDescent="0.2">
      <c r="A382" s="205">
        <v>414</v>
      </c>
      <c r="B382" s="231" t="s">
        <v>883</v>
      </c>
      <c r="C382" s="263"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hidden="1" customHeight="1" x14ac:dyDescent="0.2">
      <c r="A383" s="92">
        <v>415</v>
      </c>
      <c r="B383" s="231" t="s">
        <v>423</v>
      </c>
      <c r="C383" s="264"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hidden="1" customHeight="1" x14ac:dyDescent="0.2">
      <c r="A384" s="92">
        <v>416</v>
      </c>
      <c r="B384" s="231" t="s">
        <v>423</v>
      </c>
      <c r="C384" s="264"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hidden="1" customHeight="1" x14ac:dyDescent="0.2">
      <c r="A385" s="92">
        <v>417</v>
      </c>
      <c r="B385" s="231" t="s">
        <v>423</v>
      </c>
      <c r="C385" s="264"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hidden="1" customHeight="1" x14ac:dyDescent="0.2">
      <c r="A386" s="92">
        <v>418</v>
      </c>
      <c r="B386" s="231" t="s">
        <v>431</v>
      </c>
      <c r="C386" s="264"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hidden="1" customHeight="1" x14ac:dyDescent="0.2">
      <c r="A387" s="205">
        <v>419</v>
      </c>
      <c r="B387" s="231" t="s">
        <v>888</v>
      </c>
      <c r="C387" s="264"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hidden="1" customHeight="1" x14ac:dyDescent="0.2">
      <c r="A388" s="205">
        <v>420</v>
      </c>
      <c r="B388" s="231" t="s">
        <v>888</v>
      </c>
      <c r="C388" s="264"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hidden="1" customHeight="1" x14ac:dyDescent="0.2">
      <c r="A389" s="205">
        <v>421</v>
      </c>
      <c r="B389" s="233" t="s">
        <v>891</v>
      </c>
      <c r="C389" s="263"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hidden="1" customHeight="1" x14ac:dyDescent="0.2">
      <c r="A390" s="205">
        <v>422</v>
      </c>
      <c r="B390" s="233" t="s">
        <v>891</v>
      </c>
      <c r="C390" s="263"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hidden="1" customHeight="1" x14ac:dyDescent="0.2">
      <c r="A391" s="205">
        <v>423</v>
      </c>
      <c r="B391" s="231" t="s">
        <v>897</v>
      </c>
      <c r="C391" s="264"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hidden="1" customHeight="1" x14ac:dyDescent="0.2">
      <c r="A392" s="205">
        <v>424</v>
      </c>
      <c r="B392" s="231" t="s">
        <v>897</v>
      </c>
      <c r="C392" s="264"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hidden="1" customHeight="1" x14ac:dyDescent="0.2">
      <c r="A393" s="205">
        <v>425</v>
      </c>
      <c r="B393" s="231" t="s">
        <v>897</v>
      </c>
      <c r="C393" s="264"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hidden="1" customHeight="1" x14ac:dyDescent="0.2">
      <c r="A394" s="205">
        <v>426</v>
      </c>
      <c r="B394" s="231" t="s">
        <v>897</v>
      </c>
      <c r="C394" s="264"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hidden="1" customHeight="1" x14ac:dyDescent="0.2">
      <c r="A395" s="205">
        <v>427</v>
      </c>
      <c r="B395" s="231" t="s">
        <v>903</v>
      </c>
      <c r="C395" s="264"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hidden="1" customHeight="1" x14ac:dyDescent="0.2">
      <c r="A396" s="205">
        <v>428</v>
      </c>
      <c r="B396" s="231" t="s">
        <v>903</v>
      </c>
      <c r="C396" s="264"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hidden="1" customHeight="1" x14ac:dyDescent="0.2">
      <c r="A397" s="91">
        <v>429</v>
      </c>
      <c r="B397" s="231" t="s">
        <v>439</v>
      </c>
      <c r="C397" s="264"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hidden="1" customHeight="1" x14ac:dyDescent="0.2">
      <c r="A398" s="91">
        <v>430</v>
      </c>
      <c r="B398" s="231" t="s">
        <v>439</v>
      </c>
      <c r="C398" s="264"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hidden="1" customHeight="1" x14ac:dyDescent="0.2">
      <c r="A399" s="91">
        <v>431</v>
      </c>
      <c r="B399" s="231" t="s">
        <v>439</v>
      </c>
      <c r="C399" s="264"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hidden="1" customHeight="1" x14ac:dyDescent="0.2">
      <c r="A400" s="91">
        <v>432</v>
      </c>
      <c r="B400" s="231" t="s">
        <v>439</v>
      </c>
      <c r="C400" s="264"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hidden="1" customHeight="1" x14ac:dyDescent="0.2">
      <c r="A401" s="92">
        <v>468</v>
      </c>
      <c r="B401" s="231" t="s">
        <v>452</v>
      </c>
      <c r="C401" s="264"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hidden="1" customHeight="1" x14ac:dyDescent="0.2">
      <c r="A402" s="92">
        <v>469</v>
      </c>
      <c r="B402" s="231" t="s">
        <v>452</v>
      </c>
      <c r="C402" s="264"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hidden="1" customHeight="1" x14ac:dyDescent="0.2">
      <c r="A403" s="92">
        <v>470</v>
      </c>
      <c r="B403" s="231" t="s">
        <v>456</v>
      </c>
      <c r="C403" s="264"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hidden="1" customHeight="1" x14ac:dyDescent="0.2">
      <c r="A404" s="92">
        <v>471</v>
      </c>
      <c r="B404" s="231" t="s">
        <v>456</v>
      </c>
      <c r="C404" s="264"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hidden="1" customHeight="1" x14ac:dyDescent="0.2">
      <c r="A405" s="92">
        <v>472</v>
      </c>
      <c r="B405" s="231" t="s">
        <v>458</v>
      </c>
      <c r="C405" s="264"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hidden="1" customHeight="1" x14ac:dyDescent="0.2">
      <c r="A406" s="91">
        <v>473</v>
      </c>
      <c r="B406" s="231" t="s">
        <v>458</v>
      </c>
      <c r="C406" s="264"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hidden="1" customHeight="1" x14ac:dyDescent="0.2">
      <c r="A407" s="91">
        <v>474</v>
      </c>
      <c r="B407" s="231" t="s">
        <v>458</v>
      </c>
      <c r="C407" s="264"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hidden="1" customHeight="1" x14ac:dyDescent="0.2">
      <c r="A408" s="91">
        <v>475</v>
      </c>
      <c r="B408" s="231" t="s">
        <v>458</v>
      </c>
      <c r="C408" s="264"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hidden="1" customHeight="1" x14ac:dyDescent="0.2">
      <c r="A409" s="91">
        <v>476</v>
      </c>
      <c r="B409" s="231" t="s">
        <v>458</v>
      </c>
      <c r="C409" s="264"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hidden="1" customHeight="1" x14ac:dyDescent="0.2">
      <c r="A410" s="91">
        <v>477</v>
      </c>
      <c r="B410" s="231" t="s">
        <v>458</v>
      </c>
      <c r="C410" s="264"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hidden="1" customHeight="1" x14ac:dyDescent="0.2">
      <c r="A411" s="91">
        <v>478</v>
      </c>
      <c r="B411" s="231" t="s">
        <v>458</v>
      </c>
      <c r="C411" s="264"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hidden="1" customHeight="1" x14ac:dyDescent="0.2">
      <c r="A412" s="91">
        <v>479</v>
      </c>
      <c r="B412" s="231" t="s">
        <v>458</v>
      </c>
      <c r="C412" s="264"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hidden="1" customHeight="1" x14ac:dyDescent="0.2">
      <c r="A413" s="91">
        <v>480</v>
      </c>
      <c r="B413" s="233" t="s">
        <v>474</v>
      </c>
      <c r="C413" s="264"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hidden="1" customHeight="1" x14ac:dyDescent="0.2">
      <c r="A414" s="91">
        <v>481</v>
      </c>
      <c r="B414" s="233" t="s">
        <v>474</v>
      </c>
      <c r="C414" s="264"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hidden="1" customHeight="1" x14ac:dyDescent="0.2">
      <c r="A415" s="91">
        <v>482</v>
      </c>
      <c r="B415" s="233" t="s">
        <v>474</v>
      </c>
      <c r="C415" s="264"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hidden="1" customHeight="1" x14ac:dyDescent="0.2">
      <c r="A416" s="91">
        <v>483</v>
      </c>
      <c r="B416" s="233" t="s">
        <v>474</v>
      </c>
      <c r="C416" s="264"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hidden="1" customHeight="1" x14ac:dyDescent="0.2">
      <c r="A417" s="91">
        <v>484</v>
      </c>
      <c r="B417" s="233" t="s">
        <v>482</v>
      </c>
      <c r="C417" s="264"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hidden="1" customHeight="1" x14ac:dyDescent="0.2">
      <c r="A418" s="91">
        <v>485</v>
      </c>
      <c r="B418" s="233" t="s">
        <v>482</v>
      </c>
      <c r="C418" s="264"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hidden="1" customHeight="1" x14ac:dyDescent="0.2">
      <c r="A419" s="91">
        <v>486</v>
      </c>
      <c r="B419" s="233" t="s">
        <v>482</v>
      </c>
      <c r="C419" s="264"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hidden="1" customHeight="1" x14ac:dyDescent="0.2">
      <c r="A420" s="91">
        <v>487</v>
      </c>
      <c r="B420" s="233" t="s">
        <v>482</v>
      </c>
      <c r="C420" s="264"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hidden="1" customHeight="1" x14ac:dyDescent="0.2">
      <c r="A421" s="91">
        <v>488</v>
      </c>
      <c r="B421" s="233" t="s">
        <v>482</v>
      </c>
      <c r="C421" s="264"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hidden="1" customHeight="1" x14ac:dyDescent="0.2">
      <c r="A422" s="91">
        <v>489</v>
      </c>
      <c r="B422" s="233" t="s">
        <v>482</v>
      </c>
      <c r="C422" s="264"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hidden="1" customHeight="1" x14ac:dyDescent="0.2">
      <c r="A423" s="91">
        <v>490</v>
      </c>
      <c r="B423" s="233" t="s">
        <v>499</v>
      </c>
      <c r="C423" s="264"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hidden="1" customHeight="1" x14ac:dyDescent="0.2">
      <c r="A424" s="91">
        <v>491</v>
      </c>
      <c r="B424" s="233" t="s">
        <v>499</v>
      </c>
      <c r="C424" s="264"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hidden="1" customHeight="1" x14ac:dyDescent="0.2">
      <c r="A425" s="91">
        <v>492</v>
      </c>
      <c r="B425" s="233" t="s">
        <v>499</v>
      </c>
      <c r="C425" s="264"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hidden="1" customHeight="1" x14ac:dyDescent="0.2">
      <c r="A426" s="91">
        <v>493</v>
      </c>
      <c r="B426" s="233" t="s">
        <v>499</v>
      </c>
      <c r="C426" s="264"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hidden="1" customHeight="1" x14ac:dyDescent="0.2">
      <c r="A427" s="91">
        <v>494</v>
      </c>
      <c r="B427" s="233" t="s">
        <v>499</v>
      </c>
      <c r="C427" s="264"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hidden="1" customHeight="1" x14ac:dyDescent="0.2">
      <c r="A428" s="91">
        <v>495</v>
      </c>
      <c r="B428" s="233" t="s">
        <v>499</v>
      </c>
      <c r="C428" s="264"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hidden="1" customHeight="1" x14ac:dyDescent="0.2">
      <c r="A429" s="93">
        <v>496</v>
      </c>
      <c r="B429" s="233" t="s">
        <v>506</v>
      </c>
      <c r="C429" s="264"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hidden="1" customHeight="1" x14ac:dyDescent="0.2">
      <c r="A430" s="93">
        <v>497</v>
      </c>
      <c r="B430" s="233" t="s">
        <v>506</v>
      </c>
      <c r="C430" s="264"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hidden="1" customHeight="1" x14ac:dyDescent="0.2">
      <c r="A431" s="93">
        <v>498</v>
      </c>
      <c r="B431" s="233" t="s">
        <v>513</v>
      </c>
      <c r="C431" s="264"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hidden="1" customHeight="1" x14ac:dyDescent="0.2">
      <c r="A432" s="93">
        <v>499</v>
      </c>
      <c r="B432" s="233" t="s">
        <v>513</v>
      </c>
      <c r="C432" s="264"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hidden="1" customHeight="1" x14ac:dyDescent="0.2">
      <c r="A433" s="118">
        <v>500</v>
      </c>
      <c r="B433" s="233" t="s">
        <v>513</v>
      </c>
      <c r="C433" s="264"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hidden="1" customHeight="1" x14ac:dyDescent="0.2">
      <c r="A434" s="118">
        <v>501</v>
      </c>
      <c r="B434" s="233" t="s">
        <v>513</v>
      </c>
      <c r="C434" s="264"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hidden="1" customHeight="1" x14ac:dyDescent="0.2">
      <c r="A435" s="93">
        <v>502</v>
      </c>
      <c r="B435" s="233" t="s">
        <v>520</v>
      </c>
      <c r="C435" s="264"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hidden="1" customHeight="1" x14ac:dyDescent="0.2">
      <c r="A436" s="93">
        <v>503</v>
      </c>
      <c r="B436" s="233" t="s">
        <v>520</v>
      </c>
      <c r="C436" s="264"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hidden="1" customHeight="1" x14ac:dyDescent="0.2">
      <c r="A437" s="93">
        <v>504</v>
      </c>
      <c r="B437" s="233" t="s">
        <v>520</v>
      </c>
      <c r="C437" s="264"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hidden="1" customHeight="1" x14ac:dyDescent="0.2">
      <c r="A438" s="93">
        <v>505</v>
      </c>
      <c r="B438" s="233" t="s">
        <v>520</v>
      </c>
      <c r="C438" s="264"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hidden="1" customHeight="1" x14ac:dyDescent="0.2">
      <c r="A439" s="118">
        <v>506</v>
      </c>
      <c r="B439" s="233" t="s">
        <v>520</v>
      </c>
      <c r="C439" s="264"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hidden="1" customHeight="1" x14ac:dyDescent="0.2">
      <c r="A440" s="118">
        <v>507</v>
      </c>
      <c r="B440" s="233" t="s">
        <v>520</v>
      </c>
      <c r="C440" s="264"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hidden="1" customHeight="1" x14ac:dyDescent="0.2">
      <c r="A441" s="118">
        <v>508</v>
      </c>
      <c r="B441" s="233" t="s">
        <v>520</v>
      </c>
      <c r="C441" s="264"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hidden="1" customHeight="1" x14ac:dyDescent="0.2">
      <c r="A442" s="118">
        <v>509</v>
      </c>
      <c r="B442" s="233" t="s">
        <v>520</v>
      </c>
      <c r="C442" s="264"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hidden="1" customHeight="1" x14ac:dyDescent="0.2">
      <c r="A443" s="91">
        <v>510</v>
      </c>
      <c r="B443" s="231" t="s">
        <v>526</v>
      </c>
      <c r="C443" s="264"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hidden="1" customHeight="1" x14ac:dyDescent="0.2">
      <c r="A444" s="91">
        <v>511</v>
      </c>
      <c r="B444" s="231" t="s">
        <v>526</v>
      </c>
      <c r="C444" s="264"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hidden="1" customHeight="1" x14ac:dyDescent="0.2">
      <c r="A445" s="91">
        <v>512</v>
      </c>
      <c r="B445" s="231" t="s">
        <v>526</v>
      </c>
      <c r="C445" s="264"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hidden="1" customHeight="1" x14ac:dyDescent="0.2">
      <c r="A446" s="91">
        <v>513</v>
      </c>
      <c r="B446" s="231" t="s">
        <v>526</v>
      </c>
      <c r="C446" s="264"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hidden="1" customHeight="1" x14ac:dyDescent="0.2">
      <c r="A447" s="91">
        <v>514</v>
      </c>
      <c r="B447" s="231" t="s">
        <v>532</v>
      </c>
      <c r="C447" s="264"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hidden="1" customHeight="1" x14ac:dyDescent="0.2">
      <c r="A448" s="91">
        <v>515</v>
      </c>
      <c r="B448" s="231" t="s">
        <v>532</v>
      </c>
      <c r="C448" s="264"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hidden="1" customHeight="1" x14ac:dyDescent="0.2">
      <c r="A449" s="91">
        <v>516</v>
      </c>
      <c r="B449" s="231" t="s">
        <v>532</v>
      </c>
      <c r="C449" s="264"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hidden="1" customHeight="1" x14ac:dyDescent="0.2">
      <c r="A450" s="91">
        <v>517</v>
      </c>
      <c r="B450" s="231" t="s">
        <v>532</v>
      </c>
      <c r="C450" s="264"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hidden="1" customHeight="1" x14ac:dyDescent="0.2">
      <c r="A451" s="91">
        <v>518</v>
      </c>
      <c r="B451" s="231" t="s">
        <v>532</v>
      </c>
      <c r="C451" s="264"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hidden="1" customHeight="1" x14ac:dyDescent="0.2">
      <c r="A452" s="91">
        <v>519</v>
      </c>
      <c r="B452" s="231" t="s">
        <v>532</v>
      </c>
      <c r="C452" s="264"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hidden="1" customHeight="1" x14ac:dyDescent="0.2">
      <c r="A453" s="91">
        <v>520</v>
      </c>
      <c r="B453" s="231" t="s">
        <v>543</v>
      </c>
      <c r="C453" s="264"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hidden="1" customHeight="1" x14ac:dyDescent="0.2">
      <c r="A454" s="91">
        <v>521</v>
      </c>
      <c r="B454" s="231" t="s">
        <v>543</v>
      </c>
      <c r="C454" s="264"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hidden="1" customHeight="1" x14ac:dyDescent="0.2">
      <c r="A455" s="91">
        <v>522</v>
      </c>
      <c r="B455" s="231" t="s">
        <v>543</v>
      </c>
      <c r="C455" s="264"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hidden="1" customHeight="1" x14ac:dyDescent="0.2">
      <c r="A456" s="91">
        <v>523</v>
      </c>
      <c r="B456" s="231" t="s">
        <v>543</v>
      </c>
      <c r="C456" s="264"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hidden="1" customHeight="1" x14ac:dyDescent="0.2">
      <c r="A457" s="91">
        <v>524</v>
      </c>
      <c r="B457" s="231" t="s">
        <v>543</v>
      </c>
      <c r="C457" s="264"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hidden="1" customHeight="1" x14ac:dyDescent="0.2">
      <c r="A458" s="91">
        <v>525</v>
      </c>
      <c r="B458" s="231" t="s">
        <v>543</v>
      </c>
      <c r="C458" s="264"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hidden="1" customHeight="1" x14ac:dyDescent="0.2">
      <c r="A459" s="91">
        <v>526</v>
      </c>
      <c r="B459" s="231" t="s">
        <v>543</v>
      </c>
      <c r="C459" s="264"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hidden="1" customHeight="1" x14ac:dyDescent="0.2">
      <c r="A460" s="91">
        <v>527</v>
      </c>
      <c r="B460" s="231" t="s">
        <v>543</v>
      </c>
      <c r="C460" s="264"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hidden="1" customHeight="1" x14ac:dyDescent="0.2">
      <c r="A461" s="91">
        <v>528</v>
      </c>
      <c r="B461" s="231" t="s">
        <v>543</v>
      </c>
      <c r="C461" s="264"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hidden="1" customHeight="1" x14ac:dyDescent="0.2">
      <c r="A462" s="91">
        <v>529</v>
      </c>
      <c r="B462" s="231" t="s">
        <v>543</v>
      </c>
      <c r="C462" s="264"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hidden="1" customHeight="1" x14ac:dyDescent="0.2">
      <c r="A463" s="91">
        <v>530</v>
      </c>
      <c r="B463" s="231" t="s">
        <v>543</v>
      </c>
      <c r="C463" s="264"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hidden="1" customHeight="1" x14ac:dyDescent="0.2">
      <c r="A464" s="91">
        <v>531</v>
      </c>
      <c r="B464" s="231" t="s">
        <v>543</v>
      </c>
      <c r="C464" s="264"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hidden="1" customHeight="1" x14ac:dyDescent="0.2">
      <c r="A465" s="91">
        <v>532</v>
      </c>
      <c r="B465" s="231" t="s">
        <v>543</v>
      </c>
      <c r="C465" s="264"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hidden="1" customHeight="1" x14ac:dyDescent="0.2">
      <c r="A466" s="91">
        <v>533</v>
      </c>
      <c r="B466" s="231" t="s">
        <v>543</v>
      </c>
      <c r="C466" s="264"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hidden="1" customHeight="1" x14ac:dyDescent="0.2">
      <c r="A467" s="91">
        <v>534</v>
      </c>
      <c r="B467" s="231" t="s">
        <v>543</v>
      </c>
      <c r="C467" s="264"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hidden="1" customHeight="1" x14ac:dyDescent="0.2">
      <c r="A468" s="91">
        <v>535</v>
      </c>
      <c r="B468" s="231" t="s">
        <v>543</v>
      </c>
      <c r="C468" s="264"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hidden="1" customHeight="1" x14ac:dyDescent="0.2">
      <c r="A469" s="91">
        <v>536</v>
      </c>
      <c r="B469" s="231" t="s">
        <v>543</v>
      </c>
      <c r="C469" s="264"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hidden="1" customHeight="1" x14ac:dyDescent="0.2">
      <c r="A470" s="91">
        <v>537</v>
      </c>
      <c r="B470" s="231" t="s">
        <v>543</v>
      </c>
      <c r="C470" s="264"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hidden="1" customHeight="1" x14ac:dyDescent="0.2">
      <c r="A471" s="91">
        <v>538</v>
      </c>
      <c r="B471" s="231" t="s">
        <v>543</v>
      </c>
      <c r="C471" s="264"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hidden="1" customHeight="1" x14ac:dyDescent="0.2">
      <c r="A472" s="91">
        <v>539</v>
      </c>
      <c r="B472" s="231" t="s">
        <v>543</v>
      </c>
      <c r="C472" s="264"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hidden="1" customHeight="1" x14ac:dyDescent="0.2">
      <c r="A473" s="91">
        <v>540</v>
      </c>
      <c r="B473" s="231" t="s">
        <v>543</v>
      </c>
      <c r="C473" s="264"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hidden="1" customHeight="1" x14ac:dyDescent="0.2">
      <c r="A474" s="91">
        <v>541</v>
      </c>
      <c r="B474" s="231" t="s">
        <v>543</v>
      </c>
      <c r="C474" s="264"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hidden="1" customHeight="1" x14ac:dyDescent="0.2">
      <c r="A475" s="91">
        <v>542</v>
      </c>
      <c r="B475" s="231" t="s">
        <v>543</v>
      </c>
      <c r="C475" s="264"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hidden="1" customHeight="1" x14ac:dyDescent="0.2">
      <c r="A476" s="91">
        <v>543</v>
      </c>
      <c r="B476" s="231" t="s">
        <v>543</v>
      </c>
      <c r="C476" s="264"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hidden="1" customHeight="1" x14ac:dyDescent="0.2">
      <c r="A477" s="91">
        <v>544</v>
      </c>
      <c r="B477" s="231" t="s">
        <v>543</v>
      </c>
      <c r="C477" s="264"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hidden="1" customHeight="1" x14ac:dyDescent="0.2">
      <c r="A478" s="91">
        <v>545</v>
      </c>
      <c r="B478" s="231" t="s">
        <v>564</v>
      </c>
      <c r="C478" s="264"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hidden="1" customHeight="1" x14ac:dyDescent="0.2">
      <c r="A479" s="91">
        <v>546</v>
      </c>
      <c r="B479" s="231" t="s">
        <v>564</v>
      </c>
      <c r="C479" s="264"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hidden="1" customHeight="1" x14ac:dyDescent="0.2">
      <c r="A480" s="91">
        <v>547</v>
      </c>
      <c r="B480" s="231" t="s">
        <v>571</v>
      </c>
      <c r="C480" s="264"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hidden="1" customHeight="1" x14ac:dyDescent="0.2">
      <c r="A481" s="91">
        <v>548</v>
      </c>
      <c r="B481" s="231" t="s">
        <v>575</v>
      </c>
      <c r="C481" s="264"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hidden="1" customHeight="1" x14ac:dyDescent="0.2">
      <c r="A482" s="205">
        <v>549</v>
      </c>
      <c r="B482" s="231" t="s">
        <v>631</v>
      </c>
      <c r="C482" s="264"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hidden="1" customHeight="1" x14ac:dyDescent="0.2">
      <c r="A483" s="91">
        <v>550</v>
      </c>
      <c r="B483" s="231" t="s">
        <v>1416</v>
      </c>
      <c r="C483" s="265"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hidden="1" customHeight="1" x14ac:dyDescent="0.2">
      <c r="A484" s="91">
        <v>551</v>
      </c>
      <c r="B484" s="231" t="s">
        <v>1422</v>
      </c>
      <c r="C484" s="265"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hidden="1" customHeight="1" x14ac:dyDescent="0.2">
      <c r="A485" s="91">
        <v>552</v>
      </c>
      <c r="B485" s="231" t="s">
        <v>1426</v>
      </c>
      <c r="C485" s="265"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hidden="1" customHeight="1" x14ac:dyDescent="0.2">
      <c r="A486" s="91">
        <v>553</v>
      </c>
      <c r="B486" s="231" t="s">
        <v>1430</v>
      </c>
      <c r="C486" s="265"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hidden="1" customHeight="1" x14ac:dyDescent="0.2">
      <c r="A487" s="91">
        <v>554</v>
      </c>
      <c r="B487" s="231" t="s">
        <v>1435</v>
      </c>
      <c r="C487" s="265"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hidden="1" customHeight="1" x14ac:dyDescent="0.2">
      <c r="A488" s="91">
        <v>555</v>
      </c>
      <c r="B488" s="231" t="s">
        <v>1435</v>
      </c>
      <c r="C488" s="265"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hidden="1" x14ac:dyDescent="0.2">
      <c r="A489" s="91">
        <v>556</v>
      </c>
      <c r="B489" s="231" t="s">
        <v>1521</v>
      </c>
      <c r="C489" s="265"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hidden="1" customHeight="1" x14ac:dyDescent="0.2">
      <c r="A490" s="91">
        <v>557</v>
      </c>
      <c r="B490" s="231" t="s">
        <v>1521</v>
      </c>
      <c r="C490" s="265"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hidden="1" customHeight="1" x14ac:dyDescent="0.2">
      <c r="A491" s="91">
        <v>558</v>
      </c>
      <c r="B491" s="231" t="s">
        <v>1521</v>
      </c>
      <c r="C491" s="265"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hidden="1" customHeight="1" x14ac:dyDescent="0.2">
      <c r="A492" s="91">
        <v>559</v>
      </c>
      <c r="B492" s="231" t="s">
        <v>1521</v>
      </c>
      <c r="C492" s="265"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hidden="1" customHeight="1" x14ac:dyDescent="0.2">
      <c r="A493" s="91">
        <v>560</v>
      </c>
      <c r="B493" s="231" t="s">
        <v>1521</v>
      </c>
      <c r="C493" s="265"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hidden="1" customHeight="1" x14ac:dyDescent="0.2">
      <c r="A494" s="91">
        <v>561</v>
      </c>
      <c r="B494" s="231" t="s">
        <v>1523</v>
      </c>
      <c r="C494" s="265"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hidden="1" customHeight="1" x14ac:dyDescent="0.2">
      <c r="A495" s="91">
        <v>562</v>
      </c>
      <c r="B495" s="231" t="s">
        <v>1523</v>
      </c>
      <c r="C495" s="265"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hidden="1" customHeight="1" x14ac:dyDescent="0.2">
      <c r="A496" s="91">
        <v>563</v>
      </c>
      <c r="B496" s="231" t="s">
        <v>1523</v>
      </c>
      <c r="C496" s="265"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hidden="1" customHeight="1" x14ac:dyDescent="0.2">
      <c r="A497" s="91">
        <v>564</v>
      </c>
      <c r="B497" s="231" t="s">
        <v>1526</v>
      </c>
      <c r="C497" s="265"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hidden="1" customHeight="1" x14ac:dyDescent="0.2">
      <c r="A498" s="91">
        <v>565</v>
      </c>
      <c r="B498" s="231" t="s">
        <v>1526</v>
      </c>
      <c r="C498" s="265"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hidden="1" customHeight="1" x14ac:dyDescent="0.2">
      <c r="A499" s="91">
        <v>566</v>
      </c>
      <c r="B499" s="231" t="s">
        <v>1527</v>
      </c>
      <c r="C499" s="265"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hidden="1" customHeight="1" x14ac:dyDescent="0.2">
      <c r="A500" s="91">
        <v>567</v>
      </c>
      <c r="B500" s="231" t="s">
        <v>1527</v>
      </c>
      <c r="C500" s="265"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hidden="1" customHeight="1" x14ac:dyDescent="0.2">
      <c r="A501" s="91">
        <v>568</v>
      </c>
      <c r="B501" s="231" t="s">
        <v>1528</v>
      </c>
      <c r="C501" s="265"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hidden="1" customHeight="1" x14ac:dyDescent="0.2">
      <c r="A502" s="91">
        <v>569</v>
      </c>
      <c r="B502" s="231" t="s">
        <v>1529</v>
      </c>
      <c r="C502" s="265"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hidden="1" customHeight="1" x14ac:dyDescent="0.2">
      <c r="A503" s="91">
        <v>570</v>
      </c>
      <c r="B503" s="231" t="s">
        <v>1453</v>
      </c>
      <c r="C503" s="265"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hidden="1" customHeight="1" x14ac:dyDescent="0.2">
      <c r="A504" s="91">
        <v>571</v>
      </c>
      <c r="B504" s="231" t="s">
        <v>1453</v>
      </c>
      <c r="C504" s="265"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hidden="1" customHeight="1" x14ac:dyDescent="0.2">
      <c r="A505" s="91">
        <v>572</v>
      </c>
      <c r="B505" s="231" t="s">
        <v>1456</v>
      </c>
      <c r="C505" s="265"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hidden="1" customHeight="1" x14ac:dyDescent="0.2">
      <c r="A506" s="91">
        <v>573</v>
      </c>
      <c r="B506" s="231" t="s">
        <v>1456</v>
      </c>
      <c r="C506" s="265"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hidden="1" customHeight="1" x14ac:dyDescent="0.2">
      <c r="A507" s="91">
        <v>574</v>
      </c>
      <c r="B507" s="231" t="s">
        <v>1463</v>
      </c>
      <c r="C507" s="265"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hidden="1" customHeight="1" x14ac:dyDescent="0.2">
      <c r="A508" s="91">
        <v>575</v>
      </c>
      <c r="B508" s="231" t="s">
        <v>1463</v>
      </c>
      <c r="C508" s="265"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hidden="1" customHeight="1" x14ac:dyDescent="0.2">
      <c r="A509" s="91">
        <v>576</v>
      </c>
      <c r="B509" s="231" t="s">
        <v>1468</v>
      </c>
      <c r="C509" s="265"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hidden="1" customHeight="1" x14ac:dyDescent="0.2">
      <c r="A510" s="91">
        <v>577</v>
      </c>
      <c r="B510" s="231" t="s">
        <v>1468</v>
      </c>
      <c r="C510" s="265"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hidden="1" customHeight="1" x14ac:dyDescent="0.2">
      <c r="A511" s="91">
        <v>578</v>
      </c>
      <c r="B511" s="231" t="s">
        <v>1468</v>
      </c>
      <c r="C511" s="265"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4.25" hidden="1" x14ac:dyDescent="0.2">
      <c r="A512" s="91">
        <v>579</v>
      </c>
      <c r="B512" s="231" t="s">
        <v>1468</v>
      </c>
      <c r="C512" s="265"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hidden="1" x14ac:dyDescent="0.2">
      <c r="A513" s="91">
        <v>580</v>
      </c>
      <c r="B513" s="231" t="s">
        <v>1479</v>
      </c>
      <c r="C513" s="265"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hidden="1" x14ac:dyDescent="0.2">
      <c r="A514" s="91">
        <v>581</v>
      </c>
      <c r="B514" s="231" t="s">
        <v>1534</v>
      </c>
      <c r="C514" s="265"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hidden="1" x14ac:dyDescent="0.2">
      <c r="A515" s="91">
        <v>582</v>
      </c>
      <c r="B515" s="231" t="s">
        <v>1534</v>
      </c>
      <c r="C515" s="265"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hidden="1" customHeight="1" x14ac:dyDescent="0.2">
      <c r="A516" s="91">
        <v>583</v>
      </c>
      <c r="B516" s="231" t="s">
        <v>1534</v>
      </c>
      <c r="C516" s="265"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hidden="1" customHeight="1" x14ac:dyDescent="0.2">
      <c r="A517" s="91">
        <v>584</v>
      </c>
      <c r="B517" s="231" t="s">
        <v>1534</v>
      </c>
      <c r="C517" s="265"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hidden="1" customHeight="1" x14ac:dyDescent="0.2">
      <c r="A518" s="91">
        <v>585</v>
      </c>
      <c r="B518" s="231" t="s">
        <v>1535</v>
      </c>
      <c r="C518" s="265"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hidden="1" customHeight="1" x14ac:dyDescent="0.2">
      <c r="A519" s="91">
        <v>586</v>
      </c>
      <c r="B519" s="231" t="s">
        <v>1541</v>
      </c>
      <c r="C519" s="265"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hidden="1" customHeight="1" x14ac:dyDescent="0.2">
      <c r="A520" s="91">
        <v>587</v>
      </c>
      <c r="B520" s="231" t="s">
        <v>1541</v>
      </c>
      <c r="C520" s="265"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hidden="1" customHeight="1" x14ac:dyDescent="0.2">
      <c r="A521" s="91">
        <v>588</v>
      </c>
      <c r="B521" s="231" t="s">
        <v>1498</v>
      </c>
      <c r="C521" s="265"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hidden="1" customHeight="1" x14ac:dyDescent="0.2">
      <c r="A522" s="91">
        <v>589</v>
      </c>
      <c r="B522" s="231" t="s">
        <v>1498</v>
      </c>
      <c r="C522" s="265"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hidden="1" customHeight="1" x14ac:dyDescent="0.2">
      <c r="A523" s="91">
        <v>590</v>
      </c>
      <c r="B523" s="231" t="s">
        <v>1498</v>
      </c>
      <c r="C523" s="265"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hidden="1" customHeight="1" x14ac:dyDescent="0.2">
      <c r="A524" s="91">
        <v>591</v>
      </c>
      <c r="B524" s="231" t="s">
        <v>1498</v>
      </c>
      <c r="C524" s="265"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hidden="1" customHeight="1" x14ac:dyDescent="0.2">
      <c r="A525" s="205">
        <v>592</v>
      </c>
      <c r="B525" s="231" t="s">
        <v>1542</v>
      </c>
      <c r="C525" s="265"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hidden="1" customHeight="1" x14ac:dyDescent="0.2">
      <c r="A526" s="205">
        <v>593</v>
      </c>
      <c r="B526" s="231" t="s">
        <v>1542</v>
      </c>
      <c r="C526" s="265"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hidden="1" customHeight="1" x14ac:dyDescent="0.2">
      <c r="A527" s="205">
        <v>594</v>
      </c>
      <c r="B527" s="231" t="s">
        <v>1542</v>
      </c>
      <c r="C527" s="265"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4.25" hidden="1" x14ac:dyDescent="0.2">
      <c r="A528" s="205">
        <v>595</v>
      </c>
      <c r="B528" s="231" t="s">
        <v>1542</v>
      </c>
      <c r="C528" s="265"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4.25" hidden="1" x14ac:dyDescent="0.2">
      <c r="A529" s="205">
        <v>596</v>
      </c>
      <c r="B529" s="231" t="s">
        <v>1542</v>
      </c>
      <c r="C529" s="265"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4.25" hidden="1" x14ac:dyDescent="0.2">
      <c r="A530" s="205">
        <v>597</v>
      </c>
      <c r="B530" s="231" t="s">
        <v>1544</v>
      </c>
      <c r="C530" s="265"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4.25" hidden="1" x14ac:dyDescent="0.2">
      <c r="A531" s="205">
        <v>598</v>
      </c>
      <c r="B531" s="231" t="s">
        <v>1544</v>
      </c>
      <c r="C531" s="265"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hidden="1" x14ac:dyDescent="0.2">
      <c r="A532" s="205">
        <v>599</v>
      </c>
      <c r="B532" s="231" t="s">
        <v>1548</v>
      </c>
      <c r="C532" s="265"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hidden="1" x14ac:dyDescent="0.2">
      <c r="A533" s="205">
        <v>600</v>
      </c>
      <c r="B533" s="231" t="s">
        <v>1548</v>
      </c>
      <c r="C533" s="265"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hidden="1" x14ac:dyDescent="0.2">
      <c r="A534" s="205">
        <v>601</v>
      </c>
      <c r="B534" s="231" t="s">
        <v>1554</v>
      </c>
      <c r="C534" s="265"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hidden="1" customHeight="1" x14ac:dyDescent="0.2">
      <c r="A535" s="205">
        <v>602</v>
      </c>
      <c r="B535" s="231" t="s">
        <v>1554</v>
      </c>
      <c r="C535" s="265"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hidden="1" customHeight="1" x14ac:dyDescent="0.2">
      <c r="A536" s="205">
        <v>603</v>
      </c>
      <c r="B536" s="231" t="s">
        <v>1556</v>
      </c>
      <c r="C536" s="265"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hidden="1" customHeight="1" x14ac:dyDescent="0.2">
      <c r="A537" s="205">
        <v>604</v>
      </c>
      <c r="B537" s="231" t="s">
        <v>1560</v>
      </c>
      <c r="C537" s="265"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hidden="1" customHeight="1" x14ac:dyDescent="0.2">
      <c r="A538" s="205">
        <v>605</v>
      </c>
      <c r="B538" s="231" t="s">
        <v>1563</v>
      </c>
      <c r="C538" s="265"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hidden="1" customHeight="1" x14ac:dyDescent="0.2">
      <c r="A539" s="205">
        <v>606</v>
      </c>
      <c r="B539" s="231" t="s">
        <v>1563</v>
      </c>
      <c r="C539" s="265"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hidden="1" customHeight="1" x14ac:dyDescent="0.2">
      <c r="A540" s="205">
        <v>607</v>
      </c>
      <c r="B540" s="231" t="s">
        <v>1563</v>
      </c>
      <c r="C540" s="265"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hidden="1" x14ac:dyDescent="0.2">
      <c r="A541" s="205">
        <v>608</v>
      </c>
      <c r="B541" s="231" t="s">
        <v>1563</v>
      </c>
      <c r="C541" s="265"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hidden="1" x14ac:dyDescent="0.2">
      <c r="A542" s="205">
        <v>609</v>
      </c>
      <c r="B542" s="231" t="s">
        <v>1569</v>
      </c>
      <c r="C542" s="265"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hidden="1" x14ac:dyDescent="0.2">
      <c r="A543" s="205">
        <v>610</v>
      </c>
      <c r="B543" s="231" t="s">
        <v>1572</v>
      </c>
      <c r="C543" s="265"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hidden="1" customHeight="1" x14ac:dyDescent="0.2">
      <c r="A544" s="205">
        <v>611</v>
      </c>
      <c r="B544" s="231" t="s">
        <v>1574</v>
      </c>
      <c r="C544" s="265"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hidden="1" customHeight="1" x14ac:dyDescent="0.2">
      <c r="A545" s="205">
        <v>612</v>
      </c>
      <c r="B545" s="231" t="s">
        <v>1574</v>
      </c>
      <c r="C545" s="265"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hidden="1" customHeight="1" x14ac:dyDescent="0.2">
      <c r="A546" s="205">
        <v>613</v>
      </c>
      <c r="B546" s="231" t="s">
        <v>1574</v>
      </c>
      <c r="C546" s="265"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hidden="1" customHeight="1" x14ac:dyDescent="0.2">
      <c r="A547" s="205">
        <v>614</v>
      </c>
      <c r="B547" s="231" t="s">
        <v>1582</v>
      </c>
      <c r="C547" s="265"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hidden="1" customHeight="1" x14ac:dyDescent="0.2">
      <c r="A548" s="205">
        <v>615</v>
      </c>
      <c r="B548" s="231" t="s">
        <v>1582</v>
      </c>
      <c r="C548" s="265"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hidden="1" customHeight="1" x14ac:dyDescent="0.2">
      <c r="A549" s="205">
        <v>616</v>
      </c>
      <c r="B549" s="231" t="s">
        <v>1583</v>
      </c>
      <c r="C549" s="265"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hidden="1" customHeight="1" x14ac:dyDescent="0.2">
      <c r="A550" s="205">
        <v>617</v>
      </c>
      <c r="B550" s="231" t="s">
        <v>1586</v>
      </c>
      <c r="C550" s="265"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hidden="1" customHeight="1" x14ac:dyDescent="0.2">
      <c r="A551" s="205">
        <v>618</v>
      </c>
      <c r="B551" s="231" t="s">
        <v>1586</v>
      </c>
      <c r="C551" s="265"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hidden="1" customHeight="1" x14ac:dyDescent="0.2">
      <c r="A552" s="205">
        <v>619</v>
      </c>
      <c r="B552" s="231" t="s">
        <v>1586</v>
      </c>
      <c r="C552" s="265"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hidden="1" customHeight="1" x14ac:dyDescent="0.2">
      <c r="A553" s="205">
        <v>620</v>
      </c>
      <c r="B553" s="231" t="s">
        <v>1586</v>
      </c>
      <c r="C553" s="265"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hidden="1" customHeight="1" x14ac:dyDescent="0.2">
      <c r="A554" s="205">
        <v>621</v>
      </c>
      <c r="B554" s="231" t="s">
        <v>1592</v>
      </c>
      <c r="C554" s="265"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hidden="1" customHeight="1" x14ac:dyDescent="0.2">
      <c r="A555" s="205">
        <v>622</v>
      </c>
      <c r="B555" s="231" t="s">
        <v>1592</v>
      </c>
      <c r="C555" s="265"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hidden="1" customHeight="1" x14ac:dyDescent="0.2">
      <c r="A556" s="205">
        <v>623</v>
      </c>
      <c r="B556" s="231" t="s">
        <v>1592</v>
      </c>
      <c r="C556" s="265"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hidden="1" customHeight="1" x14ac:dyDescent="0.2">
      <c r="A557" s="205">
        <v>624</v>
      </c>
      <c r="B557" s="231" t="s">
        <v>1592</v>
      </c>
      <c r="C557" s="265"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hidden="1" x14ac:dyDescent="0.2">
      <c r="A558" s="205">
        <v>625</v>
      </c>
      <c r="B558" s="231" t="s">
        <v>1598</v>
      </c>
      <c r="C558" s="265"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hidden="1" customHeight="1" x14ac:dyDescent="0.2">
      <c r="A559" s="205">
        <v>626</v>
      </c>
      <c r="B559" s="231" t="s">
        <v>1601</v>
      </c>
      <c r="C559" s="265"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hidden="1" x14ac:dyDescent="0.2">
      <c r="A560" s="205">
        <v>627</v>
      </c>
      <c r="B560" s="231" t="s">
        <v>1601</v>
      </c>
      <c r="C560" s="265"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hidden="1" customHeight="1" x14ac:dyDescent="0.2">
      <c r="A561" s="205">
        <v>628</v>
      </c>
      <c r="B561" s="231" t="s">
        <v>1601</v>
      </c>
      <c r="C561" s="265"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hidden="1" customHeight="1" x14ac:dyDescent="0.2">
      <c r="A562" s="91">
        <v>629</v>
      </c>
      <c r="B562" s="231" t="s">
        <v>1620</v>
      </c>
      <c r="C562" s="265"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hidden="1" customHeight="1" x14ac:dyDescent="0.2">
      <c r="A563" s="91">
        <v>630</v>
      </c>
      <c r="B563" s="231" t="s">
        <v>1620</v>
      </c>
      <c r="C563" s="265"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hidden="1" customHeight="1" x14ac:dyDescent="0.2">
      <c r="A564" s="91">
        <v>631</v>
      </c>
      <c r="B564" s="231" t="s">
        <v>1624</v>
      </c>
      <c r="C564" s="265"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hidden="1" customHeight="1" x14ac:dyDescent="0.2">
      <c r="A565" s="92">
        <v>632</v>
      </c>
      <c r="B565" s="231" t="s">
        <v>1624</v>
      </c>
      <c r="C565" s="265"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4.25" hidden="1" x14ac:dyDescent="0.2">
      <c r="A566" s="91">
        <v>633</v>
      </c>
      <c r="B566" s="231" t="s">
        <v>1628</v>
      </c>
      <c r="C566" s="265"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4.25" hidden="1" x14ac:dyDescent="0.2">
      <c r="A567" s="91">
        <v>634</v>
      </c>
      <c r="B567" s="231" t="s">
        <v>1633</v>
      </c>
      <c r="C567" s="265"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4.25" hidden="1" x14ac:dyDescent="0.2">
      <c r="A568" s="91">
        <v>635</v>
      </c>
      <c r="B568" s="231" t="s">
        <v>1633</v>
      </c>
      <c r="C568" s="265"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4.25" hidden="1" x14ac:dyDescent="0.2">
      <c r="A569" s="91">
        <v>636</v>
      </c>
      <c r="B569" s="231" t="s">
        <v>1635</v>
      </c>
      <c r="C569" s="265"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4.25" hidden="1" x14ac:dyDescent="0.2">
      <c r="A570" s="91">
        <v>637</v>
      </c>
      <c r="B570" s="231" t="s">
        <v>1635</v>
      </c>
      <c r="C570" s="265"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4.25" hidden="1" x14ac:dyDescent="0.2">
      <c r="A571" s="91">
        <v>638</v>
      </c>
      <c r="B571" s="231" t="s">
        <v>1635</v>
      </c>
      <c r="C571" s="265"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4.25" hidden="1" x14ac:dyDescent="0.2">
      <c r="A572" s="91">
        <v>639</v>
      </c>
      <c r="B572" s="231" t="s">
        <v>1643</v>
      </c>
      <c r="C572" s="265"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4.25" hidden="1" x14ac:dyDescent="0.2">
      <c r="A573" s="91">
        <v>640</v>
      </c>
      <c r="B573" s="231" t="s">
        <v>1663</v>
      </c>
      <c r="C573" s="265"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4.25" hidden="1" x14ac:dyDescent="0.2">
      <c r="A574" s="91">
        <v>641</v>
      </c>
      <c r="B574" s="231" t="s">
        <v>1663</v>
      </c>
      <c r="C574" s="265"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4.25" hidden="1" x14ac:dyDescent="0.2">
      <c r="A575" s="91">
        <v>642</v>
      </c>
      <c r="B575" s="231" t="s">
        <v>1663</v>
      </c>
      <c r="C575" s="265"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4.25" hidden="1" x14ac:dyDescent="0.2">
      <c r="A576" s="113">
        <v>643</v>
      </c>
      <c r="B576" s="231" t="s">
        <v>1663</v>
      </c>
      <c r="C576" s="265"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4.25" hidden="1" x14ac:dyDescent="0.2">
      <c r="A577" s="91">
        <v>644</v>
      </c>
      <c r="B577" s="231" t="s">
        <v>1662</v>
      </c>
      <c r="C577" s="265"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4.25" hidden="1" x14ac:dyDescent="0.2">
      <c r="A578" s="91">
        <v>645</v>
      </c>
      <c r="B578" s="231" t="s">
        <v>1662</v>
      </c>
      <c r="C578" s="265"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4.25" hidden="1" x14ac:dyDescent="0.2">
      <c r="A579" s="92">
        <v>646</v>
      </c>
      <c r="B579" s="231" t="s">
        <v>1662</v>
      </c>
      <c r="C579" s="265"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4.25" hidden="1" x14ac:dyDescent="0.2">
      <c r="A580" s="92">
        <v>647</v>
      </c>
      <c r="B580" s="231" t="s">
        <v>1662</v>
      </c>
      <c r="C580" s="265"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4.25" hidden="1" x14ac:dyDescent="0.2">
      <c r="A581" s="92">
        <v>648</v>
      </c>
      <c r="B581" s="231" t="s">
        <v>1662</v>
      </c>
      <c r="C581" s="265"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4.25" hidden="1" x14ac:dyDescent="0.2">
      <c r="A582" s="91">
        <v>649</v>
      </c>
      <c r="B582" s="231" t="s">
        <v>1672</v>
      </c>
      <c r="C582" s="265"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4.25" hidden="1" x14ac:dyDescent="0.2">
      <c r="A583" s="91">
        <v>650</v>
      </c>
      <c r="B583" s="231" t="s">
        <v>1675</v>
      </c>
      <c r="C583" s="265"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4.25" hidden="1" x14ac:dyDescent="0.2">
      <c r="A584" s="91">
        <v>651</v>
      </c>
      <c r="B584" s="231" t="s">
        <v>1680</v>
      </c>
      <c r="C584" s="265"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4.25" hidden="1" x14ac:dyDescent="0.2">
      <c r="A585" s="91">
        <v>652</v>
      </c>
      <c r="B585" s="231" t="s">
        <v>1680</v>
      </c>
      <c r="C585" s="265"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4.25" hidden="1" x14ac:dyDescent="0.2">
      <c r="A586" s="91">
        <v>653</v>
      </c>
      <c r="B586" s="231" t="s">
        <v>1680</v>
      </c>
      <c r="C586" s="265"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4.25" hidden="1" x14ac:dyDescent="0.2">
      <c r="A587" s="91">
        <v>654</v>
      </c>
      <c r="B587" s="231" t="s">
        <v>1680</v>
      </c>
      <c r="C587" s="265"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hidden="1" x14ac:dyDescent="0.2">
      <c r="A588" s="91">
        <v>655</v>
      </c>
      <c r="B588" s="231" t="s">
        <v>1698</v>
      </c>
      <c r="C588" s="265"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hidden="1" x14ac:dyDescent="0.2">
      <c r="A589" s="91">
        <v>656</v>
      </c>
      <c r="B589" s="231" t="s">
        <v>1698</v>
      </c>
      <c r="C589" s="265"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hidden="1" x14ac:dyDescent="0.2">
      <c r="A590" s="91">
        <v>657</v>
      </c>
      <c r="B590" s="231" t="s">
        <v>1698</v>
      </c>
      <c r="C590" s="265"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hidden="1" x14ac:dyDescent="0.2">
      <c r="A591" s="91">
        <v>658</v>
      </c>
      <c r="B591" s="231" t="s">
        <v>1698</v>
      </c>
      <c r="C591" s="265"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hidden="1" customHeight="1" x14ac:dyDescent="0.2">
      <c r="A592" s="91">
        <v>659</v>
      </c>
      <c r="B592" s="231" t="s">
        <v>1698</v>
      </c>
      <c r="C592" s="265"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hidden="1" customHeight="1" x14ac:dyDescent="0.2">
      <c r="A593" s="91">
        <v>660</v>
      </c>
      <c r="B593" s="231" t="s">
        <v>1698</v>
      </c>
      <c r="C593" s="265"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hidden="1" customHeight="1" x14ac:dyDescent="0.2">
      <c r="A594" s="91">
        <v>661</v>
      </c>
      <c r="B594" s="231" t="s">
        <v>1698</v>
      </c>
      <c r="C594" s="265"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hidden="1" customHeight="1" x14ac:dyDescent="0.2">
      <c r="A595" s="91">
        <v>662</v>
      </c>
      <c r="B595" s="231" t="s">
        <v>1698</v>
      </c>
      <c r="C595" s="265"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hidden="1" customHeight="1" x14ac:dyDescent="0.2">
      <c r="A596" s="92">
        <v>663</v>
      </c>
      <c r="B596" s="231" t="s">
        <v>1698</v>
      </c>
      <c r="C596" s="265"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hidden="1" customHeight="1" x14ac:dyDescent="0.2">
      <c r="A597" s="91">
        <v>664</v>
      </c>
      <c r="B597" s="231" t="s">
        <v>1698</v>
      </c>
      <c r="C597" s="265"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hidden="1" customHeight="1" x14ac:dyDescent="0.2">
      <c r="A598" s="91">
        <v>665</v>
      </c>
      <c r="B598" s="231" t="s">
        <v>1698</v>
      </c>
      <c r="C598" s="265"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hidden="1" customHeight="1" x14ac:dyDescent="0.2">
      <c r="A599" s="91">
        <v>666</v>
      </c>
      <c r="B599" s="231" t="s">
        <v>1698</v>
      </c>
      <c r="C599" s="265"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hidden="1" customHeight="1" x14ac:dyDescent="0.2">
      <c r="A600" s="91">
        <v>667</v>
      </c>
      <c r="B600" s="231" t="s">
        <v>1698</v>
      </c>
      <c r="C600" s="265"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hidden="1" customHeight="1" x14ac:dyDescent="0.2">
      <c r="A601" s="91">
        <v>668</v>
      </c>
      <c r="B601" s="231" t="s">
        <v>1698</v>
      </c>
      <c r="C601" s="265"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hidden="1" customHeight="1" x14ac:dyDescent="0.2">
      <c r="A602" s="92">
        <v>669</v>
      </c>
      <c r="B602" s="231" t="s">
        <v>1736</v>
      </c>
      <c r="C602" s="265"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hidden="1" customHeight="1" x14ac:dyDescent="0.2">
      <c r="A603" s="91">
        <v>670</v>
      </c>
      <c r="B603" s="231" t="s">
        <v>1711</v>
      </c>
      <c r="C603" s="265"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hidden="1" customHeight="1" x14ac:dyDescent="0.2">
      <c r="A604" s="91">
        <v>671</v>
      </c>
      <c r="B604" s="231" t="s">
        <v>1711</v>
      </c>
      <c r="C604" s="265"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hidden="1" customHeight="1" x14ac:dyDescent="0.2">
      <c r="A605" s="91">
        <v>672</v>
      </c>
      <c r="B605" s="231" t="s">
        <v>1711</v>
      </c>
      <c r="C605" s="265"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hidden="1" customHeight="1" x14ac:dyDescent="0.2">
      <c r="A606" s="91">
        <v>673</v>
      </c>
      <c r="B606" s="231" t="s">
        <v>1711</v>
      </c>
      <c r="C606" s="265"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hidden="1" customHeight="1" x14ac:dyDescent="0.2">
      <c r="A607" s="91">
        <v>674</v>
      </c>
      <c r="B607" s="231" t="s">
        <v>1711</v>
      </c>
      <c r="C607" s="265"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hidden="1" customHeight="1" x14ac:dyDescent="0.2">
      <c r="A608" s="91">
        <v>675</v>
      </c>
      <c r="B608" s="231" t="s">
        <v>1711</v>
      </c>
      <c r="C608" s="265"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hidden="1" customHeight="1" x14ac:dyDescent="0.2">
      <c r="A609" s="91">
        <v>676</v>
      </c>
      <c r="B609" s="231" t="s">
        <v>1711</v>
      </c>
      <c r="C609" s="265"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hidden="1" customHeight="1" x14ac:dyDescent="0.2">
      <c r="A610" s="91">
        <v>677</v>
      </c>
      <c r="B610" s="231" t="s">
        <v>1698</v>
      </c>
      <c r="C610" s="265"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hidden="1" customHeight="1" x14ac:dyDescent="0.2">
      <c r="A611" s="91">
        <v>678</v>
      </c>
      <c r="B611" s="231" t="s">
        <v>1698</v>
      </c>
      <c r="C611" s="265"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hidden="1" customHeight="1" x14ac:dyDescent="0.2">
      <c r="A612" s="91">
        <v>679</v>
      </c>
      <c r="B612" s="231" t="s">
        <v>1698</v>
      </c>
      <c r="C612" s="265"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hidden="1" customHeight="1" x14ac:dyDescent="0.2">
      <c r="A613" s="91">
        <v>680</v>
      </c>
      <c r="B613" s="231" t="s">
        <v>1698</v>
      </c>
      <c r="C613" s="265"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hidden="1" customHeight="1" x14ac:dyDescent="0.2">
      <c r="A614" s="91">
        <v>681</v>
      </c>
      <c r="B614" s="231" t="s">
        <v>1698</v>
      </c>
      <c r="C614" s="265"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hidden="1" customHeight="1" x14ac:dyDescent="0.2">
      <c r="A615" s="91">
        <v>682</v>
      </c>
      <c r="B615" s="231" t="s">
        <v>1698</v>
      </c>
      <c r="C615" s="265"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hidden="1" customHeight="1" x14ac:dyDescent="0.2">
      <c r="A616" s="91">
        <v>683</v>
      </c>
      <c r="B616" s="231" t="s">
        <v>1698</v>
      </c>
      <c r="C616" s="265"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hidden="1" customHeight="1" x14ac:dyDescent="0.2">
      <c r="A617" s="91">
        <v>684</v>
      </c>
      <c r="B617" s="231" t="s">
        <v>1698</v>
      </c>
      <c r="C617" s="265"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hidden="1" customHeight="1" x14ac:dyDescent="0.2">
      <c r="A618" s="91">
        <v>685</v>
      </c>
      <c r="B618" s="231" t="s">
        <v>1698</v>
      </c>
      <c r="C618" s="265"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hidden="1" customHeight="1" x14ac:dyDescent="0.2">
      <c r="A619" s="91">
        <v>686</v>
      </c>
      <c r="B619" s="231" t="s">
        <v>1698</v>
      </c>
      <c r="C619" s="265"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hidden="1" customHeight="1" x14ac:dyDescent="0.2">
      <c r="A620" s="91">
        <v>687</v>
      </c>
      <c r="B620" s="231" t="s">
        <v>1698</v>
      </c>
      <c r="C620" s="265"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hidden="1" customHeight="1" x14ac:dyDescent="0.2">
      <c r="A621" s="91">
        <v>688</v>
      </c>
      <c r="B621" s="231" t="s">
        <v>1698</v>
      </c>
      <c r="C621" s="265"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hidden="1" customHeight="1" x14ac:dyDescent="0.2">
      <c r="A622" s="91">
        <v>689</v>
      </c>
      <c r="B622" s="231" t="s">
        <v>1698</v>
      </c>
      <c r="C622" s="265"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hidden="1" customHeight="1" x14ac:dyDescent="0.2">
      <c r="A623" s="91">
        <v>690</v>
      </c>
      <c r="B623" s="231" t="s">
        <v>1840</v>
      </c>
      <c r="C623" s="265"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hidden="1" customHeight="1" x14ac:dyDescent="0.2">
      <c r="A624" s="91">
        <v>691</v>
      </c>
      <c r="B624" s="231" t="s">
        <v>1542</v>
      </c>
      <c r="C624" s="265"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hidden="1" customHeight="1" x14ac:dyDescent="0.2">
      <c r="A625" s="91">
        <v>692</v>
      </c>
      <c r="B625" s="231" t="s">
        <v>1542</v>
      </c>
      <c r="C625" s="265"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hidden="1" customHeight="1" x14ac:dyDescent="0.2">
      <c r="A626" s="91">
        <v>693</v>
      </c>
      <c r="B626" s="231" t="s">
        <v>1542</v>
      </c>
      <c r="C626" s="265"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hidden="1" customHeight="1" x14ac:dyDescent="0.2">
      <c r="A627" s="91">
        <v>694</v>
      </c>
      <c r="B627" s="231" t="s">
        <v>1542</v>
      </c>
      <c r="C627" s="265"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hidden="1" customHeight="1" x14ac:dyDescent="0.2">
      <c r="A628" s="91">
        <v>695</v>
      </c>
      <c r="B628" s="231" t="s">
        <v>1542</v>
      </c>
      <c r="C628" s="265"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hidden="1" customHeight="1" x14ac:dyDescent="0.2">
      <c r="A629" s="91">
        <v>696</v>
      </c>
      <c r="B629" s="231" t="s">
        <v>1544</v>
      </c>
      <c r="C629" s="265"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hidden="1" customHeight="1" x14ac:dyDescent="0.2">
      <c r="A630" s="91">
        <v>697</v>
      </c>
      <c r="B630" s="231" t="s">
        <v>1583</v>
      </c>
      <c r="C630" s="265"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hidden="1" customHeight="1" x14ac:dyDescent="0.2">
      <c r="A631" s="91">
        <v>698</v>
      </c>
      <c r="B631" s="231" t="s">
        <v>1598</v>
      </c>
      <c r="C631" s="265"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hidden="1" customHeight="1" x14ac:dyDescent="0.2">
      <c r="A632" s="91">
        <v>699</v>
      </c>
      <c r="B632" s="231" t="s">
        <v>1971</v>
      </c>
      <c r="C632" s="261"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hidden="1" customHeight="1" x14ac:dyDescent="0.2">
      <c r="A633" s="91">
        <v>700</v>
      </c>
      <c r="B633" s="231" t="s">
        <v>1977</v>
      </c>
      <c r="C633" s="261"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hidden="1" customHeight="1" x14ac:dyDescent="0.2">
      <c r="A634" s="91">
        <v>701</v>
      </c>
      <c r="B634" s="231" t="s">
        <v>1981</v>
      </c>
      <c r="C634" s="261"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hidden="1" customHeight="1" x14ac:dyDescent="0.2">
      <c r="A635" s="91">
        <v>702</v>
      </c>
      <c r="B635" s="231" t="s">
        <v>1981</v>
      </c>
      <c r="C635" s="261"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hidden="1" customHeight="1" x14ac:dyDescent="0.2">
      <c r="A636" s="91">
        <v>703</v>
      </c>
      <c r="B636" s="231" t="s">
        <v>1986</v>
      </c>
      <c r="C636" s="261"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hidden="1" customHeight="1" x14ac:dyDescent="0.2">
      <c r="A637" s="91">
        <v>704</v>
      </c>
      <c r="B637" s="231" t="s">
        <v>2188</v>
      </c>
      <c r="C637" s="265"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hidden="1" customHeight="1" x14ac:dyDescent="0.2">
      <c r="A638" s="91">
        <v>705</v>
      </c>
      <c r="B638" s="231" t="s">
        <v>1993</v>
      </c>
      <c r="C638" s="261"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hidden="1" customHeight="1" x14ac:dyDescent="0.2">
      <c r="A639" s="91">
        <v>706</v>
      </c>
      <c r="B639" s="231" t="s">
        <v>1993</v>
      </c>
      <c r="C639" s="261"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hidden="1" customHeight="1" x14ac:dyDescent="0.2">
      <c r="A640" s="91">
        <v>707</v>
      </c>
      <c r="B640" s="231" t="s">
        <v>1999</v>
      </c>
      <c r="C640" s="261"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hidden="1" customHeight="1" x14ac:dyDescent="0.2">
      <c r="A641" s="91">
        <v>708</v>
      </c>
      <c r="B641" s="231" t="s">
        <v>1999</v>
      </c>
      <c r="C641" s="261"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hidden="1" customHeight="1" x14ac:dyDescent="0.2">
      <c r="A642" s="91">
        <v>709</v>
      </c>
      <c r="B642" s="231" t="s">
        <v>2003</v>
      </c>
      <c r="C642" s="261"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hidden="1" customHeight="1" x14ac:dyDescent="0.2">
      <c r="A643" s="91">
        <v>710</v>
      </c>
      <c r="B643" s="231" t="s">
        <v>2007</v>
      </c>
      <c r="C643" s="261"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hidden="1" customHeight="1" x14ac:dyDescent="0.2">
      <c r="A644" s="91">
        <v>711</v>
      </c>
      <c r="B644" s="231" t="s">
        <v>2007</v>
      </c>
      <c r="C644" s="261"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hidden="1" customHeight="1" x14ac:dyDescent="0.2">
      <c r="A645" s="91">
        <v>712</v>
      </c>
      <c r="B645" s="231" t="s">
        <v>2012</v>
      </c>
      <c r="C645" s="261"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hidden="1" customHeight="1" x14ac:dyDescent="0.2">
      <c r="A646" s="91">
        <v>713</v>
      </c>
      <c r="B646" s="231" t="s">
        <v>2016</v>
      </c>
      <c r="C646" s="261"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hidden="1" customHeight="1" x14ac:dyDescent="0.2">
      <c r="A647" s="91">
        <v>714</v>
      </c>
      <c r="B647" s="231" t="s">
        <v>2020</v>
      </c>
      <c r="C647" s="261"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hidden="1" customHeight="1" x14ac:dyDescent="0.2">
      <c r="A648" s="91">
        <v>715</v>
      </c>
      <c r="B648" s="231" t="s">
        <v>2023</v>
      </c>
      <c r="C648" s="261"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hidden="1" customHeight="1" x14ac:dyDescent="0.2">
      <c r="A649" s="91">
        <v>716</v>
      </c>
      <c r="B649" s="231" t="s">
        <v>2025</v>
      </c>
      <c r="C649" s="265"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hidden="1" customHeight="1" x14ac:dyDescent="0.2">
      <c r="A650" s="91">
        <v>717</v>
      </c>
      <c r="B650" s="231" t="s">
        <v>2028</v>
      </c>
      <c r="C650" s="261"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hidden="1" customHeight="1" x14ac:dyDescent="0.2">
      <c r="A651" s="91">
        <v>718</v>
      </c>
      <c r="B651" s="231" t="s">
        <v>2028</v>
      </c>
      <c r="C651" s="261"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hidden="1" customHeight="1" x14ac:dyDescent="0.2">
      <c r="A652" s="91">
        <v>719</v>
      </c>
      <c r="B652" s="231" t="s">
        <v>2028</v>
      </c>
      <c r="C652" s="261"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hidden="1" customHeight="1" x14ac:dyDescent="0.2">
      <c r="A653" s="91">
        <v>720</v>
      </c>
      <c r="B653" s="231" t="s">
        <v>2028</v>
      </c>
      <c r="C653" s="261"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hidden="1" customHeight="1" x14ac:dyDescent="0.2">
      <c r="A654" s="91">
        <v>721</v>
      </c>
      <c r="B654" s="231" t="s">
        <v>2028</v>
      </c>
      <c r="C654" s="261"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hidden="1" customHeight="1" x14ac:dyDescent="0.2">
      <c r="A655" s="91">
        <v>723</v>
      </c>
      <c r="B655" s="231" t="s">
        <v>2039</v>
      </c>
      <c r="C655" s="261"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hidden="1" customHeight="1" x14ac:dyDescent="0.2">
      <c r="A656" s="91">
        <v>724</v>
      </c>
      <c r="B656" s="231" t="s">
        <v>2041</v>
      </c>
      <c r="C656" s="261"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hidden="1" customHeight="1" x14ac:dyDescent="0.2">
      <c r="A657" s="91">
        <v>725</v>
      </c>
      <c r="B657" s="231" t="s">
        <v>2043</v>
      </c>
      <c r="C657" s="261"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hidden="1" customHeight="1" x14ac:dyDescent="0.2">
      <c r="A658" s="91">
        <v>726</v>
      </c>
      <c r="B658" s="231" t="s">
        <v>2045</v>
      </c>
      <c r="C658" s="261"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hidden="1" customHeight="1" x14ac:dyDescent="0.2">
      <c r="A659" s="91">
        <v>727</v>
      </c>
      <c r="B659" s="231" t="s">
        <v>2048</v>
      </c>
      <c r="C659" s="261"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hidden="1" customHeight="1" x14ac:dyDescent="0.2">
      <c r="A660" s="91">
        <v>728</v>
      </c>
      <c r="B660" s="231" t="s">
        <v>2050</v>
      </c>
      <c r="C660" s="261"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idden="1" x14ac:dyDescent="0.2">
      <c r="A661" s="91">
        <v>729</v>
      </c>
      <c r="B661" s="231" t="s">
        <v>2050</v>
      </c>
      <c r="C661" s="261"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idden="1" x14ac:dyDescent="0.2">
      <c r="A662" s="91">
        <v>730</v>
      </c>
      <c r="B662" s="231" t="s">
        <v>2050</v>
      </c>
      <c r="C662" s="261"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idden="1" x14ac:dyDescent="0.2">
      <c r="A663" s="91">
        <v>731</v>
      </c>
      <c r="B663" s="231" t="s">
        <v>2050</v>
      </c>
      <c r="C663" s="261"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idden="1" x14ac:dyDescent="0.2">
      <c r="A664" s="91">
        <v>732</v>
      </c>
      <c r="B664" s="231" t="s">
        <v>2050</v>
      </c>
      <c r="C664" s="261"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idden="1" x14ac:dyDescent="0.2">
      <c r="A665" s="91">
        <v>733</v>
      </c>
      <c r="B665" s="231" t="s">
        <v>2059</v>
      </c>
      <c r="C665" s="261"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hidden="1" x14ac:dyDescent="0.2">
      <c r="A666" s="91">
        <v>734</v>
      </c>
      <c r="B666" s="231" t="s">
        <v>2062</v>
      </c>
      <c r="C666" s="261"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hidden="1" customHeight="1" x14ac:dyDescent="0.2">
      <c r="A667" s="91">
        <v>735</v>
      </c>
      <c r="B667" s="231" t="s">
        <v>2066</v>
      </c>
      <c r="C667" s="261"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hidden="1" customHeight="1" x14ac:dyDescent="0.2">
      <c r="A668" s="91">
        <v>736</v>
      </c>
      <c r="B668" s="231" t="s">
        <v>2069</v>
      </c>
      <c r="C668" s="261"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hidden="1" customHeight="1" x14ac:dyDescent="0.2">
      <c r="A669" s="91">
        <v>737</v>
      </c>
      <c r="B669" s="231" t="s">
        <v>2073</v>
      </c>
      <c r="C669" s="261"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idden="1" x14ac:dyDescent="0.2">
      <c r="A670" s="91">
        <v>738</v>
      </c>
      <c r="B670" s="231" t="s">
        <v>2075</v>
      </c>
      <c r="C670" s="261"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hidden="1" customHeight="1" x14ac:dyDescent="0.2">
      <c r="A671" s="91">
        <v>739</v>
      </c>
      <c r="B671" s="231" t="s">
        <v>2079</v>
      </c>
      <c r="C671" s="261"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hidden="1" customHeight="1" x14ac:dyDescent="0.2">
      <c r="A672" s="91">
        <v>740</v>
      </c>
      <c r="B672" s="231" t="s">
        <v>1993</v>
      </c>
      <c r="C672" s="261"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hidden="1" customHeight="1" x14ac:dyDescent="0.2">
      <c r="A673" s="91">
        <v>741</v>
      </c>
      <c r="B673" s="231" t="s">
        <v>2084</v>
      </c>
      <c r="C673" s="261"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hidden="1" customHeight="1" x14ac:dyDescent="0.2">
      <c r="A674" s="91">
        <v>742</v>
      </c>
      <c r="B674" s="231" t="s">
        <v>2087</v>
      </c>
      <c r="C674" s="261"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hidden="1" customHeight="1" x14ac:dyDescent="0.2">
      <c r="A675" s="91">
        <v>743</v>
      </c>
      <c r="B675" s="231" t="s">
        <v>2091</v>
      </c>
      <c r="C675" s="261"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hidden="1" customHeight="1" x14ac:dyDescent="0.2">
      <c r="A676" s="91">
        <v>744</v>
      </c>
      <c r="B676" s="231" t="s">
        <v>2094</v>
      </c>
      <c r="C676" s="261"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hidden="1" customHeight="1" x14ac:dyDescent="0.2">
      <c r="A677" s="91">
        <v>745</v>
      </c>
      <c r="B677" s="231" t="s">
        <v>2094</v>
      </c>
      <c r="C677" s="261"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hidden="1" customHeight="1" x14ac:dyDescent="0.2">
      <c r="A678" s="91">
        <v>746</v>
      </c>
      <c r="B678" s="231" t="s">
        <v>2094</v>
      </c>
      <c r="C678" s="261"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idden="1" x14ac:dyDescent="0.2">
      <c r="A679" s="91">
        <v>747</v>
      </c>
      <c r="B679" s="231" t="s">
        <v>2101</v>
      </c>
      <c r="C679" s="261"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hidden="1" customHeight="1" x14ac:dyDescent="0.2">
      <c r="A680" s="91">
        <v>748</v>
      </c>
      <c r="B680" s="231" t="s">
        <v>2101</v>
      </c>
      <c r="C680" s="261"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hidden="1" x14ac:dyDescent="0.2">
      <c r="A681" s="91">
        <v>749</v>
      </c>
      <c r="B681" s="231" t="s">
        <v>2107</v>
      </c>
      <c r="C681" s="261"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hidden="1" x14ac:dyDescent="0.2">
      <c r="A682" s="91">
        <v>750</v>
      </c>
      <c r="B682" s="231" t="s">
        <v>2111</v>
      </c>
      <c r="C682" s="261"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hidden="1" x14ac:dyDescent="0.2">
      <c r="A683" s="91">
        <v>751</v>
      </c>
      <c r="B683" s="231" t="s">
        <v>2111</v>
      </c>
      <c r="C683" s="261"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idden="1" x14ac:dyDescent="0.2">
      <c r="A684" s="91">
        <v>752</v>
      </c>
      <c r="B684" s="231" t="s">
        <v>2115</v>
      </c>
      <c r="C684" s="261"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hidden="1" customHeight="1" x14ac:dyDescent="0.2">
      <c r="A685" s="91">
        <v>753</v>
      </c>
      <c r="B685" s="231" t="s">
        <v>2115</v>
      </c>
      <c r="C685" s="261"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hidden="1" x14ac:dyDescent="0.2">
      <c r="A686" s="91">
        <v>754</v>
      </c>
      <c r="B686" s="231" t="s">
        <v>2117</v>
      </c>
      <c r="C686" s="261"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hidden="1" customHeight="1" x14ac:dyDescent="0.2">
      <c r="A687" s="91">
        <v>755</v>
      </c>
      <c r="B687" s="231" t="s">
        <v>2120</v>
      </c>
      <c r="C687" s="261"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hidden="1" customHeight="1" x14ac:dyDescent="0.2">
      <c r="A688" s="91">
        <v>756</v>
      </c>
      <c r="B688" s="231" t="s">
        <v>2124</v>
      </c>
      <c r="C688" s="261"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hidden="1" customHeight="1" x14ac:dyDescent="0.2">
      <c r="A689" s="91">
        <v>757</v>
      </c>
      <c r="B689" s="231" t="s">
        <v>2025</v>
      </c>
      <c r="C689" s="265"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hidden="1" customHeight="1" x14ac:dyDescent="0.2">
      <c r="A690" s="91">
        <v>758</v>
      </c>
      <c r="B690" s="231" t="s">
        <v>2129</v>
      </c>
      <c r="C690" s="261"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hidden="1" customHeight="1" x14ac:dyDescent="0.2">
      <c r="A691" s="91">
        <v>759</v>
      </c>
      <c r="B691" s="231" t="s">
        <v>2129</v>
      </c>
      <c r="C691" s="261"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hidden="1" x14ac:dyDescent="0.2">
      <c r="A692" s="91">
        <v>760</v>
      </c>
      <c r="B692" s="231" t="s">
        <v>2133</v>
      </c>
      <c r="C692" s="261"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hidden="1" x14ac:dyDescent="0.2">
      <c r="A693" s="91">
        <v>761</v>
      </c>
      <c r="B693" s="231" t="s">
        <v>2133</v>
      </c>
      <c r="C693" s="261"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hidden="1" x14ac:dyDescent="0.2">
      <c r="A694" s="91">
        <v>762</v>
      </c>
      <c r="B694" s="231" t="s">
        <v>2133</v>
      </c>
      <c r="C694" s="261"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hidden="1" x14ac:dyDescent="0.2">
      <c r="A695" s="91">
        <v>763</v>
      </c>
      <c r="B695" s="231" t="s">
        <v>2133</v>
      </c>
      <c r="C695" s="261"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idden="1" x14ac:dyDescent="0.2">
      <c r="A696" s="91">
        <v>764</v>
      </c>
      <c r="B696" s="231" t="s">
        <v>2133</v>
      </c>
      <c r="C696" s="261"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hidden="1" customHeight="1" x14ac:dyDescent="0.2">
      <c r="A697" s="91">
        <v>765</v>
      </c>
      <c r="B697" s="231" t="s">
        <v>2133</v>
      </c>
      <c r="C697" s="261"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hidden="1" customHeight="1" x14ac:dyDescent="0.2">
      <c r="A698" s="91">
        <v>766</v>
      </c>
      <c r="B698" s="231" t="s">
        <v>2133</v>
      </c>
      <c r="C698" s="261"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hidden="1" customHeight="1" x14ac:dyDescent="0.2">
      <c r="A699" s="91">
        <v>767</v>
      </c>
      <c r="B699" s="231" t="s">
        <v>2133</v>
      </c>
      <c r="C699" s="261"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hidden="1" customHeight="1" x14ac:dyDescent="0.2">
      <c r="A700" s="91">
        <v>768</v>
      </c>
      <c r="B700" s="231" t="s">
        <v>2133</v>
      </c>
      <c r="C700" s="261"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idden="1" x14ac:dyDescent="0.2">
      <c r="A701" s="91">
        <v>769</v>
      </c>
      <c r="B701" s="231" t="s">
        <v>2133</v>
      </c>
      <c r="C701" s="261"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idden="1" x14ac:dyDescent="0.2">
      <c r="A702" s="91">
        <v>770</v>
      </c>
      <c r="B702" s="231" t="s">
        <v>2133</v>
      </c>
      <c r="C702" s="261"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idden="1" x14ac:dyDescent="0.2">
      <c r="A703" s="91">
        <v>771</v>
      </c>
      <c r="B703" s="231" t="s">
        <v>2133</v>
      </c>
      <c r="C703" s="261"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idden="1" x14ac:dyDescent="0.2">
      <c r="A704" s="91">
        <v>772</v>
      </c>
      <c r="B704" s="231" t="s">
        <v>2133</v>
      </c>
      <c r="C704" s="261"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idden="1" x14ac:dyDescent="0.2">
      <c r="A705" s="91">
        <v>773</v>
      </c>
      <c r="B705" s="231" t="s">
        <v>2133</v>
      </c>
      <c r="C705" s="261"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idden="1" x14ac:dyDescent="0.2">
      <c r="A706" s="91">
        <v>774</v>
      </c>
      <c r="B706" s="231" t="s">
        <v>2133</v>
      </c>
      <c r="C706" s="261"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idden="1" x14ac:dyDescent="0.2">
      <c r="A707" s="91">
        <v>775</v>
      </c>
      <c r="B707" s="231" t="s">
        <v>2133</v>
      </c>
      <c r="C707" s="261"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hidden="1" x14ac:dyDescent="0.2">
      <c r="A708" s="91">
        <v>776</v>
      </c>
      <c r="B708" s="231" t="s">
        <v>2170</v>
      </c>
      <c r="C708" s="265"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hidden="1" x14ac:dyDescent="0.2">
      <c r="A709" s="91">
        <v>777</v>
      </c>
      <c r="B709" s="231" t="s">
        <v>2170</v>
      </c>
      <c r="C709" s="265"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4.25" hidden="1" x14ac:dyDescent="0.2">
      <c r="A710" s="91">
        <v>778</v>
      </c>
      <c r="B710" s="231" t="s">
        <v>2178</v>
      </c>
      <c r="C710" s="265"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4.25" hidden="1" x14ac:dyDescent="0.2">
      <c r="A711" s="91">
        <v>779</v>
      </c>
      <c r="B711" s="231" t="s">
        <v>2178</v>
      </c>
      <c r="C711" s="265"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4.25" hidden="1" x14ac:dyDescent="0.2">
      <c r="A712" s="91">
        <v>780</v>
      </c>
      <c r="B712" s="231" t="s">
        <v>2178</v>
      </c>
      <c r="C712" s="265"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hidden="1" x14ac:dyDescent="0.2">
      <c r="A713" s="91">
        <v>781</v>
      </c>
      <c r="B713" s="231" t="s">
        <v>2188</v>
      </c>
      <c r="C713" s="265"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hidden="1" x14ac:dyDescent="0.2">
      <c r="A714" s="91">
        <v>782</v>
      </c>
      <c r="B714" s="231" t="s">
        <v>2196</v>
      </c>
      <c r="C714" s="265"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hidden="1" x14ac:dyDescent="0.2">
      <c r="A715" s="91">
        <v>783</v>
      </c>
      <c r="B715" s="231" t="s">
        <v>2196</v>
      </c>
      <c r="C715" s="265"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hidden="1" x14ac:dyDescent="0.2">
      <c r="A716" s="91">
        <v>784</v>
      </c>
      <c r="B716" s="231" t="s">
        <v>2196</v>
      </c>
      <c r="C716" s="265"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4.25" hidden="1" x14ac:dyDescent="0.2">
      <c r="A717" s="91">
        <v>785</v>
      </c>
      <c r="B717" s="231" t="s">
        <v>2203</v>
      </c>
      <c r="C717" s="265"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hidden="1" x14ac:dyDescent="0.2">
      <c r="A718" s="91">
        <v>786</v>
      </c>
      <c r="B718" s="231" t="s">
        <v>2209</v>
      </c>
      <c r="C718" s="265"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hidden="1" x14ac:dyDescent="0.2">
      <c r="A719" s="91">
        <v>787</v>
      </c>
      <c r="B719" s="231" t="s">
        <v>2211</v>
      </c>
      <c r="C719" s="265"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hidden="1" x14ac:dyDescent="0.2">
      <c r="A720" s="91">
        <v>788</v>
      </c>
      <c r="B720" s="231" t="s">
        <v>2211</v>
      </c>
      <c r="C720" s="265"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hidden="1" x14ac:dyDescent="0.2">
      <c r="A721" s="91">
        <v>789</v>
      </c>
      <c r="B721" s="231" t="s">
        <v>2211</v>
      </c>
      <c r="C721" s="265"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hidden="1" x14ac:dyDescent="0.2">
      <c r="A722" s="91">
        <v>790</v>
      </c>
      <c r="B722" s="231" t="s">
        <v>2211</v>
      </c>
      <c r="C722" s="265"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hidden="1" x14ac:dyDescent="0.2">
      <c r="A723" s="91">
        <v>791</v>
      </c>
      <c r="B723" s="231" t="s">
        <v>2223</v>
      </c>
      <c r="C723" s="265"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hidden="1" x14ac:dyDescent="0.2">
      <c r="A724" s="91">
        <v>792</v>
      </c>
      <c r="B724" s="231" t="s">
        <v>2223</v>
      </c>
      <c r="C724" s="265"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hidden="1" x14ac:dyDescent="0.2">
      <c r="A725" s="91">
        <v>793</v>
      </c>
      <c r="B725" s="231" t="s">
        <v>2223</v>
      </c>
      <c r="C725" s="265"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hidden="1" x14ac:dyDescent="0.2">
      <c r="A726" s="91">
        <v>794</v>
      </c>
      <c r="B726" s="231" t="s">
        <v>2229</v>
      </c>
      <c r="C726" s="265"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4.25" hidden="1" x14ac:dyDescent="0.2">
      <c r="A727" s="91">
        <v>795</v>
      </c>
      <c r="B727" s="231" t="s">
        <v>2236</v>
      </c>
      <c r="C727" s="265"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4.25" hidden="1" x14ac:dyDescent="0.2">
      <c r="A728" s="91">
        <v>796</v>
      </c>
      <c r="B728" s="231" t="s">
        <v>2236</v>
      </c>
      <c r="C728" s="265"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4.25" hidden="1" x14ac:dyDescent="0.2">
      <c r="A729" s="91">
        <v>797</v>
      </c>
      <c r="B729" s="231" t="s">
        <v>2236</v>
      </c>
      <c r="C729" s="265"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hidden="1" x14ac:dyDescent="0.2">
      <c r="A730" s="91">
        <v>798</v>
      </c>
      <c r="B730" s="231" t="s">
        <v>2245</v>
      </c>
      <c r="C730" s="265"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hidden="1" x14ac:dyDescent="0.2">
      <c r="A731" s="91">
        <v>799</v>
      </c>
      <c r="B731" s="231" t="s">
        <v>2250</v>
      </c>
      <c r="C731" s="265"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4.25" hidden="1" x14ac:dyDescent="0.2">
      <c r="A732" s="91">
        <v>800</v>
      </c>
      <c r="B732" s="231" t="s">
        <v>2255</v>
      </c>
      <c r="C732" s="265"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4.25" hidden="1" x14ac:dyDescent="0.2">
      <c r="A733" s="91">
        <v>801</v>
      </c>
      <c r="B733" s="231" t="s">
        <v>2255</v>
      </c>
      <c r="C733" s="265"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4.25" hidden="1" x14ac:dyDescent="0.2">
      <c r="A734" s="91">
        <v>802</v>
      </c>
      <c r="B734" s="231" t="s">
        <v>2255</v>
      </c>
      <c r="C734" s="265"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4.25" hidden="1" x14ac:dyDescent="0.2">
      <c r="A735" s="91">
        <v>803</v>
      </c>
      <c r="B735" s="231" t="s">
        <v>2255</v>
      </c>
      <c r="C735" s="265"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hidden="1" x14ac:dyDescent="0.2">
      <c r="A736" s="91">
        <v>804</v>
      </c>
      <c r="B736" s="231" t="s">
        <v>2255</v>
      </c>
      <c r="C736" s="265"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hidden="1" x14ac:dyDescent="0.2">
      <c r="A737" s="91">
        <v>805</v>
      </c>
      <c r="B737" s="231" t="s">
        <v>2255</v>
      </c>
      <c r="C737" s="265"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hidden="1" x14ac:dyDescent="0.2">
      <c r="A738" s="255">
        <v>1001</v>
      </c>
      <c r="B738" s="231" t="s">
        <v>2107</v>
      </c>
      <c r="C738" s="261" t="s">
        <v>2108</v>
      </c>
      <c r="D738" s="231" t="s">
        <v>2278</v>
      </c>
      <c r="E738" s="3" t="s">
        <v>2053</v>
      </c>
      <c r="F738" s="26" t="s">
        <v>103</v>
      </c>
      <c r="G738" s="26" t="s">
        <v>56</v>
      </c>
      <c r="H738" s="26" t="s">
        <v>2273</v>
      </c>
      <c r="J738" s="22">
        <v>1</v>
      </c>
      <c r="L738" s="28" t="s">
        <v>58</v>
      </c>
      <c r="M738" s="22" t="s">
        <v>59</v>
      </c>
      <c r="N738" s="22">
        <v>96</v>
      </c>
      <c r="O738" s="22" t="s">
        <v>60</v>
      </c>
      <c r="P738" s="22" t="s">
        <v>2853</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hidden="1" x14ac:dyDescent="0.2">
      <c r="A739" s="255">
        <v>1002</v>
      </c>
      <c r="B739" s="231" t="s">
        <v>2107</v>
      </c>
      <c r="C739" s="261" t="s">
        <v>2108</v>
      </c>
      <c r="D739" s="231" t="s">
        <v>2281</v>
      </c>
      <c r="E739" s="3" t="s">
        <v>2053</v>
      </c>
      <c r="F739" s="26" t="s">
        <v>103</v>
      </c>
      <c r="G739" s="26" t="s">
        <v>56</v>
      </c>
      <c r="H739" s="26" t="s">
        <v>2273</v>
      </c>
      <c r="J739" s="22">
        <v>1</v>
      </c>
      <c r="L739" s="28" t="s">
        <v>58</v>
      </c>
      <c r="M739" s="22" t="s">
        <v>59</v>
      </c>
      <c r="N739" s="22">
        <v>48</v>
      </c>
      <c r="O739" s="22" t="s">
        <v>60</v>
      </c>
      <c r="P739" s="22" t="s">
        <v>2854</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idden="1" x14ac:dyDescent="0.2">
      <c r="A740" s="255">
        <v>1004</v>
      </c>
      <c r="B740" s="231" t="s">
        <v>2045</v>
      </c>
      <c r="C740" s="261"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idden="1" x14ac:dyDescent="0.2">
      <c r="A741" s="255">
        <v>1005</v>
      </c>
      <c r="B741" s="231" t="s">
        <v>2045</v>
      </c>
      <c r="C741" s="261"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idden="1" x14ac:dyDescent="0.2">
      <c r="A742" s="255">
        <v>1006</v>
      </c>
      <c r="B742" s="231" t="s">
        <v>2045</v>
      </c>
      <c r="C742" s="261"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idden="1" x14ac:dyDescent="0.2">
      <c r="A743" s="255">
        <v>1007</v>
      </c>
      <c r="B743" s="231" t="s">
        <v>2045</v>
      </c>
      <c r="C743" s="261"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idden="1" x14ac:dyDescent="0.2">
      <c r="A744" s="255">
        <v>1008</v>
      </c>
      <c r="B744" s="231" t="s">
        <v>2045</v>
      </c>
      <c r="C744" s="261"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idden="1" x14ac:dyDescent="0.2">
      <c r="A745" s="255">
        <v>1009</v>
      </c>
      <c r="B745" s="231" t="s">
        <v>2045</v>
      </c>
      <c r="C745" s="261"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idden="1" x14ac:dyDescent="0.2">
      <c r="A746" s="255">
        <v>1010</v>
      </c>
      <c r="B746" s="231" t="s">
        <v>2045</v>
      </c>
      <c r="C746" s="261"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idden="1" x14ac:dyDescent="0.2">
      <c r="A747" s="255">
        <v>1011</v>
      </c>
      <c r="B747" s="231" t="s">
        <v>2045</v>
      </c>
      <c r="C747" s="261"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idden="1" x14ac:dyDescent="0.2">
      <c r="A748" s="255">
        <v>1012</v>
      </c>
      <c r="B748" s="231" t="s">
        <v>2045</v>
      </c>
      <c r="C748" s="261"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idden="1" x14ac:dyDescent="0.2">
      <c r="A749" s="255">
        <v>1013</v>
      </c>
      <c r="B749" s="231" t="s">
        <v>2045</v>
      </c>
      <c r="C749" s="261"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idden="1" x14ac:dyDescent="0.2">
      <c r="A750" s="255">
        <v>1014</v>
      </c>
      <c r="B750" s="231" t="s">
        <v>2045</v>
      </c>
      <c r="C750" s="261"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idden="1" x14ac:dyDescent="0.2">
      <c r="A751" s="255">
        <v>1015</v>
      </c>
      <c r="B751" s="231" t="s">
        <v>2045</v>
      </c>
      <c r="C751" s="261"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idden="1" x14ac:dyDescent="0.2">
      <c r="A752" s="255">
        <v>1016</v>
      </c>
      <c r="B752" s="231" t="s">
        <v>2045</v>
      </c>
      <c r="C752" s="261"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idden="1" x14ac:dyDescent="0.2">
      <c r="A753" s="255">
        <v>1017</v>
      </c>
      <c r="B753" s="231" t="s">
        <v>2045</v>
      </c>
      <c r="C753" s="261"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idden="1" x14ac:dyDescent="0.2">
      <c r="A754" s="255">
        <v>1018</v>
      </c>
      <c r="B754" s="231" t="s">
        <v>2045</v>
      </c>
      <c r="C754" s="261"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idden="1" x14ac:dyDescent="0.2">
      <c r="A755" s="255">
        <v>1019</v>
      </c>
      <c r="B755" s="231" t="s">
        <v>2045</v>
      </c>
      <c r="C755" s="261"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idden="1" x14ac:dyDescent="0.2">
      <c r="A756" s="255">
        <v>1020</v>
      </c>
      <c r="B756" s="231" t="s">
        <v>2045</v>
      </c>
      <c r="C756" s="261"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idden="1" x14ac:dyDescent="0.2">
      <c r="A757" s="255">
        <v>1021</v>
      </c>
      <c r="B757" s="231" t="s">
        <v>2045</v>
      </c>
      <c r="C757" s="261"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idden="1" x14ac:dyDescent="0.2">
      <c r="A758" s="255">
        <v>1022</v>
      </c>
      <c r="B758" s="231" t="s">
        <v>2045</v>
      </c>
      <c r="C758" s="261"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idden="1" x14ac:dyDescent="0.2">
      <c r="A759" s="255">
        <v>1023</v>
      </c>
      <c r="B759" s="231" t="s">
        <v>2045</v>
      </c>
      <c r="C759" s="261"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idden="1" x14ac:dyDescent="0.2">
      <c r="A760" s="255">
        <v>1024</v>
      </c>
      <c r="B760" s="231" t="s">
        <v>2045</v>
      </c>
      <c r="C760" s="261"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hidden="1" x14ac:dyDescent="0.2">
      <c r="A761" s="255">
        <v>1025</v>
      </c>
      <c r="B761" s="231" t="s">
        <v>2308</v>
      </c>
      <c r="C761" s="261" t="s">
        <v>2309</v>
      </c>
      <c r="D761" s="231" t="s">
        <v>2310</v>
      </c>
      <c r="E761" s="3" t="s">
        <v>2053</v>
      </c>
      <c r="F761" s="26" t="s">
        <v>103</v>
      </c>
      <c r="G761" s="26" t="s">
        <v>56</v>
      </c>
      <c r="H761" s="181" t="s">
        <v>2311</v>
      </c>
      <c r="J761" s="22">
        <v>0.8</v>
      </c>
      <c r="L761" s="28" t="s">
        <v>58</v>
      </c>
      <c r="M761" s="178" t="s">
        <v>59</v>
      </c>
      <c r="N761" s="22">
        <v>0</v>
      </c>
      <c r="O761" s="22" t="s">
        <v>60</v>
      </c>
      <c r="P761" s="22" t="s">
        <v>79</v>
      </c>
      <c r="R761" s="23" t="s">
        <v>2865</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hidden="1" x14ac:dyDescent="0.2">
      <c r="A762" s="255">
        <v>1026</v>
      </c>
      <c r="B762" s="231" t="s">
        <v>2308</v>
      </c>
      <c r="C762" s="261" t="s">
        <v>2309</v>
      </c>
      <c r="D762" s="231" t="s">
        <v>2315</v>
      </c>
      <c r="E762" s="3" t="s">
        <v>2053</v>
      </c>
      <c r="F762" s="26" t="s">
        <v>103</v>
      </c>
      <c r="G762" s="26" t="s">
        <v>56</v>
      </c>
      <c r="H762" s="181" t="s">
        <v>2311</v>
      </c>
      <c r="J762" s="22">
        <v>0.8</v>
      </c>
      <c r="L762" s="28" t="s">
        <v>58</v>
      </c>
      <c r="M762" s="178" t="s">
        <v>59</v>
      </c>
      <c r="N762" s="22">
        <v>73</v>
      </c>
      <c r="O762" s="22" t="s">
        <v>60</v>
      </c>
      <c r="P762" s="22" t="s">
        <v>79</v>
      </c>
      <c r="R762" s="23" t="s">
        <v>2865</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idden="1" x14ac:dyDescent="0.2">
      <c r="A763" s="255">
        <v>1027</v>
      </c>
      <c r="B763" s="231" t="s">
        <v>2035</v>
      </c>
      <c r="C763" s="261"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idden="1" x14ac:dyDescent="0.2">
      <c r="A764" s="255">
        <v>1028</v>
      </c>
      <c r="B764" s="231" t="s">
        <v>2035</v>
      </c>
      <c r="C764" s="261"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idden="1" x14ac:dyDescent="0.2">
      <c r="A765" s="255">
        <v>1029</v>
      </c>
      <c r="B765" s="231" t="s">
        <v>2035</v>
      </c>
      <c r="C765" s="261"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idden="1" x14ac:dyDescent="0.2">
      <c r="A766" s="255">
        <v>1030</v>
      </c>
      <c r="B766" s="231" t="s">
        <v>2035</v>
      </c>
      <c r="C766" s="261"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idden="1" x14ac:dyDescent="0.2">
      <c r="A767" s="255">
        <v>1031</v>
      </c>
      <c r="B767" s="231" t="s">
        <v>2035</v>
      </c>
      <c r="C767" s="261"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idden="1" x14ac:dyDescent="0.2">
      <c r="A768" s="255">
        <v>1032</v>
      </c>
      <c r="B768" s="231" t="s">
        <v>2035</v>
      </c>
      <c r="C768" s="261"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idden="1" x14ac:dyDescent="0.2">
      <c r="A769" s="255">
        <v>1033</v>
      </c>
      <c r="B769" s="231" t="s">
        <v>2035</v>
      </c>
      <c r="C769" s="261"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idden="1" x14ac:dyDescent="0.2">
      <c r="A770" s="255">
        <v>1034</v>
      </c>
      <c r="B770" s="231" t="s">
        <v>2035</v>
      </c>
      <c r="C770" s="261"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idden="1" x14ac:dyDescent="0.2">
      <c r="A771" s="255">
        <v>1035</v>
      </c>
      <c r="B771" s="231" t="s">
        <v>2035</v>
      </c>
      <c r="C771" s="261"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idden="1" x14ac:dyDescent="0.2">
      <c r="A772" s="255">
        <v>1036</v>
      </c>
      <c r="B772" s="231" t="s">
        <v>2035</v>
      </c>
      <c r="C772" s="261"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idden="1" x14ac:dyDescent="0.2">
      <c r="A773" s="255">
        <v>1037</v>
      </c>
      <c r="B773" s="231" t="s">
        <v>2035</v>
      </c>
      <c r="C773" s="261"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idden="1" x14ac:dyDescent="0.2">
      <c r="A774" s="255">
        <v>1038</v>
      </c>
      <c r="B774" s="231" t="s">
        <v>2035</v>
      </c>
      <c r="C774" s="261"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idden="1" x14ac:dyDescent="0.2">
      <c r="A775" s="255">
        <v>1039</v>
      </c>
      <c r="B775" s="231" t="s">
        <v>2035</v>
      </c>
      <c r="C775" s="261"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idden="1" x14ac:dyDescent="0.2">
      <c r="A776" s="255">
        <v>1040</v>
      </c>
      <c r="B776" s="231" t="s">
        <v>2035</v>
      </c>
      <c r="C776" s="261"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idden="1" x14ac:dyDescent="0.2">
      <c r="A777" s="255">
        <v>1041</v>
      </c>
      <c r="B777" s="231" t="s">
        <v>2035</v>
      </c>
      <c r="C777" s="261"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idden="1" x14ac:dyDescent="0.2">
      <c r="A778" s="255">
        <v>1042</v>
      </c>
      <c r="B778" s="231" t="s">
        <v>2035</v>
      </c>
      <c r="C778" s="261"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idden="1" x14ac:dyDescent="0.2">
      <c r="A779" s="255">
        <v>1043</v>
      </c>
      <c r="B779" s="231" t="s">
        <v>2035</v>
      </c>
      <c r="C779" s="261"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idden="1" x14ac:dyDescent="0.2">
      <c r="A780" s="255">
        <v>1044</v>
      </c>
      <c r="B780" s="231" t="s">
        <v>2035</v>
      </c>
      <c r="C780" s="261"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idden="1" x14ac:dyDescent="0.2">
      <c r="A781" s="255">
        <v>1045</v>
      </c>
      <c r="B781" s="231" t="s">
        <v>2035</v>
      </c>
      <c r="C781" s="261"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idden="1" x14ac:dyDescent="0.2">
      <c r="A782" s="255">
        <v>1046</v>
      </c>
      <c r="B782" s="231" t="s">
        <v>2035</v>
      </c>
      <c r="C782" s="261"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idden="1" x14ac:dyDescent="0.2">
      <c r="A783" s="255">
        <v>1047</v>
      </c>
      <c r="B783" s="231" t="s">
        <v>2035</v>
      </c>
      <c r="C783" s="261"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idden="1" x14ac:dyDescent="0.2">
      <c r="A784" s="255">
        <v>1048</v>
      </c>
      <c r="B784" s="231" t="s">
        <v>2035</v>
      </c>
      <c r="C784" s="261"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idden="1" x14ac:dyDescent="0.2">
      <c r="A785" s="255">
        <v>1049</v>
      </c>
      <c r="B785" s="231" t="s">
        <v>2035</v>
      </c>
      <c r="C785" s="261"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idden="1" x14ac:dyDescent="0.2">
      <c r="A786" s="255">
        <v>1050</v>
      </c>
      <c r="B786" s="231" t="s">
        <v>2035</v>
      </c>
      <c r="C786" s="261"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idden="1" x14ac:dyDescent="0.2">
      <c r="A787" s="255">
        <v>1051</v>
      </c>
      <c r="B787" s="231" t="s">
        <v>2035</v>
      </c>
      <c r="C787" s="261"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idden="1" x14ac:dyDescent="0.2">
      <c r="A788" s="255">
        <v>1052</v>
      </c>
      <c r="B788" s="231" t="s">
        <v>2035</v>
      </c>
      <c r="C788" s="261"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idden="1" x14ac:dyDescent="0.2">
      <c r="A789" s="255">
        <v>1053</v>
      </c>
      <c r="B789" s="231" t="s">
        <v>2035</v>
      </c>
      <c r="C789" s="261"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idden="1" x14ac:dyDescent="0.2">
      <c r="A790" s="255">
        <v>1054</v>
      </c>
      <c r="B790" s="231" t="s">
        <v>2035</v>
      </c>
      <c r="C790" s="261"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idden="1" x14ac:dyDescent="0.2">
      <c r="A791" s="255">
        <v>1055</v>
      </c>
      <c r="B791" s="231" t="s">
        <v>2035</v>
      </c>
      <c r="C791" s="261"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idden="1" x14ac:dyDescent="0.2">
      <c r="A792" s="255">
        <v>1056</v>
      </c>
      <c r="B792" s="231" t="s">
        <v>2035</v>
      </c>
      <c r="C792" s="261"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idden="1" x14ac:dyDescent="0.2">
      <c r="A793" s="255">
        <v>1057</v>
      </c>
      <c r="B793" s="231" t="s">
        <v>2035</v>
      </c>
      <c r="C793" s="261"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idden="1" x14ac:dyDescent="0.2">
      <c r="A794" s="255">
        <v>1058</v>
      </c>
      <c r="B794" s="231" t="s">
        <v>2035</v>
      </c>
      <c r="C794" s="261"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idden="1" x14ac:dyDescent="0.2">
      <c r="A795" s="255">
        <v>1059</v>
      </c>
      <c r="B795" s="231" t="s">
        <v>2035</v>
      </c>
      <c r="C795" s="261"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idden="1" x14ac:dyDescent="0.2">
      <c r="A796" s="255">
        <v>1060</v>
      </c>
      <c r="B796" s="231" t="s">
        <v>2035</v>
      </c>
      <c r="C796" s="261"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idden="1" x14ac:dyDescent="0.2">
      <c r="A797" s="255">
        <v>1061</v>
      </c>
      <c r="B797" s="231" t="s">
        <v>2035</v>
      </c>
      <c r="C797" s="261"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idden="1" x14ac:dyDescent="0.2">
      <c r="A798" s="255">
        <v>1062</v>
      </c>
      <c r="B798" s="231" t="s">
        <v>2035</v>
      </c>
      <c r="C798" s="261"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idden="1" x14ac:dyDescent="0.2">
      <c r="A799" s="255">
        <v>1063</v>
      </c>
      <c r="B799" s="231" t="s">
        <v>2035</v>
      </c>
      <c r="C799" s="261"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idden="1" x14ac:dyDescent="0.2">
      <c r="A800" s="255">
        <v>1064</v>
      </c>
      <c r="B800" s="231" t="s">
        <v>2035</v>
      </c>
      <c r="C800" s="261"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idden="1" x14ac:dyDescent="0.2">
      <c r="A801" s="255">
        <v>1065</v>
      </c>
      <c r="B801" s="231" t="s">
        <v>2035</v>
      </c>
      <c r="C801" s="261"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idden="1" x14ac:dyDescent="0.2">
      <c r="A802" s="255">
        <v>1066</v>
      </c>
      <c r="B802" s="231" t="s">
        <v>2035</v>
      </c>
      <c r="C802" s="261"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idden="1" x14ac:dyDescent="0.2">
      <c r="A803" s="255">
        <v>1067</v>
      </c>
      <c r="B803" s="231" t="s">
        <v>2035</v>
      </c>
      <c r="C803" s="261"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idden="1" x14ac:dyDescent="0.2">
      <c r="A804" s="255">
        <v>1068</v>
      </c>
      <c r="B804" s="231" t="s">
        <v>2035</v>
      </c>
      <c r="C804" s="261"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idden="1" x14ac:dyDescent="0.2">
      <c r="A805" s="255">
        <v>1069</v>
      </c>
      <c r="B805" s="231" t="s">
        <v>2035</v>
      </c>
      <c r="C805" s="261"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idden="1" x14ac:dyDescent="0.2">
      <c r="A806" s="255">
        <v>1070</v>
      </c>
      <c r="B806" s="231" t="s">
        <v>2035</v>
      </c>
      <c r="C806" s="261"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idden="1" x14ac:dyDescent="0.2">
      <c r="A807" s="255">
        <v>1071</v>
      </c>
      <c r="B807" s="231" t="s">
        <v>2035</v>
      </c>
      <c r="C807" s="261"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idden="1" x14ac:dyDescent="0.2">
      <c r="A808" s="255">
        <v>1072</v>
      </c>
      <c r="B808" s="231" t="s">
        <v>2035</v>
      </c>
      <c r="C808" s="261"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idden="1" x14ac:dyDescent="0.2">
      <c r="A809" s="255">
        <v>1073</v>
      </c>
      <c r="B809" s="231" t="s">
        <v>2035</v>
      </c>
      <c r="C809" s="261"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idden="1" x14ac:dyDescent="0.2">
      <c r="A810" s="255">
        <v>1074</v>
      </c>
      <c r="B810" s="231" t="s">
        <v>2035</v>
      </c>
      <c r="C810" s="261"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idden="1" x14ac:dyDescent="0.2">
      <c r="A811" s="255">
        <v>1075</v>
      </c>
      <c r="B811" s="231" t="s">
        <v>2035</v>
      </c>
      <c r="C811" s="261"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idden="1" x14ac:dyDescent="0.2">
      <c r="A812" s="255">
        <v>1076</v>
      </c>
      <c r="B812" s="231" t="s">
        <v>2035</v>
      </c>
      <c r="C812" s="261"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idden="1" x14ac:dyDescent="0.2">
      <c r="A813" s="255">
        <v>1077</v>
      </c>
      <c r="B813" s="231" t="s">
        <v>2376</v>
      </c>
      <c r="C813" s="261"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idden="1" x14ac:dyDescent="0.2">
      <c r="A814" s="255">
        <v>1078</v>
      </c>
      <c r="B814" s="231" t="s">
        <v>2376</v>
      </c>
      <c r="C814" s="261"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idden="1" x14ac:dyDescent="0.2">
      <c r="A815" s="255">
        <v>1079</v>
      </c>
      <c r="B815" s="231" t="s">
        <v>2376</v>
      </c>
      <c r="C815" s="261"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idden="1" x14ac:dyDescent="0.2">
      <c r="A816" s="255">
        <v>1080</v>
      </c>
      <c r="B816" s="231" t="s">
        <v>2376</v>
      </c>
      <c r="C816" s="261"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idden="1" x14ac:dyDescent="0.2">
      <c r="A817" s="255">
        <v>1081</v>
      </c>
      <c r="B817" s="231" t="s">
        <v>2376</v>
      </c>
      <c r="C817" s="261"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idden="1" x14ac:dyDescent="0.2">
      <c r="A818" s="255">
        <v>1082</v>
      </c>
      <c r="B818" s="231" t="s">
        <v>2376</v>
      </c>
      <c r="C818" s="261"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idden="1" x14ac:dyDescent="0.2">
      <c r="A819" s="255">
        <v>1083</v>
      </c>
      <c r="B819" s="231" t="s">
        <v>2376</v>
      </c>
      <c r="C819" s="261"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idden="1" x14ac:dyDescent="0.2">
      <c r="A820" s="255">
        <v>1084</v>
      </c>
      <c r="B820" s="231" t="s">
        <v>2376</v>
      </c>
      <c r="C820" s="261"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idden="1" x14ac:dyDescent="0.2">
      <c r="A821" s="255">
        <v>1085</v>
      </c>
      <c r="B821" s="231" t="s">
        <v>2376</v>
      </c>
      <c r="C821" s="261"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idden="1" x14ac:dyDescent="0.2">
      <c r="A822" s="258">
        <v>1086</v>
      </c>
      <c r="B822" s="231" t="s">
        <v>2393</v>
      </c>
      <c r="C822" s="261"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7">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idden="1" x14ac:dyDescent="0.2">
      <c r="A823" s="258">
        <v>1087</v>
      </c>
      <c r="B823" s="231" t="s">
        <v>2393</v>
      </c>
      <c r="C823" s="261"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7">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idden="1" x14ac:dyDescent="0.2">
      <c r="A824" s="258">
        <v>1088</v>
      </c>
      <c r="B824" s="231" t="s">
        <v>2393</v>
      </c>
      <c r="C824" s="261"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7">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idden="1" x14ac:dyDescent="0.2">
      <c r="A825" s="258">
        <v>1089</v>
      </c>
      <c r="B825" s="231" t="s">
        <v>2393</v>
      </c>
      <c r="C825" s="261"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7">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idden="1" x14ac:dyDescent="0.2">
      <c r="A826" s="258">
        <v>1090</v>
      </c>
      <c r="B826" s="231" t="s">
        <v>2405</v>
      </c>
      <c r="C826" s="261" t="s">
        <v>2406</v>
      </c>
      <c r="D826" s="231" t="s">
        <v>2407</v>
      </c>
      <c r="E826" s="3" t="s">
        <v>102</v>
      </c>
      <c r="F826" s="26" t="s">
        <v>103</v>
      </c>
      <c r="G826" s="26" t="s">
        <v>56</v>
      </c>
      <c r="H826" s="26" t="s">
        <v>77</v>
      </c>
      <c r="I826" s="26" t="s">
        <v>2801</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idden="1" x14ac:dyDescent="0.2">
      <c r="A827" s="258">
        <v>1091</v>
      </c>
      <c r="B827" s="231" t="s">
        <v>2405</v>
      </c>
      <c r="C827" s="261" t="s">
        <v>2406</v>
      </c>
      <c r="D827" s="231" t="s">
        <v>2411</v>
      </c>
      <c r="E827" s="3" t="s">
        <v>102</v>
      </c>
      <c r="F827" s="26" t="s">
        <v>103</v>
      </c>
      <c r="G827" s="26" t="s">
        <v>56</v>
      </c>
      <c r="H827" s="26" t="s">
        <v>77</v>
      </c>
      <c r="I827" s="26" t="s">
        <v>2801</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idden="1" x14ac:dyDescent="0.2">
      <c r="A828" s="258">
        <v>1092</v>
      </c>
      <c r="B828" s="231" t="s">
        <v>2405</v>
      </c>
      <c r="C828" s="261" t="s">
        <v>2406</v>
      </c>
      <c r="D828" s="231" t="s">
        <v>2412</v>
      </c>
      <c r="E828" s="3" t="s">
        <v>102</v>
      </c>
      <c r="F828" s="26" t="s">
        <v>103</v>
      </c>
      <c r="G828" s="26" t="s">
        <v>56</v>
      </c>
      <c r="H828" s="26" t="s">
        <v>77</v>
      </c>
      <c r="I828" s="26" t="s">
        <v>2801</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idden="1" x14ac:dyDescent="0.2">
      <c r="A829" s="258">
        <v>1093</v>
      </c>
      <c r="B829" s="231" t="s">
        <v>2413</v>
      </c>
      <c r="C829" s="261"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idden="1" x14ac:dyDescent="0.2">
      <c r="A830" s="258">
        <v>1094</v>
      </c>
      <c r="B830" s="231" t="s">
        <v>2413</v>
      </c>
      <c r="C830" s="261"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idden="1" x14ac:dyDescent="0.2">
      <c r="A831" s="258">
        <v>1095</v>
      </c>
      <c r="B831" s="231" t="s">
        <v>2413</v>
      </c>
      <c r="C831" s="261"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hidden="1" x14ac:dyDescent="0.2">
      <c r="A832" s="259">
        <v>1096</v>
      </c>
      <c r="B832" s="231" t="s">
        <v>2422</v>
      </c>
      <c r="C832" s="261"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hidden="1" x14ac:dyDescent="0.2">
      <c r="A833" s="259">
        <v>1097</v>
      </c>
      <c r="B833" s="231" t="s">
        <v>2422</v>
      </c>
      <c r="C833" s="261"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hidden="1" x14ac:dyDescent="0.2">
      <c r="A834" s="259">
        <v>1098</v>
      </c>
      <c r="B834" s="231" t="s">
        <v>2422</v>
      </c>
      <c r="C834" s="261"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hidden="1" x14ac:dyDescent="0.2">
      <c r="A835" s="259">
        <v>1099</v>
      </c>
      <c r="B835" s="231" t="s">
        <v>2422</v>
      </c>
      <c r="C835" s="261"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hidden="1" x14ac:dyDescent="0.2">
      <c r="A836" s="256">
        <v>1102</v>
      </c>
      <c r="B836" s="231" t="s">
        <v>2188</v>
      </c>
      <c r="C836" s="261" t="s">
        <v>1990</v>
      </c>
      <c r="D836" s="231" t="s">
        <v>2875</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idden="1" x14ac:dyDescent="0.2">
      <c r="A837" s="256">
        <v>1103</v>
      </c>
      <c r="B837" s="231" t="s">
        <v>2441</v>
      </c>
      <c r="C837" s="261" t="s">
        <v>2442</v>
      </c>
      <c r="D837" s="231" t="s">
        <v>2109</v>
      </c>
      <c r="E837" s="3" t="s">
        <v>2053</v>
      </c>
      <c r="F837" s="26" t="s">
        <v>103</v>
      </c>
      <c r="G837" s="26" t="s">
        <v>56</v>
      </c>
      <c r="H837" s="26" t="s">
        <v>57</v>
      </c>
      <c r="J837" s="22">
        <v>1</v>
      </c>
      <c r="L837" s="28" t="s">
        <v>58</v>
      </c>
      <c r="M837" s="22" t="s">
        <v>59</v>
      </c>
      <c r="N837" s="22" t="s">
        <v>2443</v>
      </c>
      <c r="O837" s="22" t="s">
        <v>60</v>
      </c>
      <c r="P837" s="22" t="s">
        <v>2876</v>
      </c>
      <c r="R837" s="23" t="s">
        <v>2877</v>
      </c>
      <c r="V837" s="25" t="s">
        <v>644</v>
      </c>
      <c r="Y837" s="25" t="s">
        <v>2445</v>
      </c>
      <c r="Z837" s="83" t="s">
        <v>63</v>
      </c>
      <c r="AA837" s="6">
        <v>20</v>
      </c>
      <c r="AB837" s="6">
        <v>0</v>
      </c>
      <c r="AD837" s="5" t="s">
        <v>80</v>
      </c>
      <c r="AI837" s="5">
        <v>20</v>
      </c>
      <c r="AJ837" s="5">
        <v>44</v>
      </c>
      <c r="AL837" s="6" t="s">
        <v>81</v>
      </c>
      <c r="AQ837" s="6">
        <v>59</v>
      </c>
      <c r="AR837" s="6">
        <v>100</v>
      </c>
      <c r="BQ837" s="6" t="s">
        <v>214</v>
      </c>
      <c r="BR837" s="5" t="s">
        <v>2878</v>
      </c>
    </row>
    <row r="838" spans="1:70" hidden="1" x14ac:dyDescent="0.2">
      <c r="A838" s="256">
        <v>1104</v>
      </c>
      <c r="B838" s="231" t="s">
        <v>2441</v>
      </c>
      <c r="C838" s="261" t="s">
        <v>2442</v>
      </c>
      <c r="D838" s="231" t="s">
        <v>2446</v>
      </c>
      <c r="E838" s="3" t="s">
        <v>2053</v>
      </c>
      <c r="F838" s="26" t="s">
        <v>103</v>
      </c>
      <c r="G838" s="26" t="s">
        <v>56</v>
      </c>
      <c r="H838" s="26" t="s">
        <v>57</v>
      </c>
      <c r="J838" s="22">
        <v>1</v>
      </c>
      <c r="L838" s="28" t="s">
        <v>58</v>
      </c>
      <c r="M838" s="22" t="s">
        <v>59</v>
      </c>
      <c r="N838" s="22" t="s">
        <v>2447</v>
      </c>
      <c r="O838" s="22" t="s">
        <v>60</v>
      </c>
      <c r="P838" s="22" t="s">
        <v>2876</v>
      </c>
      <c r="R838" s="23" t="s">
        <v>2877</v>
      </c>
      <c r="V838" s="25" t="s">
        <v>644</v>
      </c>
      <c r="Y838" s="25" t="s">
        <v>2445</v>
      </c>
      <c r="Z838" s="83" t="s">
        <v>63</v>
      </c>
      <c r="AA838" s="6">
        <v>20</v>
      </c>
      <c r="AB838" s="6">
        <v>0</v>
      </c>
      <c r="AD838" s="5" t="s">
        <v>80</v>
      </c>
      <c r="AI838" s="5">
        <v>20</v>
      </c>
      <c r="AJ838" s="5">
        <v>44</v>
      </c>
      <c r="AL838" s="6" t="s">
        <v>81</v>
      </c>
      <c r="AQ838" s="6">
        <v>59</v>
      </c>
      <c r="AR838" s="6">
        <v>100</v>
      </c>
      <c r="BQ838" s="6" t="s">
        <v>214</v>
      </c>
      <c r="BR838" s="5" t="s">
        <v>2878</v>
      </c>
    </row>
    <row r="839" spans="1:70" hidden="1" x14ac:dyDescent="0.2">
      <c r="A839" s="256">
        <v>1105</v>
      </c>
      <c r="B839" s="231" t="s">
        <v>2441</v>
      </c>
      <c r="C839" s="261" t="s">
        <v>2442</v>
      </c>
      <c r="D839" s="231" t="s">
        <v>2448</v>
      </c>
      <c r="E839" s="3" t="s">
        <v>1094</v>
      </c>
      <c r="F839" s="26" t="s">
        <v>103</v>
      </c>
      <c r="G839" s="26" t="s">
        <v>56</v>
      </c>
      <c r="H839" s="26" t="s">
        <v>157</v>
      </c>
      <c r="J839" s="22" t="s">
        <v>2879</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2878</v>
      </c>
    </row>
    <row r="840" spans="1:70" hidden="1" x14ac:dyDescent="0.2">
      <c r="A840" s="256">
        <v>1106</v>
      </c>
      <c r="B840" s="231" t="s">
        <v>2441</v>
      </c>
      <c r="C840" s="261" t="s">
        <v>2442</v>
      </c>
      <c r="D840" s="231" t="s">
        <v>2452</v>
      </c>
      <c r="E840" s="3" t="s">
        <v>1094</v>
      </c>
      <c r="F840" s="26" t="s">
        <v>103</v>
      </c>
      <c r="G840" s="26" t="s">
        <v>56</v>
      </c>
      <c r="H840" s="26" t="s">
        <v>157</v>
      </c>
      <c r="J840" s="22" t="s">
        <v>2879</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2878</v>
      </c>
    </row>
    <row r="841" spans="1:70" hidden="1" x14ac:dyDescent="0.2">
      <c r="A841" s="259">
        <v>1107</v>
      </c>
      <c r="B841" s="231" t="s">
        <v>2453</v>
      </c>
      <c r="C841" s="261"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idden="1" x14ac:dyDescent="0.2">
      <c r="A842" s="259">
        <v>1108</v>
      </c>
      <c r="B842" s="231" t="s">
        <v>2453</v>
      </c>
      <c r="C842" s="261"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idden="1" x14ac:dyDescent="0.2">
      <c r="A843" s="259">
        <v>1109</v>
      </c>
      <c r="B843" s="231" t="s">
        <v>2453</v>
      </c>
      <c r="C843" s="261"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idden="1" x14ac:dyDescent="0.2">
      <c r="A844" s="259">
        <v>1110</v>
      </c>
      <c r="B844" s="231" t="s">
        <v>2466</v>
      </c>
      <c r="C844" s="261"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idden="1" x14ac:dyDescent="0.2">
      <c r="A845" s="259">
        <v>1111</v>
      </c>
      <c r="B845" s="231" t="s">
        <v>2466</v>
      </c>
      <c r="C845" s="261"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hidden="1" x14ac:dyDescent="0.2">
      <c r="A846" s="91">
        <v>1112</v>
      </c>
      <c r="B846" s="231" t="s">
        <v>2470</v>
      </c>
      <c r="C846" s="261" t="s">
        <v>2471</v>
      </c>
      <c r="D846" s="231" t="s">
        <v>2472</v>
      </c>
    </row>
    <row r="847" spans="1:70" hidden="1" x14ac:dyDescent="0.2">
      <c r="A847" s="91">
        <v>1113</v>
      </c>
      <c r="B847" s="231" t="s">
        <v>2441</v>
      </c>
      <c r="C847" s="261" t="s">
        <v>2442</v>
      </c>
      <c r="D847" s="231" t="s">
        <v>2884</v>
      </c>
      <c r="E847" s="3" t="s">
        <v>2053</v>
      </c>
      <c r="F847" s="26" t="s">
        <v>103</v>
      </c>
      <c r="G847" s="26" t="s">
        <v>56</v>
      </c>
      <c r="H847" s="26" t="s">
        <v>57</v>
      </c>
      <c r="J847" s="22">
        <v>1</v>
      </c>
      <c r="L847" s="28" t="s">
        <v>58</v>
      </c>
      <c r="M847" s="22" t="s">
        <v>59</v>
      </c>
      <c r="N847" s="22" t="s">
        <v>2447</v>
      </c>
      <c r="O847" s="22" t="s">
        <v>60</v>
      </c>
      <c r="P847" s="22" t="s">
        <v>2876</v>
      </c>
      <c r="R847" s="23" t="s">
        <v>2877</v>
      </c>
      <c r="V847" s="25" t="s">
        <v>644</v>
      </c>
      <c r="Y847" s="25" t="s">
        <v>2445</v>
      </c>
      <c r="Z847" s="83" t="s">
        <v>63</v>
      </c>
      <c r="AA847" s="6">
        <v>20</v>
      </c>
      <c r="AB847" s="6">
        <v>0</v>
      </c>
      <c r="AD847" s="5" t="s">
        <v>80</v>
      </c>
      <c r="AI847" s="5">
        <v>20</v>
      </c>
      <c r="AJ847" s="5">
        <v>44</v>
      </c>
      <c r="AL847" s="6" t="s">
        <v>81</v>
      </c>
      <c r="AQ847" s="6">
        <v>59</v>
      </c>
      <c r="AR847" s="6">
        <v>100</v>
      </c>
      <c r="BQ847" s="6" t="s">
        <v>214</v>
      </c>
      <c r="BR847" s="5" t="s">
        <v>2878</v>
      </c>
    </row>
    <row r="848" spans="1:70" hidden="1" x14ac:dyDescent="0.2">
      <c r="A848" s="91">
        <v>1114</v>
      </c>
      <c r="B848" s="231" t="s">
        <v>2441</v>
      </c>
      <c r="C848" s="261" t="s">
        <v>2442</v>
      </c>
      <c r="D848" s="231" t="s">
        <v>2885</v>
      </c>
      <c r="E848" s="3" t="s">
        <v>1094</v>
      </c>
      <c r="F848" s="26" t="s">
        <v>103</v>
      </c>
      <c r="G848" s="26" t="s">
        <v>56</v>
      </c>
      <c r="H848" s="26" t="s">
        <v>157</v>
      </c>
      <c r="J848" s="22" t="s">
        <v>2879</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2878</v>
      </c>
    </row>
    <row r="849" spans="1:70" hidden="1" x14ac:dyDescent="0.2">
      <c r="A849" s="259">
        <v>1115</v>
      </c>
      <c r="B849" s="231" t="s">
        <v>2466</v>
      </c>
      <c r="C849" s="261"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idden="1" x14ac:dyDescent="0.2">
      <c r="A850" s="259">
        <v>1116</v>
      </c>
      <c r="B850" s="231" t="s">
        <v>2466</v>
      </c>
      <c r="C850" s="261"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idden="1" x14ac:dyDescent="0.2">
      <c r="A851" s="259">
        <v>2000</v>
      </c>
      <c r="B851" s="231" t="s">
        <v>2473</v>
      </c>
      <c r="C851" s="261" t="s">
        <v>2850</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idden="1" x14ac:dyDescent="0.2">
      <c r="A852" s="259">
        <v>2001</v>
      </c>
      <c r="B852" s="231" t="s">
        <v>2473</v>
      </c>
      <c r="C852" s="261" t="s">
        <v>2850</v>
      </c>
      <c r="D852" s="231" t="s">
        <v>2784</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idden="1" x14ac:dyDescent="0.2">
      <c r="A853" s="259">
        <v>2002</v>
      </c>
      <c r="B853" s="231" t="s">
        <v>2473</v>
      </c>
      <c r="C853" s="261" t="s">
        <v>2850</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idden="1" x14ac:dyDescent="0.2">
      <c r="A854" s="259">
        <v>2003</v>
      </c>
      <c r="B854" s="231" t="s">
        <v>2473</v>
      </c>
      <c r="C854" s="261" t="s">
        <v>2850</v>
      </c>
      <c r="D854" s="231" t="s">
        <v>2785</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idden="1" x14ac:dyDescent="0.2">
      <c r="A855" s="259">
        <v>2004</v>
      </c>
      <c r="B855" s="231" t="s">
        <v>2473</v>
      </c>
      <c r="C855" s="261" t="s">
        <v>2850</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idden="1" x14ac:dyDescent="0.2">
      <c r="A856" s="259">
        <v>2005</v>
      </c>
      <c r="B856" s="231" t="s">
        <v>2473</v>
      </c>
      <c r="C856" s="261" t="s">
        <v>2850</v>
      </c>
      <c r="D856" s="231" t="s">
        <v>2786</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idden="1" x14ac:dyDescent="0.2">
      <c r="A857" s="258">
        <v>2006</v>
      </c>
      <c r="B857" s="231" t="s">
        <v>2483</v>
      </c>
      <c r="C857" s="261" t="s">
        <v>2851</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idden="1" x14ac:dyDescent="0.2">
      <c r="A858" s="258">
        <v>2007</v>
      </c>
      <c r="B858" s="231" t="s">
        <v>2483</v>
      </c>
      <c r="C858" s="261" t="s">
        <v>2851</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idden="1" x14ac:dyDescent="0.2">
      <c r="A859" s="256">
        <v>2008</v>
      </c>
      <c r="B859" s="231" t="s">
        <v>2496</v>
      </c>
      <c r="C859" s="261" t="s">
        <v>2886</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idden="1" x14ac:dyDescent="0.2">
      <c r="A860" s="256">
        <v>2009</v>
      </c>
      <c r="B860" s="231" t="s">
        <v>2496</v>
      </c>
      <c r="C860" s="261" t="s">
        <v>2886</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idden="1" x14ac:dyDescent="0.2">
      <c r="A861" s="256">
        <v>2010</v>
      </c>
      <c r="B861" s="231" t="s">
        <v>2496</v>
      </c>
      <c r="C861" s="261" t="s">
        <v>2886</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idden="1" x14ac:dyDescent="0.2">
      <c r="A862" s="259">
        <v>2011</v>
      </c>
      <c r="B862" s="231" t="s">
        <v>2503</v>
      </c>
      <c r="C862" s="261" t="s">
        <v>2852</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idden="1" x14ac:dyDescent="0.2">
      <c r="A863" s="259">
        <v>2012</v>
      </c>
      <c r="B863" s="231" t="s">
        <v>2503</v>
      </c>
      <c r="C863" s="261" t="s">
        <v>2852</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idden="1" x14ac:dyDescent="0.2">
      <c r="A864" s="259">
        <v>2013</v>
      </c>
      <c r="B864" s="231" t="s">
        <v>2503</v>
      </c>
      <c r="C864" s="261" t="s">
        <v>2852</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idden="1" x14ac:dyDescent="0.2">
      <c r="A865" s="259">
        <v>2014</v>
      </c>
      <c r="B865" s="231" t="s">
        <v>2503</v>
      </c>
      <c r="C865" s="261" t="s">
        <v>2852</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idden="1" x14ac:dyDescent="0.2">
      <c r="A866" s="259">
        <v>2015</v>
      </c>
      <c r="B866" s="231" t="s">
        <v>2503</v>
      </c>
      <c r="C866" s="261" t="s">
        <v>2852</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idden="1" x14ac:dyDescent="0.2">
      <c r="A867" s="259">
        <v>2016</v>
      </c>
      <c r="B867" s="231" t="s">
        <v>2503</v>
      </c>
      <c r="C867" s="261" t="s">
        <v>2852</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4.25" hidden="1" x14ac:dyDescent="0.2">
      <c r="A868" s="254">
        <v>2017</v>
      </c>
      <c r="B868" s="231" t="s">
        <v>2518</v>
      </c>
      <c r="C868" s="265" t="s">
        <v>2780</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4.25" hidden="1" x14ac:dyDescent="0.2">
      <c r="A869" s="254">
        <v>2018</v>
      </c>
      <c r="B869" s="231" t="s">
        <v>2518</v>
      </c>
      <c r="C869" s="265" t="s">
        <v>2780</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hidden="1" x14ac:dyDescent="0.2">
      <c r="A870" s="254">
        <v>2019</v>
      </c>
      <c r="B870" s="231" t="s">
        <v>2527</v>
      </c>
      <c r="C870" s="265" t="s">
        <v>2745</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hidden="1" x14ac:dyDescent="0.2">
      <c r="A871" s="254">
        <v>2020</v>
      </c>
      <c r="B871" s="231" t="s">
        <v>2527</v>
      </c>
      <c r="C871" s="265" t="s">
        <v>2745</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hidden="1" x14ac:dyDescent="0.2">
      <c r="A872" s="254">
        <v>2021</v>
      </c>
      <c r="B872" s="231" t="s">
        <v>2527</v>
      </c>
      <c r="C872" s="265" t="s">
        <v>2745</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hidden="1" x14ac:dyDescent="0.2">
      <c r="A873" s="254">
        <v>2022</v>
      </c>
      <c r="B873" s="231" t="s">
        <v>2527</v>
      </c>
      <c r="C873" s="265" t="s">
        <v>2745</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hidden="1" x14ac:dyDescent="0.2">
      <c r="A874" s="254">
        <v>2023</v>
      </c>
      <c r="B874" s="231" t="s">
        <v>2527</v>
      </c>
      <c r="C874" s="265" t="s">
        <v>2745</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hidden="1" x14ac:dyDescent="0.2">
      <c r="A875" s="254">
        <v>2024</v>
      </c>
      <c r="B875" s="231" t="s">
        <v>2527</v>
      </c>
      <c r="C875" s="265" t="s">
        <v>2745</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hidden="1" x14ac:dyDescent="0.2">
      <c r="A876" s="254">
        <v>2025</v>
      </c>
      <c r="B876" s="231" t="s">
        <v>2527</v>
      </c>
      <c r="C876" s="265" t="s">
        <v>2745</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hidden="1" x14ac:dyDescent="0.2">
      <c r="A877" s="254">
        <v>2026</v>
      </c>
      <c r="B877" s="231" t="s">
        <v>2527</v>
      </c>
      <c r="C877" s="265" t="s">
        <v>2745</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hidden="1" x14ac:dyDescent="0.2">
      <c r="A878" s="254">
        <v>2027</v>
      </c>
      <c r="B878" s="231" t="s">
        <v>2527</v>
      </c>
      <c r="C878" s="265" t="s">
        <v>2745</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hidden="1" x14ac:dyDescent="0.2">
      <c r="A879" s="254">
        <v>2028</v>
      </c>
      <c r="B879" s="231" t="s">
        <v>2527</v>
      </c>
      <c r="C879" s="265" t="s">
        <v>2745</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hidden="1" x14ac:dyDescent="0.2">
      <c r="A880" s="254">
        <v>2029</v>
      </c>
      <c r="B880" s="231" t="s">
        <v>2527</v>
      </c>
      <c r="C880" s="265" t="s">
        <v>2745</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hidden="1" x14ac:dyDescent="0.2">
      <c r="A881" s="254">
        <v>2030</v>
      </c>
      <c r="B881" s="231" t="s">
        <v>2527</v>
      </c>
      <c r="C881" s="265" t="s">
        <v>2745</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hidden="1" x14ac:dyDescent="0.2">
      <c r="A882" s="254">
        <v>2031</v>
      </c>
      <c r="B882" s="231" t="s">
        <v>2527</v>
      </c>
      <c r="C882" s="265" t="s">
        <v>2745</v>
      </c>
      <c r="D882" s="231" t="s">
        <v>1113</v>
      </c>
      <c r="E882" s="3" t="s">
        <v>1113</v>
      </c>
      <c r="F882" s="26" t="s">
        <v>55</v>
      </c>
      <c r="G882" s="26" t="s">
        <v>56</v>
      </c>
      <c r="H882" s="26" t="s">
        <v>2546</v>
      </c>
      <c r="I882" s="26" t="s">
        <v>2547</v>
      </c>
      <c r="J882" s="22">
        <v>500</v>
      </c>
      <c r="L882" s="28" t="s">
        <v>58</v>
      </c>
      <c r="M882" s="22" t="s">
        <v>59</v>
      </c>
      <c r="N882" s="22" t="s">
        <v>2746</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hidden="1" x14ac:dyDescent="0.2">
      <c r="A883" s="254">
        <v>2032</v>
      </c>
      <c r="B883" s="231" t="s">
        <v>2527</v>
      </c>
      <c r="C883" s="265" t="s">
        <v>2745</v>
      </c>
      <c r="D883" s="231" t="s">
        <v>2549</v>
      </c>
      <c r="E883" s="3" t="s">
        <v>2549</v>
      </c>
      <c r="F883" s="26" t="s">
        <v>55</v>
      </c>
      <c r="G883" s="26" t="s">
        <v>56</v>
      </c>
      <c r="H883" s="26" t="s">
        <v>2546</v>
      </c>
      <c r="I883" s="26" t="s">
        <v>2547</v>
      </c>
      <c r="J883" s="22">
        <v>500</v>
      </c>
      <c r="L883" s="28" t="s">
        <v>58</v>
      </c>
      <c r="M883" s="22" t="s">
        <v>59</v>
      </c>
      <c r="N883" s="22" t="s">
        <v>2746</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hidden="1" x14ac:dyDescent="0.2">
      <c r="A884" s="254">
        <v>2033</v>
      </c>
      <c r="B884" s="231" t="s">
        <v>2527</v>
      </c>
      <c r="C884" s="265" t="s">
        <v>2745</v>
      </c>
      <c r="D884" s="231" t="s">
        <v>2550</v>
      </c>
      <c r="E884" s="3" t="s">
        <v>2550</v>
      </c>
      <c r="F884" s="26" t="s">
        <v>55</v>
      </c>
      <c r="G884" s="26" t="s">
        <v>56</v>
      </c>
      <c r="H884" s="26" t="s">
        <v>2546</v>
      </c>
      <c r="I884" s="26" t="s">
        <v>2547</v>
      </c>
      <c r="J884" s="22">
        <v>500</v>
      </c>
      <c r="L884" s="28" t="s">
        <v>58</v>
      </c>
      <c r="M884" s="22" t="s">
        <v>59</v>
      </c>
      <c r="N884" s="22" t="s">
        <v>2746</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hidden="1" x14ac:dyDescent="0.2">
      <c r="A885" s="254">
        <v>2034</v>
      </c>
      <c r="B885" s="231" t="s">
        <v>2551</v>
      </c>
      <c r="C885" s="265" t="s">
        <v>2744</v>
      </c>
      <c r="D885" s="231" t="s">
        <v>2552</v>
      </c>
      <c r="E885" s="3" t="s">
        <v>102</v>
      </c>
      <c r="F885" s="26" t="s">
        <v>103</v>
      </c>
      <c r="G885" s="26" t="s">
        <v>56</v>
      </c>
      <c r="H885" s="26" t="s">
        <v>77</v>
      </c>
      <c r="I885" s="26" t="s">
        <v>2742</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hidden="1" x14ac:dyDescent="0.2">
      <c r="A886" s="254">
        <v>2035</v>
      </c>
      <c r="B886" s="231" t="s">
        <v>2551</v>
      </c>
      <c r="C886" s="265" t="s">
        <v>2744</v>
      </c>
      <c r="D886" s="231" t="s">
        <v>2554</v>
      </c>
      <c r="E886" s="3" t="s">
        <v>102</v>
      </c>
      <c r="F886" s="26" t="s">
        <v>103</v>
      </c>
      <c r="G886" s="26" t="s">
        <v>56</v>
      </c>
      <c r="H886" s="26" t="s">
        <v>77</v>
      </c>
      <c r="I886" s="26" t="s">
        <v>2742</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hidden="1" x14ac:dyDescent="0.2">
      <c r="A887" s="254">
        <v>2036</v>
      </c>
      <c r="B887" s="231" t="s">
        <v>2551</v>
      </c>
      <c r="C887" s="265" t="s">
        <v>2744</v>
      </c>
      <c r="D887" s="231" t="s">
        <v>2555</v>
      </c>
      <c r="E887" s="3" t="s">
        <v>102</v>
      </c>
      <c r="F887" s="26" t="s">
        <v>103</v>
      </c>
      <c r="G887" s="26" t="s">
        <v>56</v>
      </c>
      <c r="H887" s="26" t="s">
        <v>77</v>
      </c>
      <c r="I887" s="26" t="s">
        <v>2742</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hidden="1" x14ac:dyDescent="0.2">
      <c r="A888" s="254">
        <v>2037</v>
      </c>
      <c r="B888" s="231" t="s">
        <v>2551</v>
      </c>
      <c r="C888" s="265" t="s">
        <v>2744</v>
      </c>
      <c r="D888" s="231" t="s">
        <v>2556</v>
      </c>
      <c r="E888" s="3" t="s">
        <v>102</v>
      </c>
      <c r="F888" s="26" t="s">
        <v>103</v>
      </c>
      <c r="G888" s="26" t="s">
        <v>56</v>
      </c>
      <c r="H888" s="26" t="s">
        <v>77</v>
      </c>
      <c r="I888" s="26" t="s">
        <v>2742</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hidden="1" x14ac:dyDescent="0.2">
      <c r="A889" s="254">
        <v>2038</v>
      </c>
      <c r="B889" s="231" t="s">
        <v>2551</v>
      </c>
      <c r="C889" s="265" t="s">
        <v>2744</v>
      </c>
      <c r="D889" s="231" t="s">
        <v>2558</v>
      </c>
      <c r="E889" s="3" t="s">
        <v>102</v>
      </c>
      <c r="F889" s="26" t="s">
        <v>103</v>
      </c>
      <c r="G889" s="26" t="s">
        <v>56</v>
      </c>
      <c r="H889" s="26" t="s">
        <v>77</v>
      </c>
      <c r="I889" s="26" t="s">
        <v>2742</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hidden="1" x14ac:dyDescent="0.2">
      <c r="A890" s="254">
        <v>2039</v>
      </c>
      <c r="B890" s="231" t="s">
        <v>2551</v>
      </c>
      <c r="C890" s="265" t="s">
        <v>2744</v>
      </c>
      <c r="D890" s="231" t="s">
        <v>2559</v>
      </c>
      <c r="E890" s="3" t="s">
        <v>102</v>
      </c>
      <c r="F890" s="26" t="s">
        <v>103</v>
      </c>
      <c r="G890" s="26" t="s">
        <v>56</v>
      </c>
      <c r="H890" s="26" t="s">
        <v>77</v>
      </c>
      <c r="I890" s="26" t="s">
        <v>2742</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idden="1" x14ac:dyDescent="0.2">
      <c r="A891" s="254">
        <v>2040</v>
      </c>
      <c r="B891" s="231" t="s">
        <v>2790</v>
      </c>
      <c r="C891" s="261" t="s">
        <v>2748</v>
      </c>
      <c r="D891" s="231" t="s">
        <v>2749</v>
      </c>
      <c r="E891" s="3" t="s">
        <v>102</v>
      </c>
      <c r="F891" s="26" t="s">
        <v>103</v>
      </c>
      <c r="G891" s="26" t="s">
        <v>56</v>
      </c>
      <c r="H891" s="26" t="s">
        <v>1973</v>
      </c>
      <c r="J891" s="22">
        <v>3</v>
      </c>
      <c r="L891" s="28" t="s">
        <v>58</v>
      </c>
      <c r="M891" s="22" t="s">
        <v>59</v>
      </c>
      <c r="N891" s="22">
        <v>0</v>
      </c>
      <c r="O891" s="22" t="s">
        <v>60</v>
      </c>
      <c r="P891" s="22" t="s">
        <v>79</v>
      </c>
      <c r="Q891" s="23" t="s">
        <v>102</v>
      </c>
      <c r="R891" s="23" t="s">
        <v>2750</v>
      </c>
      <c r="T891" s="23">
        <v>100</v>
      </c>
      <c r="V891" s="25" t="s">
        <v>615</v>
      </c>
      <c r="W891" s="65" t="s">
        <v>655</v>
      </c>
      <c r="Z891" s="83" t="s">
        <v>63</v>
      </c>
      <c r="AA891" s="6">
        <v>12</v>
      </c>
      <c r="BQ891" s="6" t="s">
        <v>195</v>
      </c>
    </row>
    <row r="892" spans="1:70" hidden="1" x14ac:dyDescent="0.2">
      <c r="A892" s="254">
        <v>2041</v>
      </c>
      <c r="B892" s="231" t="s">
        <v>2790</v>
      </c>
      <c r="C892" s="261" t="s">
        <v>2748</v>
      </c>
      <c r="D892" s="231" t="s">
        <v>2751</v>
      </c>
      <c r="E892" s="3" t="s">
        <v>102</v>
      </c>
      <c r="F892" s="26" t="s">
        <v>103</v>
      </c>
      <c r="G892" s="26" t="s">
        <v>56</v>
      </c>
      <c r="H892" s="26" t="s">
        <v>1973</v>
      </c>
      <c r="J892" s="22">
        <v>3</v>
      </c>
      <c r="L892" s="28" t="s">
        <v>58</v>
      </c>
      <c r="M892" s="22" t="s">
        <v>59</v>
      </c>
      <c r="N892" s="22">
        <v>336</v>
      </c>
      <c r="O892" s="22" t="s">
        <v>60</v>
      </c>
      <c r="P892" s="22" t="s">
        <v>79</v>
      </c>
      <c r="Q892" s="23" t="s">
        <v>102</v>
      </c>
      <c r="R892" s="23" t="s">
        <v>2750</v>
      </c>
      <c r="T892" s="23">
        <v>100</v>
      </c>
      <c r="V892" s="25" t="s">
        <v>615</v>
      </c>
      <c r="W892" s="65" t="s">
        <v>655</v>
      </c>
      <c r="Z892" s="83" t="s">
        <v>63</v>
      </c>
      <c r="AA892" s="6">
        <v>12</v>
      </c>
      <c r="BQ892" s="6" t="s">
        <v>195</v>
      </c>
    </row>
    <row r="893" spans="1:70" hidden="1" x14ac:dyDescent="0.2">
      <c r="A893" s="91">
        <v>2042</v>
      </c>
      <c r="B893" s="231" t="s">
        <v>2807</v>
      </c>
      <c r="C893" s="261" t="s">
        <v>2808</v>
      </c>
      <c r="D893" s="231" t="s">
        <v>2809</v>
      </c>
      <c r="E893" s="3" t="s">
        <v>102</v>
      </c>
      <c r="F893" s="26" t="s">
        <v>103</v>
      </c>
      <c r="G893" s="26" t="s">
        <v>56</v>
      </c>
      <c r="H893" s="26" t="s">
        <v>2847</v>
      </c>
      <c r="J893" s="22">
        <v>4</v>
      </c>
      <c r="L893" s="28" t="s">
        <v>58</v>
      </c>
      <c r="M893" s="22" t="s">
        <v>59</v>
      </c>
      <c r="N893" s="22">
        <v>0</v>
      </c>
      <c r="O893" s="22" t="s">
        <v>60</v>
      </c>
      <c r="P893" s="22" t="s">
        <v>79</v>
      </c>
      <c r="Q893" s="23" t="s">
        <v>102</v>
      </c>
      <c r="R893" s="23" t="s">
        <v>2750</v>
      </c>
      <c r="Z893" s="83" t="s">
        <v>63</v>
      </c>
      <c r="AA893" s="6">
        <v>12</v>
      </c>
      <c r="AB893" s="6">
        <v>6</v>
      </c>
      <c r="AI893" s="5">
        <v>21</v>
      </c>
      <c r="AJ893" s="5">
        <v>34</v>
      </c>
      <c r="BQ893" s="6" t="s">
        <v>195</v>
      </c>
    </row>
    <row r="894" spans="1:70" hidden="1" x14ac:dyDescent="0.2">
      <c r="A894" s="91">
        <v>2043</v>
      </c>
      <c r="B894" s="231" t="s">
        <v>2807</v>
      </c>
      <c r="C894" s="261" t="s">
        <v>2808</v>
      </c>
      <c r="D894" s="231" t="s">
        <v>2810</v>
      </c>
      <c r="E894" s="3" t="s">
        <v>102</v>
      </c>
      <c r="F894" s="26" t="s">
        <v>103</v>
      </c>
      <c r="G894" s="26" t="s">
        <v>56</v>
      </c>
      <c r="H894" s="26" t="s">
        <v>2847</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idden="1" x14ac:dyDescent="0.2">
      <c r="A895" s="91">
        <v>2044</v>
      </c>
      <c r="B895" s="231" t="s">
        <v>2807</v>
      </c>
      <c r="C895" s="261" t="s">
        <v>2808</v>
      </c>
      <c r="D895" s="231" t="s">
        <v>2811</v>
      </c>
      <c r="E895" s="3" t="s">
        <v>102</v>
      </c>
      <c r="F895" s="26" t="s">
        <v>103</v>
      </c>
      <c r="G895" s="26" t="s">
        <v>56</v>
      </c>
      <c r="H895" s="26" t="s">
        <v>2847</v>
      </c>
      <c r="J895" s="22">
        <v>4</v>
      </c>
      <c r="L895" s="28" t="s">
        <v>58</v>
      </c>
      <c r="M895" s="22" t="s">
        <v>59</v>
      </c>
      <c r="N895" s="22">
        <v>12</v>
      </c>
      <c r="O895" s="22" t="s">
        <v>60</v>
      </c>
      <c r="P895" s="22" t="s">
        <v>79</v>
      </c>
      <c r="Q895" s="23" t="s">
        <v>102</v>
      </c>
      <c r="R895" s="23" t="s">
        <v>2750</v>
      </c>
      <c r="Z895" s="83" t="s">
        <v>63</v>
      </c>
      <c r="AA895" s="6">
        <v>12</v>
      </c>
      <c r="AB895" s="6">
        <v>6</v>
      </c>
      <c r="AI895" s="5">
        <v>21</v>
      </c>
      <c r="AJ895" s="5">
        <v>34</v>
      </c>
      <c r="BQ895" s="6" t="s">
        <v>195</v>
      </c>
    </row>
    <row r="896" spans="1:70" hidden="1" x14ac:dyDescent="0.2">
      <c r="A896" s="91">
        <v>2045</v>
      </c>
      <c r="B896" s="231" t="s">
        <v>2807</v>
      </c>
      <c r="C896" s="261" t="s">
        <v>2808</v>
      </c>
      <c r="D896" s="231" t="s">
        <v>2812</v>
      </c>
      <c r="E896" s="3" t="s">
        <v>102</v>
      </c>
      <c r="F896" s="26" t="s">
        <v>103</v>
      </c>
      <c r="G896" s="26" t="s">
        <v>56</v>
      </c>
      <c r="H896" s="26" t="s">
        <v>2847</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idden="1" x14ac:dyDescent="0.2">
      <c r="A897" s="91">
        <v>2046</v>
      </c>
      <c r="B897" s="231" t="s">
        <v>2807</v>
      </c>
      <c r="C897" s="261" t="s">
        <v>2808</v>
      </c>
      <c r="D897" s="231" t="s">
        <v>2751</v>
      </c>
      <c r="E897" s="3" t="s">
        <v>2201</v>
      </c>
      <c r="F897" s="26" t="s">
        <v>103</v>
      </c>
      <c r="G897" s="26" t="s">
        <v>56</v>
      </c>
      <c r="H897" s="26" t="s">
        <v>2848</v>
      </c>
      <c r="J897" s="22">
        <v>400</v>
      </c>
      <c r="L897" s="28" t="s">
        <v>58</v>
      </c>
      <c r="M897" s="22" t="s">
        <v>59</v>
      </c>
      <c r="N897" s="22">
        <v>0</v>
      </c>
      <c r="O897" s="22" t="s">
        <v>60</v>
      </c>
      <c r="P897" s="22" t="s">
        <v>79</v>
      </c>
      <c r="Q897" s="23" t="s">
        <v>2201</v>
      </c>
      <c r="R897" s="23" t="s">
        <v>2849</v>
      </c>
      <c r="Z897" s="83" t="s">
        <v>63</v>
      </c>
      <c r="AA897" s="6">
        <v>12</v>
      </c>
      <c r="AB897" s="6">
        <v>6</v>
      </c>
      <c r="AI897" s="5">
        <v>21</v>
      </c>
      <c r="AJ897" s="5">
        <v>34</v>
      </c>
      <c r="BQ897" s="6" t="s">
        <v>195</v>
      </c>
    </row>
    <row r="898" spans="1:70" hidden="1" x14ac:dyDescent="0.2">
      <c r="A898" s="91">
        <v>2047</v>
      </c>
      <c r="B898" s="231" t="s">
        <v>2807</v>
      </c>
      <c r="C898" s="261" t="s">
        <v>2808</v>
      </c>
      <c r="D898" s="231" t="s">
        <v>2815</v>
      </c>
      <c r="E898" s="3" t="s">
        <v>102</v>
      </c>
      <c r="F898" s="26" t="s">
        <v>103</v>
      </c>
      <c r="G898" s="26" t="s">
        <v>56</v>
      </c>
      <c r="H898" s="26" t="s">
        <v>77</v>
      </c>
      <c r="J898" s="22">
        <v>4</v>
      </c>
      <c r="L898" s="28" t="s">
        <v>58</v>
      </c>
      <c r="M898" s="22" t="s">
        <v>59</v>
      </c>
      <c r="N898" s="22">
        <v>132</v>
      </c>
      <c r="O898" s="22" t="s">
        <v>60</v>
      </c>
      <c r="P898" s="22" t="s">
        <v>79</v>
      </c>
      <c r="Q898" s="23" t="s">
        <v>102</v>
      </c>
      <c r="R898" s="23" t="s">
        <v>2750</v>
      </c>
      <c r="Z898" s="83" t="s">
        <v>63</v>
      </c>
      <c r="AA898" s="6">
        <v>12</v>
      </c>
      <c r="AB898" s="6">
        <v>6</v>
      </c>
      <c r="AI898" s="5">
        <v>21</v>
      </c>
      <c r="AJ898" s="5">
        <v>34</v>
      </c>
      <c r="BQ898" s="6" t="s">
        <v>195</v>
      </c>
    </row>
    <row r="899" spans="1:70" hidden="1" x14ac:dyDescent="0.2">
      <c r="A899" s="91">
        <v>2048</v>
      </c>
      <c r="B899" s="231" t="s">
        <v>2807</v>
      </c>
      <c r="C899" s="261" t="s">
        <v>2808</v>
      </c>
      <c r="D899" s="231" t="s">
        <v>2816</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idden="1" x14ac:dyDescent="0.2">
      <c r="A900" s="91">
        <v>2049</v>
      </c>
      <c r="B900" s="231" t="s">
        <v>2807</v>
      </c>
      <c r="C900" s="261" t="s">
        <v>2808</v>
      </c>
      <c r="D900" s="231" t="s">
        <v>2817</v>
      </c>
      <c r="E900" s="3" t="s">
        <v>102</v>
      </c>
      <c r="F900" s="26" t="s">
        <v>103</v>
      </c>
      <c r="G900" s="26" t="s">
        <v>56</v>
      </c>
      <c r="H900" s="26" t="s">
        <v>77</v>
      </c>
      <c r="J900" s="22">
        <v>4</v>
      </c>
      <c r="L900" s="28" t="s">
        <v>58</v>
      </c>
      <c r="M900" s="22" t="s">
        <v>59</v>
      </c>
      <c r="N900" s="22">
        <v>252</v>
      </c>
      <c r="O900" s="22" t="s">
        <v>60</v>
      </c>
      <c r="P900" s="22" t="s">
        <v>79</v>
      </c>
      <c r="Q900" s="23" t="s">
        <v>102</v>
      </c>
      <c r="R900" s="23" t="s">
        <v>2750</v>
      </c>
      <c r="Z900" s="83" t="s">
        <v>63</v>
      </c>
      <c r="AA900" s="6">
        <v>12</v>
      </c>
      <c r="AB900" s="6">
        <v>6</v>
      </c>
      <c r="AI900" s="5">
        <v>21</v>
      </c>
      <c r="AJ900" s="5">
        <v>34</v>
      </c>
      <c r="BQ900" s="6" t="s">
        <v>195</v>
      </c>
    </row>
    <row r="901" spans="1:70" hidden="1" x14ac:dyDescent="0.2">
      <c r="A901" s="91">
        <v>2050</v>
      </c>
      <c r="B901" s="231" t="s">
        <v>2807</v>
      </c>
      <c r="C901" s="261" t="s">
        <v>2808</v>
      </c>
      <c r="D901" s="231" t="s">
        <v>2818</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idden="1" x14ac:dyDescent="0.2">
      <c r="A902" s="91">
        <v>2051</v>
      </c>
      <c r="B902" s="231" t="s">
        <v>2807</v>
      </c>
      <c r="C902" s="261" t="s">
        <v>2808</v>
      </c>
      <c r="D902" s="231" t="s">
        <v>2819</v>
      </c>
      <c r="E902" s="3" t="s">
        <v>102</v>
      </c>
      <c r="F902" s="26" t="s">
        <v>103</v>
      </c>
      <c r="G902" s="26" t="s">
        <v>56</v>
      </c>
      <c r="H902" s="26" t="s">
        <v>77</v>
      </c>
      <c r="J902" s="22">
        <v>4</v>
      </c>
      <c r="L902" s="28" t="s">
        <v>58</v>
      </c>
      <c r="M902" s="22" t="s">
        <v>59</v>
      </c>
      <c r="N902" s="22">
        <v>372</v>
      </c>
      <c r="O902" s="22" t="s">
        <v>60</v>
      </c>
      <c r="P902" s="22" t="s">
        <v>79</v>
      </c>
      <c r="Q902" s="23" t="s">
        <v>102</v>
      </c>
      <c r="R902" s="23" t="s">
        <v>2750</v>
      </c>
      <c r="Z902" s="83" t="s">
        <v>63</v>
      </c>
      <c r="AA902" s="6">
        <v>12</v>
      </c>
      <c r="AB902" s="6">
        <v>6</v>
      </c>
      <c r="AI902" s="5">
        <v>21</v>
      </c>
      <c r="AJ902" s="5">
        <v>34</v>
      </c>
      <c r="BQ902" s="6" t="s">
        <v>195</v>
      </c>
    </row>
    <row r="903" spans="1:70" hidden="1" x14ac:dyDescent="0.2">
      <c r="A903" s="91">
        <v>2052</v>
      </c>
      <c r="B903" s="231" t="s">
        <v>2807</v>
      </c>
      <c r="C903" s="261" t="s">
        <v>2808</v>
      </c>
      <c r="D903" s="231" t="s">
        <v>2820</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idden="1" x14ac:dyDescent="0.2">
      <c r="A904" s="91">
        <v>2053</v>
      </c>
      <c r="B904" s="231" t="s">
        <v>2807</v>
      </c>
      <c r="C904" s="261" t="s">
        <v>2808</v>
      </c>
      <c r="D904" s="231" t="s">
        <v>2821</v>
      </c>
      <c r="E904" s="3" t="s">
        <v>102</v>
      </c>
      <c r="F904" s="26" t="s">
        <v>103</v>
      </c>
      <c r="G904" s="26" t="s">
        <v>56</v>
      </c>
      <c r="H904" s="26" t="s">
        <v>77</v>
      </c>
      <c r="J904" s="22">
        <v>4</v>
      </c>
      <c r="L904" s="28" t="s">
        <v>58</v>
      </c>
      <c r="M904" s="22" t="s">
        <v>59</v>
      </c>
      <c r="N904" s="22">
        <v>516</v>
      </c>
      <c r="O904" s="22" t="s">
        <v>60</v>
      </c>
      <c r="P904" s="22" t="s">
        <v>79</v>
      </c>
      <c r="Q904" s="23" t="s">
        <v>102</v>
      </c>
      <c r="R904" s="23" t="s">
        <v>2750</v>
      </c>
      <c r="Z904" s="83" t="s">
        <v>63</v>
      </c>
      <c r="AA904" s="6">
        <v>12</v>
      </c>
      <c r="AB904" s="6">
        <v>6</v>
      </c>
      <c r="AI904" s="5">
        <v>21</v>
      </c>
      <c r="AJ904" s="5">
        <v>34</v>
      </c>
      <c r="BQ904" s="6" t="s">
        <v>195</v>
      </c>
    </row>
    <row r="905" spans="1:70" hidden="1" x14ac:dyDescent="0.2">
      <c r="A905" s="91">
        <v>2054</v>
      </c>
      <c r="B905" s="231" t="s">
        <v>2807</v>
      </c>
      <c r="C905" s="261" t="s">
        <v>2808</v>
      </c>
      <c r="D905" s="231" t="s">
        <v>2822</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hidden="1" x14ac:dyDescent="0.2">
      <c r="A906" s="183">
        <v>5197</v>
      </c>
      <c r="B906" s="124" t="s">
        <v>1316</v>
      </c>
      <c r="C906" s="265"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hidden="1" x14ac:dyDescent="0.2">
      <c r="A907" s="183">
        <v>5198</v>
      </c>
      <c r="B907" s="124" t="s">
        <v>1316</v>
      </c>
      <c r="C907" s="265"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hidden="1" x14ac:dyDescent="0.2">
      <c r="A908" s="183">
        <v>5199</v>
      </c>
      <c r="B908" s="124" t="s">
        <v>1316</v>
      </c>
      <c r="C908" s="265"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hidden="1" x14ac:dyDescent="0.2">
      <c r="A909" s="183">
        <v>5200</v>
      </c>
      <c r="B909" s="124" t="s">
        <v>1316</v>
      </c>
      <c r="C909" s="265"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idden="1" x14ac:dyDescent="0.2">
      <c r="A910" s="91">
        <v>5295</v>
      </c>
      <c r="B910" s="231" t="s">
        <v>1453</v>
      </c>
      <c r="C910" s="261"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idden="1" x14ac:dyDescent="0.2">
      <c r="A911" s="91">
        <v>5296</v>
      </c>
      <c r="B911" s="231" t="s">
        <v>1754</v>
      </c>
      <c r="C911" s="261"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idden="1" x14ac:dyDescent="0.2">
      <c r="A912" s="91">
        <v>5297</v>
      </c>
      <c r="B912" s="231" t="s">
        <v>1754</v>
      </c>
      <c r="C912" s="261"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idden="1" x14ac:dyDescent="0.2">
      <c r="A913" s="91">
        <v>5298</v>
      </c>
      <c r="B913" s="231" t="s">
        <v>1754</v>
      </c>
      <c r="C913" s="261"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idden="1" x14ac:dyDescent="0.2">
      <c r="A914" s="91">
        <v>5299</v>
      </c>
      <c r="B914" s="231" t="s">
        <v>1754</v>
      </c>
      <c r="C914" s="261"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idden="1" x14ac:dyDescent="0.2">
      <c r="A915" s="91">
        <v>5300</v>
      </c>
      <c r="B915" s="231" t="s">
        <v>1763</v>
      </c>
      <c r="C915" s="261"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idden="1" x14ac:dyDescent="0.2">
      <c r="A916" s="91">
        <v>5301</v>
      </c>
      <c r="B916" s="231" t="s">
        <v>1766</v>
      </c>
      <c r="C916" s="261"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idden="1" x14ac:dyDescent="0.2">
      <c r="A917" s="91">
        <v>5302</v>
      </c>
      <c r="B917" s="231" t="s">
        <v>1766</v>
      </c>
      <c r="C917" s="261"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idden="1" x14ac:dyDescent="0.2">
      <c r="A918" s="91">
        <v>5303</v>
      </c>
      <c r="B918" s="231" t="s">
        <v>1777</v>
      </c>
      <c r="C918" s="261"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idden="1" x14ac:dyDescent="0.2">
      <c r="A919" s="91">
        <v>5304</v>
      </c>
      <c r="B919" s="231" t="s">
        <v>1777</v>
      </c>
      <c r="C919" s="261"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idden="1" x14ac:dyDescent="0.2">
      <c r="A920" s="91">
        <v>5305</v>
      </c>
      <c r="B920" s="231" t="s">
        <v>1777</v>
      </c>
      <c r="C920" s="261"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idden="1" x14ac:dyDescent="0.2">
      <c r="A921" s="91">
        <v>5306</v>
      </c>
      <c r="B921" s="231" t="s">
        <v>1777</v>
      </c>
      <c r="C921" s="261"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idden="1" x14ac:dyDescent="0.2">
      <c r="A922" s="91">
        <v>5307</v>
      </c>
      <c r="B922" s="231" t="s">
        <v>1786</v>
      </c>
      <c r="C922" s="261" t="s">
        <v>1787</v>
      </c>
      <c r="D922" s="231" t="s">
        <v>1788</v>
      </c>
      <c r="E922" s="3" t="s">
        <v>1180</v>
      </c>
      <c r="F922" s="26" t="s">
        <v>103</v>
      </c>
      <c r="G922" s="26" t="s">
        <v>56</v>
      </c>
      <c r="H922" s="26" t="s">
        <v>1789</v>
      </c>
      <c r="I922" s="181"/>
      <c r="R922" s="23" t="s">
        <v>1784</v>
      </c>
      <c r="Y922" s="25" t="s">
        <v>1790</v>
      </c>
      <c r="Z922" s="83" t="s">
        <v>63</v>
      </c>
    </row>
    <row r="923" spans="1:70" hidden="1" x14ac:dyDescent="0.2">
      <c r="A923" s="91">
        <v>5308</v>
      </c>
      <c r="B923" s="231" t="s">
        <v>1786</v>
      </c>
      <c r="C923" s="261" t="s">
        <v>1787</v>
      </c>
      <c r="D923" s="231" t="s">
        <v>1791</v>
      </c>
      <c r="E923" s="3" t="s">
        <v>1180</v>
      </c>
      <c r="F923" s="26" t="s">
        <v>103</v>
      </c>
      <c r="G923" s="26" t="s">
        <v>56</v>
      </c>
      <c r="H923" s="26" t="s">
        <v>1789</v>
      </c>
      <c r="I923" s="181"/>
      <c r="R923" s="23" t="s">
        <v>1784</v>
      </c>
      <c r="Y923" s="25" t="s">
        <v>1790</v>
      </c>
      <c r="Z923" s="83" t="s">
        <v>63</v>
      </c>
    </row>
    <row r="924" spans="1:70" hidden="1" x14ac:dyDescent="0.2">
      <c r="A924" s="91">
        <v>5309</v>
      </c>
      <c r="B924" s="231" t="s">
        <v>1786</v>
      </c>
      <c r="C924" s="261" t="s">
        <v>1787</v>
      </c>
      <c r="D924" s="231" t="s">
        <v>1792</v>
      </c>
      <c r="E924" s="3" t="s">
        <v>1180</v>
      </c>
      <c r="F924" s="26" t="s">
        <v>103</v>
      </c>
      <c r="G924" s="26" t="s">
        <v>56</v>
      </c>
      <c r="H924" s="26" t="s">
        <v>1789</v>
      </c>
      <c r="I924" s="181"/>
      <c r="R924" s="23" t="s">
        <v>1752</v>
      </c>
      <c r="Y924" s="25" t="s">
        <v>1790</v>
      </c>
      <c r="Z924" s="83" t="s">
        <v>63</v>
      </c>
    </row>
    <row r="925" spans="1:70" hidden="1" x14ac:dyDescent="0.2">
      <c r="A925" s="91">
        <v>5433</v>
      </c>
      <c r="B925" s="231" t="s">
        <v>1786</v>
      </c>
      <c r="C925" s="261" t="s">
        <v>1787</v>
      </c>
      <c r="D925" s="231" t="s">
        <v>1793</v>
      </c>
      <c r="E925" s="3" t="s">
        <v>1180</v>
      </c>
      <c r="F925" s="26" t="s">
        <v>103</v>
      </c>
      <c r="G925" s="26" t="s">
        <v>56</v>
      </c>
      <c r="H925" s="26" t="s">
        <v>1789</v>
      </c>
      <c r="I925" s="181"/>
      <c r="R925" s="23" t="s">
        <v>1752</v>
      </c>
      <c r="Y925" s="25" t="s">
        <v>1790</v>
      </c>
      <c r="Z925" s="83" t="s">
        <v>63</v>
      </c>
    </row>
    <row r="926" spans="1:70" hidden="1" x14ac:dyDescent="0.2">
      <c r="A926" s="91">
        <v>5435</v>
      </c>
      <c r="B926" s="231" t="s">
        <v>1794</v>
      </c>
      <c r="C926" s="261"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idden="1" x14ac:dyDescent="0.2">
      <c r="A927" s="91">
        <v>5436</v>
      </c>
      <c r="B927" s="231" t="s">
        <v>1794</v>
      </c>
      <c r="C927" s="261"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idden="1" x14ac:dyDescent="0.2">
      <c r="A928" s="91">
        <v>5437</v>
      </c>
      <c r="B928" s="231" t="s">
        <v>1794</v>
      </c>
      <c r="C928" s="261"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idden="1" x14ac:dyDescent="0.2">
      <c r="A929" s="91">
        <v>5438</v>
      </c>
      <c r="B929" s="231" t="s">
        <v>1794</v>
      </c>
      <c r="C929" s="261"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idden="1" x14ac:dyDescent="0.2">
      <c r="A930" s="91">
        <v>5439</v>
      </c>
      <c r="B930" s="231" t="s">
        <v>1453</v>
      </c>
      <c r="C930" s="261"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idden="1" x14ac:dyDescent="0.2">
      <c r="A931" s="91">
        <v>5440</v>
      </c>
      <c r="B931" s="231" t="s">
        <v>1453</v>
      </c>
      <c r="C931" s="261"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idden="1" x14ac:dyDescent="0.2">
      <c r="A932" s="91">
        <v>5441</v>
      </c>
      <c r="B932" s="231" t="s">
        <v>1453</v>
      </c>
      <c r="C932" s="261"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idden="1" x14ac:dyDescent="0.2">
      <c r="A933" s="91">
        <v>5442</v>
      </c>
      <c r="B933" s="231" t="s">
        <v>1453</v>
      </c>
      <c r="C933" s="261"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idden="1" x14ac:dyDescent="0.2">
      <c r="A934" s="91">
        <v>5443</v>
      </c>
      <c r="B934" s="231" t="s">
        <v>1453</v>
      </c>
      <c r="C934" s="261"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idden="1" x14ac:dyDescent="0.2">
      <c r="A935" s="91">
        <v>5444</v>
      </c>
      <c r="B935" s="231" t="s">
        <v>1453</v>
      </c>
      <c r="C935" s="261"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idden="1" x14ac:dyDescent="0.2">
      <c r="A936" s="91">
        <v>5445</v>
      </c>
      <c r="B936" s="231" t="s">
        <v>1453</v>
      </c>
      <c r="C936" s="261"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idden="1" x14ac:dyDescent="0.2">
      <c r="A937" s="91">
        <v>5446</v>
      </c>
      <c r="B937" s="231" t="s">
        <v>1453</v>
      </c>
      <c r="C937" s="261"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idden="1" x14ac:dyDescent="0.2">
      <c r="A938" s="91">
        <v>5447</v>
      </c>
      <c r="B938" s="231" t="s">
        <v>1453</v>
      </c>
      <c r="C938" s="261"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idden="1" x14ac:dyDescent="0.2">
      <c r="A939" s="91">
        <v>5448</v>
      </c>
      <c r="B939" s="231" t="s">
        <v>1817</v>
      </c>
      <c r="C939" s="261"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idden="1" x14ac:dyDescent="0.2">
      <c r="A940" s="91">
        <v>5449</v>
      </c>
      <c r="B940" s="231" t="s">
        <v>1786</v>
      </c>
      <c r="C940" s="261"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idden="1" x14ac:dyDescent="0.2">
      <c r="A941" s="91">
        <v>5450</v>
      </c>
      <c r="B941" s="231" t="s">
        <v>1817</v>
      </c>
      <c r="C941" s="261" t="s">
        <v>1818</v>
      </c>
      <c r="D941" s="231" t="s">
        <v>1824</v>
      </c>
      <c r="E941" s="3" t="s">
        <v>1180</v>
      </c>
      <c r="F941" s="26" t="s">
        <v>103</v>
      </c>
      <c r="G941" s="26" t="s">
        <v>56</v>
      </c>
      <c r="H941" s="26" t="s">
        <v>1825</v>
      </c>
      <c r="I941" s="26" t="s">
        <v>1826</v>
      </c>
    </row>
    <row r="942" spans="1:70" s="124" customFormat="1" hidden="1" x14ac:dyDescent="0.2">
      <c r="A942" s="91">
        <v>5451</v>
      </c>
      <c r="B942" s="231" t="s">
        <v>1817</v>
      </c>
      <c r="C942" s="261"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idden="1" x14ac:dyDescent="0.2">
      <c r="A943" s="91">
        <v>806</v>
      </c>
      <c r="B943" s="231" t="s">
        <v>822</v>
      </c>
      <c r="C943" s="261" t="s">
        <v>823</v>
      </c>
      <c r="D943" s="231" t="s">
        <v>2889</v>
      </c>
      <c r="E943" s="3" t="s">
        <v>356</v>
      </c>
      <c r="F943" s="26" t="s">
        <v>103</v>
      </c>
      <c r="G943" s="26" t="s">
        <v>56</v>
      </c>
      <c r="H943" s="26" t="s">
        <v>1967</v>
      </c>
      <c r="J943" s="22">
        <v>500</v>
      </c>
      <c r="L943" s="28" t="s">
        <v>58</v>
      </c>
      <c r="M943" s="22" t="s">
        <v>59</v>
      </c>
      <c r="N943" s="22" t="s">
        <v>2890</v>
      </c>
      <c r="O943" s="22" t="s">
        <v>60</v>
      </c>
      <c r="P943" s="22" t="s">
        <v>1119</v>
      </c>
      <c r="R943" s="23" t="s">
        <v>2891</v>
      </c>
      <c r="V943" s="25" t="s">
        <v>62</v>
      </c>
      <c r="Z943" s="83" t="s">
        <v>63</v>
      </c>
      <c r="AA943" s="6">
        <v>6</v>
      </c>
      <c r="AB943" s="6">
        <v>4</v>
      </c>
      <c r="AI943" s="5">
        <v>20</v>
      </c>
      <c r="AJ943" s="5">
        <v>22</v>
      </c>
      <c r="AQ943" s="6">
        <v>56</v>
      </c>
      <c r="AR943" s="6">
        <v>70</v>
      </c>
      <c r="BQ943" s="6" t="s">
        <v>354</v>
      </c>
      <c r="BR943" s="5" t="s">
        <v>825</v>
      </c>
    </row>
    <row r="944" spans="1:70" hidden="1" x14ac:dyDescent="0.2">
      <c r="A944" s="91">
        <v>807</v>
      </c>
      <c r="B944" s="231" t="s">
        <v>822</v>
      </c>
      <c r="C944" s="261" t="s">
        <v>823</v>
      </c>
      <c r="D944" s="231" t="s">
        <v>2892</v>
      </c>
      <c r="E944" s="3" t="s">
        <v>356</v>
      </c>
      <c r="F944" s="26" t="s">
        <v>103</v>
      </c>
      <c r="G944" s="26" t="s">
        <v>76</v>
      </c>
      <c r="H944" s="26" t="s">
        <v>430</v>
      </c>
      <c r="J944" s="22">
        <v>500</v>
      </c>
      <c r="L944" s="28" t="s">
        <v>58</v>
      </c>
      <c r="M944" s="22" t="s">
        <v>59</v>
      </c>
      <c r="N944" s="22" t="s">
        <v>2890</v>
      </c>
      <c r="O944" s="22" t="s">
        <v>60</v>
      </c>
      <c r="P944" s="22" t="s">
        <v>1119</v>
      </c>
      <c r="R944" s="23" t="s">
        <v>2891</v>
      </c>
      <c r="V944" s="25" t="s">
        <v>62</v>
      </c>
      <c r="Z944" s="83" t="s">
        <v>63</v>
      </c>
      <c r="AA944" s="6">
        <v>1</v>
      </c>
      <c r="BQ944" s="6" t="s">
        <v>354</v>
      </c>
      <c r="BR944" s="5" t="s">
        <v>825</v>
      </c>
    </row>
    <row r="945" spans="1:70" hidden="1" x14ac:dyDescent="0.2">
      <c r="A945" s="91">
        <v>808</v>
      </c>
      <c r="B945" s="231" t="s">
        <v>822</v>
      </c>
      <c r="C945" s="261" t="s">
        <v>823</v>
      </c>
      <c r="D945" s="231" t="s">
        <v>2893</v>
      </c>
      <c r="E945" s="3" t="s">
        <v>356</v>
      </c>
      <c r="F945" s="26" t="s">
        <v>103</v>
      </c>
      <c r="G945" s="26" t="s">
        <v>76</v>
      </c>
      <c r="H945" s="26" t="s">
        <v>430</v>
      </c>
      <c r="J945" s="22">
        <v>500</v>
      </c>
      <c r="L945" s="28" t="s">
        <v>58</v>
      </c>
      <c r="M945" s="22" t="s">
        <v>59</v>
      </c>
      <c r="N945" s="22" t="s">
        <v>2890</v>
      </c>
      <c r="O945" s="22" t="s">
        <v>60</v>
      </c>
      <c r="P945" s="22" t="s">
        <v>1119</v>
      </c>
      <c r="R945" s="23" t="s">
        <v>2891</v>
      </c>
      <c r="V945" s="25" t="s">
        <v>62</v>
      </c>
      <c r="Z945" s="83" t="s">
        <v>63</v>
      </c>
      <c r="AA945" s="6">
        <v>1</v>
      </c>
      <c r="BQ945" s="6" t="s">
        <v>354</v>
      </c>
      <c r="BR945" s="5" t="s">
        <v>825</v>
      </c>
    </row>
    <row r="946" spans="1:70" hidden="1" x14ac:dyDescent="0.2">
      <c r="A946" s="91">
        <v>809</v>
      </c>
      <c r="B946" s="231" t="s">
        <v>822</v>
      </c>
      <c r="C946" s="261" t="s">
        <v>823</v>
      </c>
      <c r="D946" s="231" t="s">
        <v>2894</v>
      </c>
      <c r="E946" s="3" t="s">
        <v>356</v>
      </c>
      <c r="F946" s="26" t="s">
        <v>103</v>
      </c>
      <c r="G946" s="26" t="s">
        <v>76</v>
      </c>
      <c r="H946" s="26" t="s">
        <v>430</v>
      </c>
      <c r="J946" s="22">
        <v>500</v>
      </c>
      <c r="L946" s="28" t="s">
        <v>58</v>
      </c>
      <c r="M946" s="22" t="s">
        <v>59</v>
      </c>
      <c r="N946" s="22" t="s">
        <v>2890</v>
      </c>
      <c r="O946" s="22" t="s">
        <v>60</v>
      </c>
      <c r="P946" s="22" t="s">
        <v>1119</v>
      </c>
      <c r="R946" s="23" t="s">
        <v>2891</v>
      </c>
      <c r="V946" s="25" t="s">
        <v>62</v>
      </c>
      <c r="Z946" s="83" t="s">
        <v>63</v>
      </c>
      <c r="AA946" s="6">
        <v>1</v>
      </c>
      <c r="BQ946" s="6" t="s">
        <v>354</v>
      </c>
      <c r="BR946" s="5" t="s">
        <v>825</v>
      </c>
    </row>
    <row r="947" spans="1:70" hidden="1" x14ac:dyDescent="0.2">
      <c r="A947" s="91">
        <v>810</v>
      </c>
      <c r="B947" s="231" t="s">
        <v>822</v>
      </c>
      <c r="C947" s="261" t="s">
        <v>823</v>
      </c>
      <c r="D947" s="231" t="s">
        <v>2895</v>
      </c>
      <c r="E947" s="3" t="s">
        <v>356</v>
      </c>
      <c r="F947" s="26" t="s">
        <v>103</v>
      </c>
      <c r="G947" s="26" t="s">
        <v>76</v>
      </c>
      <c r="H947" s="26" t="s">
        <v>430</v>
      </c>
      <c r="J947" s="22">
        <v>500</v>
      </c>
      <c r="L947" s="28" t="s">
        <v>58</v>
      </c>
      <c r="M947" s="22" t="s">
        <v>59</v>
      </c>
      <c r="N947" s="22" t="s">
        <v>2890</v>
      </c>
      <c r="O947" s="22" t="s">
        <v>60</v>
      </c>
      <c r="P947" s="22" t="s">
        <v>1119</v>
      </c>
      <c r="R947" s="23" t="s">
        <v>2891</v>
      </c>
      <c r="V947" s="25" t="s">
        <v>62</v>
      </c>
      <c r="Z947" s="83" t="s">
        <v>63</v>
      </c>
      <c r="AA947" s="6">
        <v>1</v>
      </c>
      <c r="BQ947" s="6" t="s">
        <v>354</v>
      </c>
      <c r="BR947" s="5" t="s">
        <v>825</v>
      </c>
    </row>
    <row r="948" spans="1:70" hidden="1" x14ac:dyDescent="0.2">
      <c r="A948" s="91">
        <v>811</v>
      </c>
      <c r="B948" s="231" t="s">
        <v>822</v>
      </c>
      <c r="C948" s="261" t="s">
        <v>823</v>
      </c>
      <c r="D948" s="231" t="s">
        <v>2896</v>
      </c>
      <c r="E948" s="3" t="s">
        <v>356</v>
      </c>
      <c r="F948" s="26" t="s">
        <v>103</v>
      </c>
      <c r="G948" s="26" t="s">
        <v>76</v>
      </c>
      <c r="H948" s="26" t="s">
        <v>430</v>
      </c>
      <c r="J948" s="22">
        <v>500</v>
      </c>
      <c r="L948" s="28" t="s">
        <v>58</v>
      </c>
      <c r="M948" s="22" t="s">
        <v>59</v>
      </c>
      <c r="N948" s="22" t="s">
        <v>2890</v>
      </c>
      <c r="O948" s="22" t="s">
        <v>60</v>
      </c>
      <c r="P948" s="22" t="s">
        <v>1119</v>
      </c>
      <c r="R948" s="23" t="s">
        <v>2891</v>
      </c>
      <c r="V948" s="25" t="s">
        <v>62</v>
      </c>
      <c r="Z948" s="83" t="s">
        <v>63</v>
      </c>
      <c r="AA948" s="6">
        <v>1</v>
      </c>
      <c r="BQ948" s="6" t="s">
        <v>354</v>
      </c>
      <c r="BR948" s="5" t="s">
        <v>825</v>
      </c>
    </row>
    <row r="949" spans="1:70" hidden="1" x14ac:dyDescent="0.2">
      <c r="A949" s="91">
        <v>812</v>
      </c>
      <c r="B949" s="231" t="s">
        <v>822</v>
      </c>
      <c r="C949" s="261" t="s">
        <v>823</v>
      </c>
      <c r="D949" s="231" t="s">
        <v>2897</v>
      </c>
      <c r="E949" s="3" t="s">
        <v>356</v>
      </c>
      <c r="F949" s="26" t="s">
        <v>103</v>
      </c>
      <c r="G949" s="26" t="s">
        <v>76</v>
      </c>
      <c r="H949" s="26" t="s">
        <v>430</v>
      </c>
      <c r="J949" s="22">
        <v>500</v>
      </c>
      <c r="L949" s="28" t="s">
        <v>58</v>
      </c>
      <c r="M949" s="22" t="s">
        <v>59</v>
      </c>
      <c r="N949" s="22" t="s">
        <v>2890</v>
      </c>
      <c r="O949" s="22" t="s">
        <v>60</v>
      </c>
      <c r="P949" s="22" t="s">
        <v>1119</v>
      </c>
      <c r="R949" s="23" t="s">
        <v>2891</v>
      </c>
      <c r="V949" s="25" t="s">
        <v>62</v>
      </c>
      <c r="Z949" s="83" t="s">
        <v>63</v>
      </c>
      <c r="AA949" s="6">
        <v>1</v>
      </c>
      <c r="BQ949" s="6" t="s">
        <v>354</v>
      </c>
      <c r="BR949" s="5" t="s">
        <v>825</v>
      </c>
    </row>
    <row r="950" spans="1:70" hidden="1" x14ac:dyDescent="0.2">
      <c r="A950" s="91">
        <v>813</v>
      </c>
      <c r="B950" s="231" t="s">
        <v>822</v>
      </c>
      <c r="C950" s="261" t="s">
        <v>823</v>
      </c>
      <c r="D950" s="231" t="s">
        <v>2898</v>
      </c>
      <c r="E950" s="3" t="s">
        <v>356</v>
      </c>
      <c r="F950" s="26" t="s">
        <v>103</v>
      </c>
      <c r="G950" s="26" t="s">
        <v>56</v>
      </c>
      <c r="H950" s="26" t="s">
        <v>1967</v>
      </c>
      <c r="J950" s="22">
        <v>500</v>
      </c>
      <c r="L950" s="28" t="s">
        <v>58</v>
      </c>
      <c r="M950" s="22" t="s">
        <v>59</v>
      </c>
      <c r="N950" s="22" t="s">
        <v>2890</v>
      </c>
      <c r="O950" s="22" t="s">
        <v>60</v>
      </c>
      <c r="P950" s="22" t="s">
        <v>1119</v>
      </c>
      <c r="R950" s="23" t="s">
        <v>2891</v>
      </c>
      <c r="V950" s="25" t="s">
        <v>62</v>
      </c>
      <c r="Z950" s="83" t="s">
        <v>63</v>
      </c>
      <c r="AA950" s="6">
        <v>12</v>
      </c>
      <c r="AB950" s="6">
        <v>9</v>
      </c>
      <c r="AI950" s="5">
        <v>18</v>
      </c>
      <c r="AJ950" s="5">
        <v>29</v>
      </c>
      <c r="AQ950" s="6">
        <v>50</v>
      </c>
      <c r="AR950" s="6">
        <v>73</v>
      </c>
      <c r="BQ950" s="6" t="s">
        <v>354</v>
      </c>
      <c r="BR950" s="5" t="s">
        <v>825</v>
      </c>
    </row>
    <row r="951" spans="1:70" hidden="1" x14ac:dyDescent="0.2">
      <c r="A951" s="91">
        <v>814</v>
      </c>
      <c r="B951" s="231" t="s">
        <v>822</v>
      </c>
      <c r="C951" s="261" t="s">
        <v>2899</v>
      </c>
      <c r="D951" s="231" t="s">
        <v>2900</v>
      </c>
      <c r="E951" s="3" t="s">
        <v>356</v>
      </c>
      <c r="F951" s="26" t="s">
        <v>103</v>
      </c>
      <c r="G951" s="26" t="s">
        <v>76</v>
      </c>
      <c r="H951" s="26" t="s">
        <v>430</v>
      </c>
      <c r="J951" s="22">
        <v>500</v>
      </c>
      <c r="L951" s="28" t="s">
        <v>58</v>
      </c>
      <c r="M951" s="22" t="s">
        <v>59</v>
      </c>
      <c r="N951" s="22" t="s">
        <v>2890</v>
      </c>
      <c r="O951" s="22" t="s">
        <v>60</v>
      </c>
      <c r="P951" s="22" t="s">
        <v>1119</v>
      </c>
      <c r="R951" s="23" t="s">
        <v>2891</v>
      </c>
      <c r="V951" s="25" t="s">
        <v>62</v>
      </c>
      <c r="Z951" s="83" t="s">
        <v>63</v>
      </c>
      <c r="AA951" s="6">
        <v>1</v>
      </c>
      <c r="BQ951" s="6" t="s">
        <v>354</v>
      </c>
      <c r="BR951" s="5" t="s">
        <v>825</v>
      </c>
    </row>
    <row r="952" spans="1:70" hidden="1" x14ac:dyDescent="0.2">
      <c r="A952" s="91">
        <v>815</v>
      </c>
      <c r="B952" s="231" t="s">
        <v>822</v>
      </c>
      <c r="C952" s="261" t="s">
        <v>2901</v>
      </c>
      <c r="D952" s="231" t="s">
        <v>2902</v>
      </c>
      <c r="E952" s="3" t="s">
        <v>356</v>
      </c>
      <c r="F952" s="26" t="s">
        <v>103</v>
      </c>
      <c r="G952" s="26" t="s">
        <v>76</v>
      </c>
      <c r="H952" s="26" t="s">
        <v>430</v>
      </c>
      <c r="J952" s="22">
        <v>500</v>
      </c>
      <c r="L952" s="28" t="s">
        <v>58</v>
      </c>
      <c r="M952" s="22" t="s">
        <v>59</v>
      </c>
      <c r="N952" s="22" t="s">
        <v>2890</v>
      </c>
      <c r="O952" s="22" t="s">
        <v>60</v>
      </c>
      <c r="P952" s="22" t="s">
        <v>1119</v>
      </c>
      <c r="R952" s="23" t="s">
        <v>2891</v>
      </c>
      <c r="V952" s="25" t="s">
        <v>62</v>
      </c>
      <c r="Z952" s="83" t="s">
        <v>63</v>
      </c>
      <c r="AA952" s="6">
        <v>1</v>
      </c>
      <c r="BQ952" s="6" t="s">
        <v>354</v>
      </c>
      <c r="BR952" s="5" t="s">
        <v>825</v>
      </c>
    </row>
    <row r="953" spans="1:70" hidden="1" x14ac:dyDescent="0.2">
      <c r="A953" s="91">
        <v>816</v>
      </c>
      <c r="B953" s="231" t="s">
        <v>822</v>
      </c>
      <c r="C953" s="261" t="s">
        <v>2903</v>
      </c>
      <c r="D953" s="231" t="s">
        <v>2904</v>
      </c>
      <c r="E953" s="3" t="s">
        <v>356</v>
      </c>
      <c r="F953" s="26" t="s">
        <v>103</v>
      </c>
      <c r="G953" s="26" t="s">
        <v>76</v>
      </c>
      <c r="H953" s="26" t="s">
        <v>430</v>
      </c>
      <c r="J953" s="22">
        <v>500</v>
      </c>
      <c r="L953" s="28" t="s">
        <v>58</v>
      </c>
      <c r="M953" s="22" t="s">
        <v>59</v>
      </c>
      <c r="N953" s="22" t="s">
        <v>2890</v>
      </c>
      <c r="O953" s="22" t="s">
        <v>60</v>
      </c>
      <c r="P953" s="22" t="s">
        <v>1119</v>
      </c>
      <c r="R953" s="23" t="s">
        <v>2891</v>
      </c>
      <c r="V953" s="25" t="s">
        <v>62</v>
      </c>
      <c r="Z953" s="83" t="s">
        <v>63</v>
      </c>
      <c r="AA953" s="6">
        <v>1</v>
      </c>
      <c r="BQ953" s="6" t="s">
        <v>354</v>
      </c>
      <c r="BR953" s="5" t="s">
        <v>825</v>
      </c>
    </row>
    <row r="954" spans="1:70" hidden="1" x14ac:dyDescent="0.2">
      <c r="A954" s="91">
        <v>817</v>
      </c>
      <c r="B954" s="231" t="s">
        <v>822</v>
      </c>
      <c r="C954" s="261" t="s">
        <v>2905</v>
      </c>
      <c r="D954" s="231" t="s">
        <v>2906</v>
      </c>
      <c r="E954" s="3" t="s">
        <v>356</v>
      </c>
      <c r="F954" s="26" t="s">
        <v>103</v>
      </c>
      <c r="G954" s="26" t="s">
        <v>76</v>
      </c>
      <c r="H954" s="26" t="s">
        <v>430</v>
      </c>
      <c r="J954" s="22">
        <v>500</v>
      </c>
      <c r="L954" s="28" t="s">
        <v>58</v>
      </c>
      <c r="M954" s="22" t="s">
        <v>59</v>
      </c>
      <c r="N954" s="22" t="s">
        <v>2890</v>
      </c>
      <c r="O954" s="22" t="s">
        <v>60</v>
      </c>
      <c r="P954" s="22" t="s">
        <v>1119</v>
      </c>
      <c r="R954" s="23" t="s">
        <v>2891</v>
      </c>
      <c r="V954" s="25" t="s">
        <v>62</v>
      </c>
      <c r="Z954" s="83" t="s">
        <v>63</v>
      </c>
      <c r="AA954" s="6">
        <v>1</v>
      </c>
      <c r="BQ954" s="6" t="s">
        <v>354</v>
      </c>
      <c r="BR954" s="5" t="s">
        <v>825</v>
      </c>
    </row>
    <row r="955" spans="1:70" hidden="1" x14ac:dyDescent="0.2">
      <c r="A955" s="91">
        <v>818</v>
      </c>
      <c r="B955" s="231" t="s">
        <v>822</v>
      </c>
      <c r="C955" s="261" t="s">
        <v>2907</v>
      </c>
      <c r="D955" s="231" t="s">
        <v>2908</v>
      </c>
      <c r="E955" s="3" t="s">
        <v>356</v>
      </c>
      <c r="F955" s="26" t="s">
        <v>103</v>
      </c>
      <c r="G955" s="26" t="s">
        <v>76</v>
      </c>
      <c r="H955" s="26" t="s">
        <v>430</v>
      </c>
      <c r="J955" s="22">
        <v>500</v>
      </c>
      <c r="L955" s="28" t="s">
        <v>58</v>
      </c>
      <c r="M955" s="22" t="s">
        <v>59</v>
      </c>
      <c r="N955" s="22" t="s">
        <v>2890</v>
      </c>
      <c r="O955" s="22" t="s">
        <v>60</v>
      </c>
      <c r="P955" s="22" t="s">
        <v>1119</v>
      </c>
      <c r="R955" s="23" t="s">
        <v>2891</v>
      </c>
      <c r="V955" s="25" t="s">
        <v>62</v>
      </c>
      <c r="Z955" s="83" t="s">
        <v>63</v>
      </c>
      <c r="AA955" s="6">
        <v>1</v>
      </c>
      <c r="BQ955" s="6" t="s">
        <v>354</v>
      </c>
      <c r="BR955" s="5" t="s">
        <v>825</v>
      </c>
    </row>
    <row r="956" spans="1:70" hidden="1" x14ac:dyDescent="0.2">
      <c r="A956" s="91">
        <v>819</v>
      </c>
      <c r="B956" s="231" t="s">
        <v>822</v>
      </c>
      <c r="C956" s="261" t="s">
        <v>2909</v>
      </c>
      <c r="D956" s="231" t="s">
        <v>2910</v>
      </c>
      <c r="E956" s="3" t="s">
        <v>356</v>
      </c>
      <c r="F956" s="26" t="s">
        <v>103</v>
      </c>
      <c r="G956" s="26" t="s">
        <v>76</v>
      </c>
      <c r="H956" s="26" t="s">
        <v>430</v>
      </c>
      <c r="J956" s="22">
        <v>500</v>
      </c>
      <c r="L956" s="28" t="s">
        <v>58</v>
      </c>
      <c r="M956" s="22" t="s">
        <v>59</v>
      </c>
      <c r="N956" s="22" t="s">
        <v>2890</v>
      </c>
      <c r="O956" s="22" t="s">
        <v>60</v>
      </c>
      <c r="P956" s="22" t="s">
        <v>1119</v>
      </c>
      <c r="R956" s="23" t="s">
        <v>2891</v>
      </c>
      <c r="V956" s="25" t="s">
        <v>62</v>
      </c>
      <c r="Z956" s="83" t="s">
        <v>63</v>
      </c>
      <c r="AA956" s="6">
        <v>1</v>
      </c>
      <c r="BQ956" s="6" t="s">
        <v>354</v>
      </c>
      <c r="BR956" s="5" t="s">
        <v>825</v>
      </c>
    </row>
    <row r="957" spans="1:70" hidden="1" x14ac:dyDescent="0.2">
      <c r="A957" s="91">
        <v>820</v>
      </c>
      <c r="B957" s="231" t="s">
        <v>822</v>
      </c>
      <c r="C957" s="261" t="s">
        <v>2911</v>
      </c>
      <c r="D957" s="231" t="s">
        <v>2912</v>
      </c>
      <c r="E957" s="3" t="s">
        <v>356</v>
      </c>
      <c r="F957" s="26" t="s">
        <v>103</v>
      </c>
      <c r="G957" s="26" t="s">
        <v>76</v>
      </c>
      <c r="H957" s="26" t="s">
        <v>430</v>
      </c>
      <c r="J957" s="22">
        <v>500</v>
      </c>
      <c r="L957" s="28" t="s">
        <v>58</v>
      </c>
      <c r="M957" s="22" t="s">
        <v>59</v>
      </c>
      <c r="N957" s="22" t="s">
        <v>2890</v>
      </c>
      <c r="O957" s="22" t="s">
        <v>60</v>
      </c>
      <c r="P957" s="22" t="s">
        <v>1119</v>
      </c>
      <c r="R957" s="23" t="s">
        <v>2891</v>
      </c>
      <c r="V957" s="25" t="s">
        <v>62</v>
      </c>
      <c r="Z957" s="83" t="s">
        <v>63</v>
      </c>
      <c r="AA957" s="6">
        <v>1</v>
      </c>
      <c r="BQ957" s="6" t="s">
        <v>354</v>
      </c>
      <c r="BR957" s="5" t="s">
        <v>825</v>
      </c>
    </row>
    <row r="958" spans="1:70" hidden="1" x14ac:dyDescent="0.2">
      <c r="A958" s="91">
        <v>821</v>
      </c>
      <c r="B958" s="231" t="s">
        <v>822</v>
      </c>
      <c r="C958" s="261" t="s">
        <v>2913</v>
      </c>
      <c r="D958" s="231" t="s">
        <v>2914</v>
      </c>
      <c r="E958" s="3" t="s">
        <v>356</v>
      </c>
      <c r="F958" s="26" t="s">
        <v>103</v>
      </c>
      <c r="G958" s="26" t="s">
        <v>76</v>
      </c>
      <c r="H958" s="26" t="s">
        <v>430</v>
      </c>
      <c r="J958" s="22">
        <v>500</v>
      </c>
      <c r="L958" s="28" t="s">
        <v>58</v>
      </c>
      <c r="M958" s="22" t="s">
        <v>59</v>
      </c>
      <c r="N958" s="22" t="s">
        <v>2890</v>
      </c>
      <c r="O958" s="22" t="s">
        <v>60</v>
      </c>
      <c r="P958" s="22" t="s">
        <v>1119</v>
      </c>
      <c r="R958" s="23" t="s">
        <v>2891</v>
      </c>
      <c r="V958" s="25" t="s">
        <v>62</v>
      </c>
      <c r="Z958" s="83" t="s">
        <v>63</v>
      </c>
      <c r="AA958" s="6">
        <v>1</v>
      </c>
      <c r="BQ958" s="6" t="s">
        <v>354</v>
      </c>
      <c r="BR958" s="5" t="s">
        <v>825</v>
      </c>
    </row>
    <row r="959" spans="1:70" hidden="1" x14ac:dyDescent="0.2">
      <c r="A959" s="91">
        <v>822</v>
      </c>
      <c r="B959" s="231" t="s">
        <v>822</v>
      </c>
      <c r="C959" s="261" t="s">
        <v>2915</v>
      </c>
      <c r="D959" s="231" t="s">
        <v>2916</v>
      </c>
      <c r="E959" s="3" t="s">
        <v>356</v>
      </c>
      <c r="F959" s="26" t="s">
        <v>103</v>
      </c>
      <c r="G959" s="26" t="s">
        <v>76</v>
      </c>
      <c r="H959" s="26" t="s">
        <v>430</v>
      </c>
      <c r="J959" s="22">
        <v>500</v>
      </c>
      <c r="L959" s="28" t="s">
        <v>58</v>
      </c>
      <c r="M959" s="22" t="s">
        <v>59</v>
      </c>
      <c r="N959" s="22" t="s">
        <v>2890</v>
      </c>
      <c r="O959" s="22" t="s">
        <v>60</v>
      </c>
      <c r="P959" s="22" t="s">
        <v>1119</v>
      </c>
      <c r="R959" s="23" t="s">
        <v>2891</v>
      </c>
      <c r="V959" s="25" t="s">
        <v>62</v>
      </c>
      <c r="Z959" s="83" t="s">
        <v>63</v>
      </c>
      <c r="AA959" s="6">
        <v>1</v>
      </c>
      <c r="BQ959" s="6" t="s">
        <v>354</v>
      </c>
      <c r="BR959" s="5" t="s">
        <v>825</v>
      </c>
    </row>
    <row r="960" spans="1:70" hidden="1" x14ac:dyDescent="0.2">
      <c r="A960" s="91">
        <v>823</v>
      </c>
      <c r="B960" s="231" t="s">
        <v>822</v>
      </c>
      <c r="C960" s="261" t="s">
        <v>2917</v>
      </c>
      <c r="D960" s="231" t="s">
        <v>2918</v>
      </c>
      <c r="E960" s="3" t="s">
        <v>356</v>
      </c>
      <c r="F960" s="26" t="s">
        <v>103</v>
      </c>
      <c r="G960" s="26" t="s">
        <v>76</v>
      </c>
      <c r="H960" s="26" t="s">
        <v>430</v>
      </c>
      <c r="J960" s="22">
        <v>500</v>
      </c>
      <c r="L960" s="28" t="s">
        <v>58</v>
      </c>
      <c r="M960" s="22" t="s">
        <v>59</v>
      </c>
      <c r="N960" s="22" t="s">
        <v>2890</v>
      </c>
      <c r="O960" s="22" t="s">
        <v>60</v>
      </c>
      <c r="P960" s="22" t="s">
        <v>1119</v>
      </c>
      <c r="R960" s="23" t="s">
        <v>2891</v>
      </c>
      <c r="V960" s="25" t="s">
        <v>62</v>
      </c>
      <c r="Z960" s="83" t="s">
        <v>63</v>
      </c>
      <c r="AA960" s="6">
        <v>1</v>
      </c>
      <c r="BQ960" s="6" t="s">
        <v>354</v>
      </c>
      <c r="BR960" s="5" t="s">
        <v>825</v>
      </c>
    </row>
    <row r="961" spans="1:70" hidden="1" x14ac:dyDescent="0.2">
      <c r="A961" s="91">
        <v>824</v>
      </c>
      <c r="B961" s="231" t="s">
        <v>822</v>
      </c>
      <c r="C961" s="261" t="s">
        <v>2919</v>
      </c>
      <c r="D961" s="231" t="s">
        <v>2920</v>
      </c>
      <c r="E961" s="3" t="s">
        <v>356</v>
      </c>
      <c r="F961" s="26" t="s">
        <v>103</v>
      </c>
      <c r="G961" s="26" t="s">
        <v>76</v>
      </c>
      <c r="H961" s="26" t="s">
        <v>430</v>
      </c>
      <c r="J961" s="22">
        <v>500</v>
      </c>
      <c r="L961" s="28" t="s">
        <v>58</v>
      </c>
      <c r="M961" s="22" t="s">
        <v>59</v>
      </c>
      <c r="N961" s="22" t="s">
        <v>2890</v>
      </c>
      <c r="O961" s="22" t="s">
        <v>60</v>
      </c>
      <c r="P961" s="22" t="s">
        <v>1119</v>
      </c>
      <c r="R961" s="23" t="s">
        <v>2891</v>
      </c>
      <c r="V961" s="25" t="s">
        <v>62</v>
      </c>
      <c r="Z961" s="83" t="s">
        <v>63</v>
      </c>
      <c r="AA961" s="6">
        <v>1</v>
      </c>
      <c r="BQ961" s="6" t="s">
        <v>354</v>
      </c>
      <c r="BR961" s="5" t="s">
        <v>825</v>
      </c>
    </row>
    <row r="962" spans="1:70" hidden="1" x14ac:dyDescent="0.2">
      <c r="A962" s="91">
        <v>825</v>
      </c>
      <c r="B962" s="231" t="s">
        <v>822</v>
      </c>
      <c r="C962" s="261" t="s">
        <v>2921</v>
      </c>
      <c r="D962" s="231" t="s">
        <v>2922</v>
      </c>
      <c r="E962" s="3" t="s">
        <v>356</v>
      </c>
      <c r="F962" s="26" t="s">
        <v>103</v>
      </c>
      <c r="G962" s="26" t="s">
        <v>76</v>
      </c>
      <c r="H962" s="26" t="s">
        <v>430</v>
      </c>
      <c r="J962" s="22">
        <v>500</v>
      </c>
      <c r="L962" s="28" t="s">
        <v>58</v>
      </c>
      <c r="M962" s="22" t="s">
        <v>59</v>
      </c>
      <c r="N962" s="22" t="s">
        <v>2890</v>
      </c>
      <c r="O962" s="22" t="s">
        <v>60</v>
      </c>
      <c r="P962" s="22" t="s">
        <v>1119</v>
      </c>
      <c r="R962" s="23" t="s">
        <v>2891</v>
      </c>
      <c r="V962" s="25" t="s">
        <v>62</v>
      </c>
      <c r="Z962" s="83" t="s">
        <v>63</v>
      </c>
      <c r="AA962" s="6">
        <v>1</v>
      </c>
      <c r="BQ962" s="6" t="s">
        <v>354</v>
      </c>
      <c r="BR962" s="5" t="s">
        <v>825</v>
      </c>
    </row>
  </sheetData>
  <autoFilter ref="A2:BT962" xr:uid="{00000000-0009-0000-0000-000000000000}">
    <filterColumn colId="1">
      <filters>
        <filter val="Olkkola 1996"/>
      </filters>
    </filterColumn>
  </autoFilter>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B2" sqref="B2:E645"/>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2743</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2743</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2743</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2743</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2743</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2743</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2791</v>
      </c>
      <c r="M526" s="47" t="s">
        <v>1241</v>
      </c>
      <c r="N526" s="47" t="s">
        <v>1099</v>
      </c>
      <c r="O526" s="46" t="s">
        <v>957</v>
      </c>
      <c r="P526" s="48">
        <v>7.2</v>
      </c>
      <c r="Q526" s="48" t="s">
        <v>968</v>
      </c>
      <c r="R526" s="48" t="s">
        <v>996</v>
      </c>
      <c r="S526" s="49" t="s">
        <v>2792</v>
      </c>
      <c r="T526" s="49" t="s">
        <v>968</v>
      </c>
      <c r="U526" s="49" t="s">
        <v>1099</v>
      </c>
      <c r="V526" s="62" t="s">
        <v>942</v>
      </c>
    </row>
    <row r="527" spans="1:30"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2793</v>
      </c>
      <c r="M527" s="47" t="s">
        <v>1241</v>
      </c>
      <c r="N527" s="47" t="s">
        <v>1099</v>
      </c>
      <c r="O527" s="46" t="s">
        <v>957</v>
      </c>
      <c r="P527" s="48">
        <v>5.5</v>
      </c>
      <c r="Q527" s="48" t="s">
        <v>968</v>
      </c>
      <c r="R527" s="48" t="s">
        <v>996</v>
      </c>
      <c r="S527" s="49" t="s">
        <v>2794</v>
      </c>
      <c r="T527" s="49" t="s">
        <v>968</v>
      </c>
      <c r="U527" s="49" t="s">
        <v>1099</v>
      </c>
      <c r="V527" s="62" t="s">
        <v>942</v>
      </c>
    </row>
    <row r="528" spans="1:30"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2795</v>
      </c>
      <c r="M528" s="47" t="s">
        <v>1241</v>
      </c>
      <c r="N528" s="47" t="s">
        <v>1099</v>
      </c>
      <c r="O528" s="46" t="s">
        <v>957</v>
      </c>
      <c r="P528" s="48">
        <v>2.7</v>
      </c>
      <c r="Q528" s="48" t="s">
        <v>968</v>
      </c>
      <c r="R528" s="48" t="s">
        <v>996</v>
      </c>
      <c r="S528" s="49" t="s">
        <v>2796</v>
      </c>
      <c r="T528" s="49" t="s">
        <v>968</v>
      </c>
      <c r="U528" s="49" t="s">
        <v>1099</v>
      </c>
      <c r="V528" s="62" t="s">
        <v>942</v>
      </c>
    </row>
    <row r="529" spans="1:30"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2797</v>
      </c>
      <c r="M529" s="47" t="s">
        <v>1241</v>
      </c>
      <c r="N529" s="47" t="s">
        <v>1099</v>
      </c>
      <c r="O529" s="46" t="s">
        <v>957</v>
      </c>
      <c r="P529" s="48">
        <v>1.2</v>
      </c>
      <c r="Q529" s="48" t="s">
        <v>968</v>
      </c>
      <c r="R529" s="48" t="s">
        <v>996</v>
      </c>
      <c r="S529" s="49" t="s">
        <v>2798</v>
      </c>
      <c r="T529" s="49" t="s">
        <v>968</v>
      </c>
      <c r="U529" s="49" t="s">
        <v>1099</v>
      </c>
      <c r="V529" s="62" t="s">
        <v>942</v>
      </c>
    </row>
    <row r="530" spans="1:30"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2799</v>
      </c>
      <c r="M530" s="47" t="s">
        <v>1241</v>
      </c>
      <c r="N530" s="47" t="s">
        <v>1099</v>
      </c>
      <c r="O530" s="46" t="s">
        <v>957</v>
      </c>
      <c r="P530" s="48">
        <v>12.6</v>
      </c>
      <c r="Q530" s="48" t="s">
        <v>968</v>
      </c>
      <c r="R530" s="48" t="s">
        <v>996</v>
      </c>
      <c r="S530" s="49" t="s">
        <v>2800</v>
      </c>
      <c r="T530" s="49" t="s">
        <v>968</v>
      </c>
      <c r="U530" s="49" t="s">
        <v>1099</v>
      </c>
      <c r="V530" s="62" t="s">
        <v>942</v>
      </c>
    </row>
    <row r="531" spans="1:30"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x14ac:dyDescent="0.2">
      <c r="A534" s="260">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2754</v>
      </c>
    </row>
    <row r="535" spans="1:30" x14ac:dyDescent="0.2">
      <c r="A535" s="260">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2754</v>
      </c>
    </row>
    <row r="536" spans="1:30" x14ac:dyDescent="0.2">
      <c r="A536" s="260">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2754</v>
      </c>
    </row>
    <row r="537" spans="1:30" x14ac:dyDescent="0.2">
      <c r="A537" s="260">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2755</v>
      </c>
    </row>
    <row r="538" spans="1:30" x14ac:dyDescent="0.2">
      <c r="A538" s="260">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2756</v>
      </c>
    </row>
    <row r="539" spans="1:30" x14ac:dyDescent="0.2">
      <c r="A539" s="260">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2757</v>
      </c>
    </row>
    <row r="540" spans="1:30" x14ac:dyDescent="0.2">
      <c r="A540" s="260">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2758</v>
      </c>
    </row>
    <row r="541" spans="1:30" x14ac:dyDescent="0.2">
      <c r="A541" s="260">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2759</v>
      </c>
    </row>
    <row r="542" spans="1:30" x14ac:dyDescent="0.2">
      <c r="A542" s="260">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2760</v>
      </c>
    </row>
    <row r="543" spans="1:30" x14ac:dyDescent="0.2">
      <c r="A543" s="260">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2761</v>
      </c>
    </row>
    <row r="544" spans="1:30" x14ac:dyDescent="0.2">
      <c r="A544" s="260">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2762</v>
      </c>
    </row>
    <row r="545" spans="1:30" x14ac:dyDescent="0.2">
      <c r="A545" s="260">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2763</v>
      </c>
    </row>
    <row r="546" spans="1:30" x14ac:dyDescent="0.2">
      <c r="A546" s="260">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x14ac:dyDescent="0.2">
      <c r="A547" s="260">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x14ac:dyDescent="0.2">
      <c r="A548" s="260">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x14ac:dyDescent="0.2">
      <c r="A549" s="260">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x14ac:dyDescent="0.2">
      <c r="A550" s="260">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0">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0">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0">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0">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2802</v>
      </c>
    </row>
    <row r="555" spans="1:30" x14ac:dyDescent="0.2">
      <c r="A555" s="260">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2802</v>
      </c>
    </row>
    <row r="556" spans="1:30" x14ac:dyDescent="0.2">
      <c r="A556" s="260">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2802</v>
      </c>
    </row>
    <row r="557" spans="1:30" x14ac:dyDescent="0.2">
      <c r="A557" s="260">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2802</v>
      </c>
    </row>
    <row r="558" spans="1:30" x14ac:dyDescent="0.2">
      <c r="A558" s="260">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2802</v>
      </c>
    </row>
    <row r="559" spans="1:30" x14ac:dyDescent="0.2">
      <c r="A559" s="260">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2802</v>
      </c>
    </row>
    <row r="560" spans="1:30" x14ac:dyDescent="0.2">
      <c r="A560" s="260">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2764</v>
      </c>
      <c r="M560" s="47" t="s">
        <v>955</v>
      </c>
      <c r="N560" s="47" t="s">
        <v>1099</v>
      </c>
      <c r="O560" s="46" t="s">
        <v>940</v>
      </c>
      <c r="P560" s="48">
        <v>55.7</v>
      </c>
      <c r="Q560" s="48" t="s">
        <v>946</v>
      </c>
      <c r="R560" s="48" t="s">
        <v>996</v>
      </c>
      <c r="S560" s="49" t="s">
        <v>2765</v>
      </c>
      <c r="T560" s="49" t="s">
        <v>946</v>
      </c>
      <c r="U560" s="49" t="s">
        <v>1099</v>
      </c>
      <c r="V560" s="62" t="s">
        <v>942</v>
      </c>
      <c r="AD560" s="70" t="s">
        <v>2766</v>
      </c>
    </row>
    <row r="561" spans="1:30" x14ac:dyDescent="0.2">
      <c r="A561" s="260">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2767</v>
      </c>
      <c r="M561" s="47" t="s">
        <v>955</v>
      </c>
      <c r="N561" s="47" t="s">
        <v>1099</v>
      </c>
      <c r="O561" s="46" t="s">
        <v>940</v>
      </c>
      <c r="P561" s="48">
        <v>207</v>
      </c>
      <c r="Q561" s="48" t="s">
        <v>946</v>
      </c>
      <c r="R561" s="48" t="s">
        <v>996</v>
      </c>
      <c r="S561" s="49" t="s">
        <v>2768</v>
      </c>
      <c r="T561" s="49" t="s">
        <v>946</v>
      </c>
      <c r="U561" s="49" t="s">
        <v>1099</v>
      </c>
      <c r="V561" s="62" t="s">
        <v>942</v>
      </c>
      <c r="AD561" s="70" t="s">
        <v>2769</v>
      </c>
    </row>
    <row r="562" spans="1:30" x14ac:dyDescent="0.2">
      <c r="A562" s="260">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2770</v>
      </c>
      <c r="M562" s="47" t="s">
        <v>955</v>
      </c>
      <c r="N562" s="47" t="s">
        <v>1099</v>
      </c>
      <c r="O562" s="46" t="s">
        <v>940</v>
      </c>
      <c r="P562" s="48">
        <v>72.599999999999994</v>
      </c>
      <c r="Q562" s="48" t="s">
        <v>946</v>
      </c>
      <c r="R562" s="48" t="s">
        <v>996</v>
      </c>
      <c r="S562" s="49" t="s">
        <v>2771</v>
      </c>
      <c r="T562" s="49" t="s">
        <v>946</v>
      </c>
      <c r="U562" s="49" t="s">
        <v>1099</v>
      </c>
      <c r="V562" s="62" t="s">
        <v>942</v>
      </c>
      <c r="AD562" s="70" t="s">
        <v>2772</v>
      </c>
    </row>
    <row r="563" spans="1:30" x14ac:dyDescent="0.2">
      <c r="A563" s="260">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2773</v>
      </c>
      <c r="M563" s="47" t="s">
        <v>955</v>
      </c>
      <c r="N563" s="47" t="s">
        <v>1099</v>
      </c>
      <c r="O563" s="46" t="s">
        <v>940</v>
      </c>
      <c r="P563" s="48">
        <v>150</v>
      </c>
      <c r="Q563" s="48" t="s">
        <v>946</v>
      </c>
      <c r="R563" s="48" t="s">
        <v>996</v>
      </c>
      <c r="S563" s="49" t="s">
        <v>2774</v>
      </c>
      <c r="T563" s="49" t="s">
        <v>946</v>
      </c>
      <c r="U563" s="49" t="s">
        <v>1099</v>
      </c>
      <c r="V563" s="62" t="s">
        <v>942</v>
      </c>
      <c r="AD563" s="70" t="s">
        <v>2775</v>
      </c>
    </row>
    <row r="564" spans="1:30" x14ac:dyDescent="0.2">
      <c r="A564" s="260">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0">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2776</v>
      </c>
    </row>
    <row r="566" spans="1:30" x14ac:dyDescent="0.2">
      <c r="A566" s="260">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0">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2776</v>
      </c>
    </row>
    <row r="568" spans="1:30" x14ac:dyDescent="0.2">
      <c r="A568" s="260">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0">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0">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0">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0">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x14ac:dyDescent="0.2">
      <c r="A573" s="260">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x14ac:dyDescent="0.2">
      <c r="A574" s="260">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x14ac:dyDescent="0.2">
      <c r="A575" s="260">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x14ac:dyDescent="0.2">
      <c r="A576" s="260">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x14ac:dyDescent="0.2">
      <c r="A577" s="260">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2777</v>
      </c>
    </row>
    <row r="578" spans="1:30" x14ac:dyDescent="0.2">
      <c r="A578" s="260">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2777</v>
      </c>
    </row>
    <row r="579" spans="1:30" x14ac:dyDescent="0.2">
      <c r="A579" s="260">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2777</v>
      </c>
    </row>
    <row r="580" spans="1:30" x14ac:dyDescent="0.2">
      <c r="A580" s="260">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0">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0">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0">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0">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0">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0">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0">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0">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0">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0">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0">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0">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0">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0">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0">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0">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0">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0">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0">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0">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2777</v>
      </c>
    </row>
    <row r="601" spans="1:30" x14ac:dyDescent="0.2">
      <c r="A601" s="260">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2777</v>
      </c>
    </row>
    <row r="602" spans="1:30" x14ac:dyDescent="0.2">
      <c r="A602" s="260">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2777</v>
      </c>
    </row>
    <row r="603" spans="1:30" x14ac:dyDescent="0.2">
      <c r="A603" s="260">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2777</v>
      </c>
    </row>
    <row r="604" spans="1:30" x14ac:dyDescent="0.2">
      <c r="A604" s="260">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2777</v>
      </c>
    </row>
    <row r="605" spans="1:30" x14ac:dyDescent="0.2">
      <c r="A605" s="260">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2777</v>
      </c>
    </row>
    <row r="606" spans="1:30" x14ac:dyDescent="0.2">
      <c r="A606" s="260">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2777</v>
      </c>
    </row>
    <row r="607" spans="1:30" x14ac:dyDescent="0.2">
      <c r="A607" s="260">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2777</v>
      </c>
    </row>
    <row r="608" spans="1:30" x14ac:dyDescent="0.2">
      <c r="A608" s="260">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2777</v>
      </c>
    </row>
    <row r="609" spans="1:30" x14ac:dyDescent="0.2">
      <c r="A609" s="260">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2777</v>
      </c>
    </row>
    <row r="610" spans="1:30" x14ac:dyDescent="0.2">
      <c r="A610" s="260">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2777</v>
      </c>
    </row>
    <row r="611" spans="1:30" x14ac:dyDescent="0.2">
      <c r="A611" s="260">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2777</v>
      </c>
    </row>
    <row r="612" spans="1:30" x14ac:dyDescent="0.2">
      <c r="A612" s="260">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2777</v>
      </c>
    </row>
    <row r="613" spans="1:30" x14ac:dyDescent="0.2">
      <c r="A613" s="260">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2777</v>
      </c>
    </row>
    <row r="614" spans="1:30" x14ac:dyDescent="0.2">
      <c r="A614" s="260">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2777</v>
      </c>
    </row>
    <row r="615" spans="1:30" x14ac:dyDescent="0.2">
      <c r="A615" s="260">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2777</v>
      </c>
    </row>
    <row r="616" spans="1:30" x14ac:dyDescent="0.2">
      <c r="A616" s="260">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2777</v>
      </c>
    </row>
    <row r="617" spans="1:30" x14ac:dyDescent="0.2">
      <c r="A617" s="260">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2777</v>
      </c>
    </row>
    <row r="618" spans="1:30" x14ac:dyDescent="0.2">
      <c r="A618" s="260">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2777</v>
      </c>
    </row>
    <row r="619" spans="1:30" x14ac:dyDescent="0.2">
      <c r="A619" s="260">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2777</v>
      </c>
    </row>
    <row r="620" spans="1:30" x14ac:dyDescent="0.2">
      <c r="A620" s="260">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2777</v>
      </c>
    </row>
    <row r="621" spans="1:30" x14ac:dyDescent="0.2">
      <c r="A621" s="260">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2777</v>
      </c>
    </row>
    <row r="622" spans="1:30" x14ac:dyDescent="0.2">
      <c r="A622" s="260">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2777</v>
      </c>
    </row>
    <row r="623" spans="1:30" x14ac:dyDescent="0.2">
      <c r="A623" s="260">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2777</v>
      </c>
    </row>
    <row r="624" spans="1:30" x14ac:dyDescent="0.2">
      <c r="A624" s="260">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2777</v>
      </c>
    </row>
    <row r="625" spans="1:30" x14ac:dyDescent="0.2">
      <c r="A625" s="260">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2777</v>
      </c>
    </row>
    <row r="626" spans="1:30" x14ac:dyDescent="0.2">
      <c r="A626" s="260">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2777</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2823</v>
      </c>
      <c r="M634" s="47" t="s">
        <v>939</v>
      </c>
      <c r="N634" s="47" t="s">
        <v>1099</v>
      </c>
      <c r="O634" s="46" t="s">
        <v>957</v>
      </c>
      <c r="W634" s="54">
        <v>1313</v>
      </c>
      <c r="X634" s="54" t="s">
        <v>954</v>
      </c>
      <c r="Y634" s="54" t="s">
        <v>335</v>
      </c>
      <c r="Z634" s="56" t="s">
        <v>2824</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2825</v>
      </c>
      <c r="M635" s="47" t="s">
        <v>939</v>
      </c>
      <c r="N635" s="47" t="s">
        <v>1099</v>
      </c>
      <c r="O635" s="46" t="s">
        <v>957</v>
      </c>
      <c r="W635" s="54">
        <v>393</v>
      </c>
      <c r="X635" s="54" t="s">
        <v>954</v>
      </c>
      <c r="Y635" s="54" t="s">
        <v>335</v>
      </c>
      <c r="Z635" s="56" t="s">
        <v>2826</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2827</v>
      </c>
      <c r="M636" s="47" t="s">
        <v>939</v>
      </c>
      <c r="N636" s="47" t="s">
        <v>1099</v>
      </c>
      <c r="O636" s="46" t="s">
        <v>957</v>
      </c>
      <c r="W636" s="54">
        <v>2231</v>
      </c>
      <c r="X636" s="54" t="s">
        <v>954</v>
      </c>
      <c r="Y636" s="54" t="s">
        <v>335</v>
      </c>
      <c r="Z636" s="56" t="s">
        <v>2828</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2829</v>
      </c>
      <c r="M637" s="47" t="s">
        <v>939</v>
      </c>
      <c r="N637" s="47" t="s">
        <v>1099</v>
      </c>
      <c r="O637" s="46" t="s">
        <v>957</v>
      </c>
      <c r="W637" s="54">
        <v>500</v>
      </c>
      <c r="X637" s="54" t="s">
        <v>954</v>
      </c>
      <c r="Y637" s="54" t="s">
        <v>335</v>
      </c>
      <c r="Z637" s="56" t="s">
        <v>2830</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2831</v>
      </c>
      <c r="M638" s="47" t="s">
        <v>939</v>
      </c>
      <c r="N638" s="47" t="s">
        <v>1099</v>
      </c>
      <c r="O638" s="46" t="s">
        <v>957</v>
      </c>
      <c r="W638" s="54">
        <v>2138</v>
      </c>
      <c r="X638" s="54" t="s">
        <v>954</v>
      </c>
      <c r="Y638" s="54" t="s">
        <v>335</v>
      </c>
      <c r="Z638" s="56" t="s">
        <v>2832</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2833</v>
      </c>
      <c r="M639" s="47" t="s">
        <v>939</v>
      </c>
      <c r="N639" s="47" t="s">
        <v>1099</v>
      </c>
      <c r="O639" s="46" t="s">
        <v>957</v>
      </c>
      <c r="W639" s="54">
        <v>506</v>
      </c>
      <c r="X639" s="54" t="s">
        <v>954</v>
      </c>
      <c r="Y639" s="54" t="s">
        <v>335</v>
      </c>
      <c r="Z639" s="56" t="s">
        <v>2834</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2835</v>
      </c>
      <c r="M640" s="47" t="s">
        <v>939</v>
      </c>
      <c r="N640" s="47" t="s">
        <v>1099</v>
      </c>
      <c r="O640" s="46" t="s">
        <v>957</v>
      </c>
      <c r="W640" s="54">
        <v>1703</v>
      </c>
      <c r="X640" s="54" t="s">
        <v>954</v>
      </c>
      <c r="Y640" s="54" t="s">
        <v>335</v>
      </c>
      <c r="Z640" s="56" t="s">
        <v>2836</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2837</v>
      </c>
      <c r="M641" s="47" t="s">
        <v>939</v>
      </c>
      <c r="N641" s="47" t="s">
        <v>1099</v>
      </c>
      <c r="O641" s="46" t="s">
        <v>957</v>
      </c>
      <c r="W641" s="54">
        <v>420</v>
      </c>
      <c r="X641" s="54" t="s">
        <v>954</v>
      </c>
      <c r="Y641" s="54" t="s">
        <v>335</v>
      </c>
      <c r="Z641" s="56" t="s">
        <v>2838</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2839</v>
      </c>
      <c r="M642" s="47" t="s">
        <v>939</v>
      </c>
      <c r="N642" s="47" t="s">
        <v>1099</v>
      </c>
      <c r="O642" s="46" t="s">
        <v>957</v>
      </c>
      <c r="W642" s="54">
        <v>1755</v>
      </c>
      <c r="X642" s="54" t="s">
        <v>954</v>
      </c>
      <c r="Y642" s="54" t="s">
        <v>335</v>
      </c>
      <c r="Z642" s="56" t="s">
        <v>2840</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2841</v>
      </c>
      <c r="M643" s="47" t="s">
        <v>939</v>
      </c>
      <c r="N643" s="47" t="s">
        <v>1099</v>
      </c>
      <c r="O643" s="46" t="s">
        <v>957</v>
      </c>
      <c r="W643" s="54">
        <v>461</v>
      </c>
      <c r="X643" s="54" t="s">
        <v>954</v>
      </c>
      <c r="Y643" s="54" t="s">
        <v>335</v>
      </c>
      <c r="Z643" s="56" t="s">
        <v>2842</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2843</v>
      </c>
      <c r="M644" s="47" t="s">
        <v>939</v>
      </c>
      <c r="N644" s="47" t="s">
        <v>1099</v>
      </c>
      <c r="O644" s="46" t="s">
        <v>957</v>
      </c>
      <c r="W644" s="54">
        <v>1564</v>
      </c>
      <c r="X644" s="54" t="s">
        <v>954</v>
      </c>
      <c r="Y644" s="54" t="s">
        <v>335</v>
      </c>
      <c r="Z644" s="56" t="s">
        <v>2844</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2845</v>
      </c>
      <c r="M645" s="47" t="s">
        <v>939</v>
      </c>
      <c r="N645" s="47" t="s">
        <v>1099</v>
      </c>
      <c r="O645" s="46" t="s">
        <v>957</v>
      </c>
      <c r="W645" s="54">
        <v>426</v>
      </c>
      <c r="X645" s="54" t="s">
        <v>954</v>
      </c>
      <c r="Y645" s="54" t="s">
        <v>335</v>
      </c>
      <c r="Z645" s="56" t="s">
        <v>2846</v>
      </c>
      <c r="AA645" s="56" t="s">
        <v>954</v>
      </c>
      <c r="AB645" s="56" t="s">
        <v>117</v>
      </c>
      <c r="AC645" s="61" t="s">
        <v>969</v>
      </c>
    </row>
  </sheetData>
  <autoFilter ref="A1:AE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217"/>
  <sheetViews>
    <sheetView tabSelected="1" zoomScale="85" zoomScaleNormal="85" workbookViewId="0">
      <pane ySplit="1" topLeftCell="A7369" activePane="bottomLeft" state="frozen"/>
      <selection pane="bottomLeft" activeCell="G7371" sqref="G7371"/>
    </sheetView>
  </sheetViews>
  <sheetFormatPr baseColWidth="10" defaultColWidth="11" defaultRowHeight="12.75" x14ac:dyDescent="0.2"/>
  <cols>
    <col min="1" max="1" width="4.875" style="30" bestFit="1" customWidth="1"/>
    <col min="2" max="2" width="18.25" style="230" customWidth="1"/>
    <col min="3" max="3" width="15.625" style="230" customWidth="1"/>
    <col min="4" max="4" width="29.625" style="230" customWidth="1"/>
    <col min="5" max="5" width="10.125" style="97" customWidth="1"/>
    <col min="6" max="6" width="11" style="99"/>
    <col min="7" max="7" width="11.125" style="273"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272"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7"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7"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7"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7"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7"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7"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7"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7"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7"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7"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7"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7"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row>
    <row r="2637" spans="1:17"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row>
    <row r="2638" spans="1:17"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row>
    <row r="2639" spans="1:17"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row>
    <row r="2640" spans="1:17"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row>
    <row r="2641" spans="1:17"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row>
    <row r="2642" spans="1:17"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row>
    <row r="2643" spans="1:17"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row>
    <row r="2644" spans="1:17"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row>
    <row r="2645" spans="1:17"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row>
    <row r="2646" spans="1:17"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row>
    <row r="2647" spans="1:17"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row>
    <row r="2648" spans="1:17"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row>
    <row r="2649" spans="1:17"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row>
    <row r="2650" spans="1:17"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row>
    <row r="2651" spans="1:17"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row>
    <row r="2652" spans="1:17"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row>
    <row r="2653" spans="1:17"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row>
    <row r="2654" spans="1:17"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row>
    <row r="2655" spans="1:17"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row>
    <row r="2656" spans="1:17"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row>
    <row r="2657" spans="1:17"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row>
    <row r="2658" spans="1:17"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row>
    <row r="2659" spans="1:17"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row>
    <row r="2660" spans="1:17"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row>
    <row r="2661" spans="1:17"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row>
    <row r="2662" spans="1:17"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row>
    <row r="2663" spans="1:17"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row>
    <row r="2664" spans="1:17"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row>
    <row r="2665" spans="1:17"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row>
    <row r="2666" spans="1:17"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row>
    <row r="2667" spans="1:17"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row>
    <row r="2668" spans="1:17"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row>
    <row r="2669" spans="1:17"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row>
    <row r="2670" spans="1:17"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row>
    <row r="2671" spans="1:17"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row>
    <row r="2672" spans="1:17"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row>
    <row r="2673" spans="1:17"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row>
    <row r="2674" spans="1:17"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row>
    <row r="2675" spans="1:17"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row>
    <row r="2676" spans="1:17"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row>
    <row r="2677" spans="1:17"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row>
    <row r="2678" spans="1:17"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row>
    <row r="2679" spans="1:17"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row>
    <row r="2680" spans="1:17"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row>
    <row r="2681" spans="1:17"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row>
    <row r="2682" spans="1:17"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row>
    <row r="2683" spans="1:17"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row>
    <row r="2684" spans="1:17"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row>
    <row r="2685" spans="1:17"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row>
    <row r="2686" spans="1:17"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row>
    <row r="2687" spans="1:17"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row>
    <row r="2688" spans="1:17"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row>
    <row r="2689" spans="1:17"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row>
    <row r="2690" spans="1:17"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row>
    <row r="2691" spans="1:17"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row>
    <row r="2692" spans="1:17"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row>
    <row r="2693" spans="1:17"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row>
    <row r="2694" spans="1:17"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row>
    <row r="2695" spans="1:17"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row>
    <row r="2696" spans="1:17"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row>
    <row r="2697" spans="1:17"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row>
    <row r="2698" spans="1:17"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row>
    <row r="2699" spans="1:17"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row>
    <row r="2700" spans="1:17"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row>
    <row r="2701" spans="1:17"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row>
    <row r="2702" spans="1:17"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row>
    <row r="2703" spans="1:17"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row>
    <row r="2704" spans="1:17"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row>
    <row r="2705" spans="1:17"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row>
    <row r="2706" spans="1:17"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row>
    <row r="2707" spans="1:17"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row>
    <row r="2708" spans="1:17"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row>
    <row r="2709" spans="1:17"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row>
    <row r="2710" spans="1:17"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row>
    <row r="2711" spans="1:17"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row>
    <row r="2712" spans="1:17"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row>
    <row r="2713" spans="1:17"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row>
    <row r="2714" spans="1:17"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row>
    <row r="2715" spans="1:17"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row>
    <row r="2716" spans="1:17"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row>
    <row r="2717" spans="1:17"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row>
    <row r="2718" spans="1:17"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row>
    <row r="2719" spans="1:17"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row>
    <row r="2720" spans="1:17"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row>
    <row r="2721" spans="1:17"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row>
    <row r="2722" spans="1:17"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row>
    <row r="2723" spans="1:17"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row>
    <row r="2724" spans="1:17"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row>
    <row r="2725" spans="1:17"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row>
    <row r="2726" spans="1:17"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row>
    <row r="2727" spans="1:17"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row>
    <row r="2728" spans="1:17"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row>
    <row r="2729" spans="1:17"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row>
    <row r="2730" spans="1:17"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row>
    <row r="2731" spans="1:17"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row>
    <row r="2732" spans="1:17"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row>
    <row r="2733" spans="1:17"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row>
    <row r="2734" spans="1:17"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row>
    <row r="2735" spans="1:17"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row>
    <row r="2736" spans="1:17"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row>
    <row r="2737" spans="1:17"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row>
    <row r="2738" spans="1:17"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row>
    <row r="2739" spans="1:17"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row>
    <row r="2740" spans="1:17"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row>
    <row r="2741" spans="1:17"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row>
    <row r="2742" spans="1:17"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row>
    <row r="2743" spans="1:17"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row>
    <row r="2744" spans="1:17"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row>
    <row r="2745" spans="1:17"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row>
    <row r="2746" spans="1:17"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row>
    <row r="2747" spans="1:17"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row>
    <row r="2748" spans="1:17"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row>
    <row r="2749" spans="1:17"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row>
    <row r="2750" spans="1:17"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row>
    <row r="2751" spans="1:17"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row>
    <row r="2752" spans="1:17"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row>
    <row r="2753" spans="1:17"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row>
    <row r="2754" spans="1:17"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row>
    <row r="2755" spans="1:17"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row>
    <row r="2756" spans="1:17"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row>
    <row r="2757" spans="1:17"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row>
    <row r="2758" spans="1:17"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row>
    <row r="2759" spans="1:17"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row>
    <row r="2760" spans="1:17"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row>
    <row r="2761" spans="1:17"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row>
    <row r="2762" spans="1:17"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row>
    <row r="2763" spans="1:17"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row>
    <row r="2764" spans="1:17"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row>
    <row r="2765" spans="1:17"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row>
    <row r="2766" spans="1:17"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row>
    <row r="2767" spans="1:17"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row>
    <row r="2768" spans="1:17"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row>
    <row r="2769" spans="1:17"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row>
    <row r="2770" spans="1:17"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row>
    <row r="2771" spans="1:17"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row>
    <row r="2772" spans="1:17"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row>
    <row r="2773" spans="1:17"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row>
    <row r="2774" spans="1:17"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row>
    <row r="2775" spans="1:17"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row>
    <row r="2776" spans="1:17"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row>
    <row r="2777" spans="1:17"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row>
    <row r="2778" spans="1:17"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row>
    <row r="2779" spans="1:17"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row>
    <row r="2780" spans="1:17"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row>
    <row r="2781" spans="1:17"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row>
    <row r="2782" spans="1:17"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row>
    <row r="2783" spans="1:17"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row>
    <row r="2784" spans="1:17"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row>
    <row r="2785" spans="1:17"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row>
    <row r="2786" spans="1:17"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row>
    <row r="2787" spans="1:17"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row>
    <row r="2788" spans="1:17"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row>
    <row r="2789" spans="1:17"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row>
    <row r="2790" spans="1:17"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row>
    <row r="2791" spans="1:17"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row>
    <row r="2792" spans="1:17"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row>
    <row r="2793" spans="1:17"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row>
    <row r="2794" spans="1:17"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row>
    <row r="2795" spans="1:17"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row>
    <row r="2796" spans="1:17"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row>
    <row r="2797" spans="1:17"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row>
    <row r="2798" spans="1:17"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row>
    <row r="2799" spans="1:17"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row>
    <row r="2800" spans="1:17"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row>
    <row r="2801" spans="1:17"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row>
    <row r="2802" spans="1:17"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row>
    <row r="2803" spans="1:17"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row>
    <row r="2804" spans="1:17"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row>
    <row r="2805" spans="1:17"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row>
    <row r="2806" spans="1:17"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row>
    <row r="2807" spans="1:17"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row>
    <row r="2808" spans="1:17"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row>
    <row r="2809" spans="1:17"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row>
    <row r="2810" spans="1:17"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row>
    <row r="2811" spans="1:17"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row>
    <row r="2812" spans="1:17"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7"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7"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7"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7"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2888</v>
      </c>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2888</v>
      </c>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2888</v>
      </c>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2888</v>
      </c>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2888</v>
      </c>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2888</v>
      </c>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2888</v>
      </c>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2888</v>
      </c>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2888</v>
      </c>
      <c r="Q2994" s="183"/>
    </row>
    <row r="2995" spans="1:17" x14ac:dyDescent="0.2">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8</v>
      </c>
      <c r="H3207" s="194" t="s">
        <v>60</v>
      </c>
      <c r="I3207" s="187">
        <v>13.812480000000001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402</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Voriconazole</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7"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7"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7"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7" ht="14.25" x14ac:dyDescent="0.2">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7"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7"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7"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7"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7"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row>
    <row r="3498" spans="1:17" ht="14.25" x14ac:dyDescent="0.2">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row>
    <row r="3499" spans="1:17"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row>
    <row r="3500" spans="1:17"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row>
    <row r="3501" spans="1:17"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row>
    <row r="3502" spans="1:17"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row>
    <row r="3503" spans="1:17"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row>
    <row r="3504" spans="1:17"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row>
    <row r="3505" spans="1:17"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row>
    <row r="3506" spans="1:17"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row>
    <row r="3507" spans="1:17"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row>
    <row r="3508" spans="1:17"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row>
    <row r="3509" spans="1:17"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row>
    <row r="3510" spans="1:17"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row>
    <row r="3511" spans="1:17"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row>
    <row r="3512" spans="1:17" ht="14.25" x14ac:dyDescent="0.2">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row>
    <row r="3513" spans="1:17"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row>
    <row r="3514" spans="1:17"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row>
    <row r="3515" spans="1:17"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row>
    <row r="3516" spans="1:17"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row>
    <row r="3517" spans="1:17"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row>
    <row r="3518" spans="1:17"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row>
    <row r="3519" spans="1:17"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row>
    <row r="3520" spans="1:17"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row>
    <row r="3521" spans="1:17"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row>
    <row r="3522" spans="1:17"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row>
    <row r="3523" spans="1:17"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row>
    <row r="3524" spans="1:17"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row>
    <row r="3525" spans="1:17" ht="14.25" x14ac:dyDescent="0.2">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row>
    <row r="3526" spans="1:17"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row>
    <row r="3527" spans="1:17"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7"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7"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7"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7"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7"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7"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7"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7"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7"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199.32357788085938</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227.64151000976563</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334.17721557617188</v>
      </c>
      <c r="J3988" s="187" t="s">
        <v>941</v>
      </c>
      <c r="K3988" s="187" t="s">
        <v>116</v>
      </c>
      <c r="L3988" s="195"/>
      <c r="M3988" s="195"/>
      <c r="N3988" s="195"/>
      <c r="O3988" s="199"/>
      <c r="P3988" s="188" t="s">
        <v>1027</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424.23147583007813</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190.95840454101563</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131.28390502929688</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35.804702758789063</v>
      </c>
      <c r="J4000" s="187" t="s">
        <v>941</v>
      </c>
      <c r="K4000" s="187" t="s">
        <v>116</v>
      </c>
      <c r="L4000" s="195"/>
      <c r="M4000" s="195"/>
      <c r="N4000" s="195"/>
      <c r="O4000" s="199"/>
      <c r="P4000" s="188" t="s">
        <v>1027</v>
      </c>
      <c r="Q4000" s="174">
        <v>0</v>
      </c>
    </row>
    <row r="4001" spans="1:17" s="183" customFormat="1" ht="14.25" x14ac:dyDescent="0.2">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271.42855834960938</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479.59182739257813</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271.42855834960938</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157.14285278320313</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391.44735717773438</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66.008773803710938</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493.42105102539063</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491.44735717773438</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258.55264282226563</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445.59469604492188</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305.28634643554688</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195.81497192382813</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502.82608032226563</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279.78262329101563</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86.086959838867188</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87.179489135742188</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164.10256958007813</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234.61538696289063</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237.14901733398438</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279.91360473632813</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210.70663452148438</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205.12820434570313</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451.28207397460938</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433.33334350585938</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388.86508178710938</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373.44754028320313</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274.08993530273438</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433.33334350585938</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441.02566528320313</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316.91647338867188</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335.76016235351563</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402.56411743164063</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133.33334350585938</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82.051284790039063</v>
      </c>
      <c r="J4207" s="187" t="s">
        <v>941</v>
      </c>
      <c r="K4207" s="187" t="s">
        <v>116</v>
      </c>
      <c r="L4207" s="195"/>
      <c r="M4207" s="195"/>
      <c r="N4207" s="195"/>
      <c r="O4207" s="199"/>
      <c r="P4207" s="188" t="s">
        <v>1026</v>
      </c>
      <c r="Q4207" s="174">
        <v>0</v>
      </c>
    </row>
    <row r="4208" spans="1:17" s="183" customFormat="1" ht="14.25" x14ac:dyDescent="0.2">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1009.1549682617188</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218.08969116210938</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3757.3928833007813</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3757.3928833007813</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359.08584594726563</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417.32516479492188</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199.12014770507813</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473.92355346679688</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485.01016235351563</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332.26919555664063</v>
      </c>
      <c r="J4566" s="41" t="s">
        <v>941</v>
      </c>
      <c r="K4566" s="41" t="s">
        <v>116</v>
      </c>
      <c r="O4566" s="199"/>
      <c r="P4566" s="42" t="s">
        <v>1028</v>
      </c>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86.489395141601563</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227.58462524414063</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4.25" x14ac:dyDescent="0.2">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1531.9900512695313</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2935</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2935</v>
      </c>
    </row>
    <row r="5383" spans="1:14" x14ac:dyDescent="0.2">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2935</v>
      </c>
    </row>
    <row r="5384" spans="1:14" x14ac:dyDescent="0.2">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2935</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2935</v>
      </c>
    </row>
    <row r="5386" spans="1:14" x14ac:dyDescent="0.2">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4.25" x14ac:dyDescent="0.2">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4.25" x14ac:dyDescent="0.2">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4.25" x14ac:dyDescent="0.2">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4.25" x14ac:dyDescent="0.2">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4.25" x14ac:dyDescent="0.2">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4.25" x14ac:dyDescent="0.2">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4.25" x14ac:dyDescent="0.2">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4.25" x14ac:dyDescent="0.2">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4.25" x14ac:dyDescent="0.2">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4.25" x14ac:dyDescent="0.2">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4.25" x14ac:dyDescent="0.2">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4.25" x14ac:dyDescent="0.2">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4.25" x14ac:dyDescent="0.2">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4.25" x14ac:dyDescent="0.2">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4.25" x14ac:dyDescent="0.2">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4.25" x14ac:dyDescent="0.2">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4.25" x14ac:dyDescent="0.2">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4.25" x14ac:dyDescent="0.2">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4.25" x14ac:dyDescent="0.2">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4.25" x14ac:dyDescent="0.2">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4.25" x14ac:dyDescent="0.2">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4.25" x14ac:dyDescent="0.2">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4.25" x14ac:dyDescent="0.2">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4.25" x14ac:dyDescent="0.2">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4.25" x14ac:dyDescent="0.2">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4.25" x14ac:dyDescent="0.2">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4.25" x14ac:dyDescent="0.2">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4.25" x14ac:dyDescent="0.2">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4.25" x14ac:dyDescent="0.2">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4.25" x14ac:dyDescent="0.2">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4.25" x14ac:dyDescent="0.2">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4.25" x14ac:dyDescent="0.2">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4.25" x14ac:dyDescent="0.2">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4.25" x14ac:dyDescent="0.2">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4.25" x14ac:dyDescent="0.2">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4.25" x14ac:dyDescent="0.2">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4.25" x14ac:dyDescent="0.2">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4.25" x14ac:dyDescent="0.2">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4.25" x14ac:dyDescent="0.2">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4.25" x14ac:dyDescent="0.2">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4.25" x14ac:dyDescent="0.2">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4.25" x14ac:dyDescent="0.2">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4.25" x14ac:dyDescent="0.2">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4.25" x14ac:dyDescent="0.2">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4.25" x14ac:dyDescent="0.2">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4.25" x14ac:dyDescent="0.2">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4.25" x14ac:dyDescent="0.2">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4.25" x14ac:dyDescent="0.2">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4.25" x14ac:dyDescent="0.2">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4.25" x14ac:dyDescent="0.2">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4.25" x14ac:dyDescent="0.2">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4.25" x14ac:dyDescent="0.2">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4.25" x14ac:dyDescent="0.2">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4.25" x14ac:dyDescent="0.2">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4.25" x14ac:dyDescent="0.2">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4.25" x14ac:dyDescent="0.2">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4.25" x14ac:dyDescent="0.2">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4.25" x14ac:dyDescent="0.2">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4.25" x14ac:dyDescent="0.2">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4.25" x14ac:dyDescent="0.2">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4.25" x14ac:dyDescent="0.2">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4.25" x14ac:dyDescent="0.2">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4.25" x14ac:dyDescent="0.2">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4.25" x14ac:dyDescent="0.2">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4.25" x14ac:dyDescent="0.2">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4.25" x14ac:dyDescent="0.2">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4.25" x14ac:dyDescent="0.2">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4.25" x14ac:dyDescent="0.2">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4.25" x14ac:dyDescent="0.2">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4.25" x14ac:dyDescent="0.2">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4.25" x14ac:dyDescent="0.2">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4.25" x14ac:dyDescent="0.2">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4.25" x14ac:dyDescent="0.2">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4.25" x14ac:dyDescent="0.2">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4.25" x14ac:dyDescent="0.2">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4.25" x14ac:dyDescent="0.2">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
      <c r="A6992" s="30">
        <v>764</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simultaneous</v>
      </c>
      <c r="E6992" s="250" t="str">
        <f>IF(AND(A6992&lt;&gt;"",ISNUMBER(A6992)),VLOOKUP(A6992,Studies!A:BR,5,FALSE),"")</f>
        <v>Alfentanil</v>
      </c>
      <c r="F6992" s="251" t="str">
        <f>IF(AND(A6992&lt;&gt;"",ISNUMBER(A6992)),VLOOKUP(A6992,Studies!A:BR,6,FALSE),"")</f>
        <v>Plasma</v>
      </c>
      <c r="G6992" s="194">
        <v>24.083300000000001</v>
      </c>
      <c r="H6992" s="50" t="s">
        <v>60</v>
      </c>
      <c r="I6992" s="187">
        <v>58.449269999999999</v>
      </c>
      <c r="J6992" s="41" t="s">
        <v>941</v>
      </c>
      <c r="K6992" s="41" t="s">
        <v>116</v>
      </c>
    </row>
    <row r="6993" spans="1:11" x14ac:dyDescent="0.2">
      <c r="A6993" s="30">
        <v>764</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simultaneous</v>
      </c>
      <c r="E6993" s="250" t="str">
        <f>IF(AND(A6993&lt;&gt;"",ISNUMBER(A6993)),VLOOKUP(A6993,Studies!A:BR,5,FALSE),"")</f>
        <v>Alfentanil</v>
      </c>
      <c r="F6993" s="251" t="str">
        <f>IF(AND(A6993&lt;&gt;"",ISNUMBER(A6993)),VLOOKUP(A6993,Studies!A:BR,6,FALSE),"")</f>
        <v>Plasma</v>
      </c>
      <c r="G6993" s="194">
        <v>24.166</v>
      </c>
      <c r="H6993" s="50" t="s">
        <v>60</v>
      </c>
      <c r="I6993" s="187">
        <v>36.200369999999999</v>
      </c>
      <c r="J6993" s="41" t="s">
        <v>941</v>
      </c>
      <c r="K6993" s="41" t="s">
        <v>116</v>
      </c>
    </row>
    <row r="6994" spans="1:11" x14ac:dyDescent="0.2">
      <c r="A6994" s="30">
        <v>764</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simultaneous</v>
      </c>
      <c r="E6994" s="250" t="str">
        <f>IF(AND(A6994&lt;&gt;"",ISNUMBER(A6994)),VLOOKUP(A6994,Studies!A:BR,5,FALSE),"")</f>
        <v>Alfentanil</v>
      </c>
      <c r="F6994" s="251" t="str">
        <f>IF(AND(A6994&lt;&gt;"",ISNUMBER(A6994)),VLOOKUP(A6994,Studies!A:BR,6,FALSE),"")</f>
        <v>Plasma</v>
      </c>
      <c r="G6994" s="194">
        <v>24.75</v>
      </c>
      <c r="H6994" s="50" t="s">
        <v>60</v>
      </c>
      <c r="I6994" s="187">
        <v>15.585140000000001</v>
      </c>
      <c r="J6994" s="41" t="s">
        <v>941</v>
      </c>
      <c r="K6994" s="41" t="s">
        <v>116</v>
      </c>
    </row>
    <row r="6995" spans="1:11" x14ac:dyDescent="0.2">
      <c r="A6995" s="30">
        <v>764</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simultaneous</v>
      </c>
      <c r="E6995" s="250" t="str">
        <f>IF(AND(A6995&lt;&gt;"",ISNUMBER(A6995)),VLOOKUP(A6995,Studies!A:BR,5,FALSE),"")</f>
        <v>Alfentanil</v>
      </c>
      <c r="F6995" s="251" t="str">
        <f>IF(AND(A6995&lt;&gt;"",ISNUMBER(A6995)),VLOOKUP(A6995,Studies!A:BR,6,FALSE),"")</f>
        <v>Plasma</v>
      </c>
      <c r="G6995" s="194">
        <v>25</v>
      </c>
      <c r="H6995" s="50" t="s">
        <v>60</v>
      </c>
      <c r="I6995" s="187">
        <v>12.34989</v>
      </c>
      <c r="J6995" s="41" t="s">
        <v>941</v>
      </c>
      <c r="K6995" s="41" t="s">
        <v>116</v>
      </c>
    </row>
    <row r="6996" spans="1:11" x14ac:dyDescent="0.2">
      <c r="A6996" s="30">
        <v>764</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simultaneous</v>
      </c>
      <c r="E6996" s="250" t="str">
        <f>IF(AND(A6996&lt;&gt;"",ISNUMBER(A6996)),VLOOKUP(A6996,Studies!A:BR,5,FALSE),"")</f>
        <v>Alfentanil</v>
      </c>
      <c r="F6996" s="251" t="str">
        <f>IF(AND(A6996&lt;&gt;"",ISNUMBER(A6996)),VLOOKUP(A6996,Studies!A:BR,6,FALSE),"")</f>
        <v>Plasma</v>
      </c>
      <c r="G6996" s="194">
        <v>25.5</v>
      </c>
      <c r="H6996" s="50" t="s">
        <v>60</v>
      </c>
      <c r="I6996" s="187">
        <v>9.7818690000000004</v>
      </c>
      <c r="J6996" s="41" t="s">
        <v>941</v>
      </c>
      <c r="K6996" s="41" t="s">
        <v>116</v>
      </c>
    </row>
    <row r="6997" spans="1:11" x14ac:dyDescent="0.2">
      <c r="A6997" s="30">
        <v>764</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simultaneous</v>
      </c>
      <c r="E6997" s="250" t="str">
        <f>IF(AND(A6997&lt;&gt;"",ISNUMBER(A6997)),VLOOKUP(A6997,Studies!A:BR,5,FALSE),"")</f>
        <v>Alfentanil</v>
      </c>
      <c r="F6997" s="251" t="str">
        <f>IF(AND(A6997&lt;&gt;"",ISNUMBER(A6997)),VLOOKUP(A6997,Studies!A:BR,6,FALSE),"")</f>
        <v>Plasma</v>
      </c>
      <c r="G6997" s="194">
        <v>26</v>
      </c>
      <c r="H6997" s="50" t="s">
        <v>60</v>
      </c>
      <c r="I6997" s="187">
        <v>7.9760099999999996</v>
      </c>
      <c r="J6997" s="41" t="s">
        <v>941</v>
      </c>
      <c r="K6997" s="41" t="s">
        <v>116</v>
      </c>
    </row>
    <row r="6998" spans="1:11" x14ac:dyDescent="0.2">
      <c r="A6998" s="30">
        <v>764</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simultaneous</v>
      </c>
      <c r="E6998" s="250" t="str">
        <f>IF(AND(A6998&lt;&gt;"",ISNUMBER(A6998)),VLOOKUP(A6998,Studies!A:BR,5,FALSE),"")</f>
        <v>Alfentanil</v>
      </c>
      <c r="F6998" s="251" t="str">
        <f>IF(AND(A6998&lt;&gt;"",ISNUMBER(A6998)),VLOOKUP(A6998,Studies!A:BR,6,FALSE),"")</f>
        <v>Plasma</v>
      </c>
      <c r="G6998" s="194">
        <v>26.5</v>
      </c>
      <c r="H6998" s="50" t="s">
        <v>60</v>
      </c>
      <c r="I6998" s="187">
        <v>6.0485439999999997</v>
      </c>
      <c r="J6998" s="41" t="s">
        <v>941</v>
      </c>
      <c r="K6998" s="41" t="s">
        <v>116</v>
      </c>
    </row>
    <row r="6999" spans="1:11" x14ac:dyDescent="0.2">
      <c r="A6999" s="30">
        <v>764</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simultaneous</v>
      </c>
      <c r="E6999" s="250" t="str">
        <f>IF(AND(A6999&lt;&gt;"",ISNUMBER(A6999)),VLOOKUP(A6999,Studies!A:BR,5,FALSE),"")</f>
        <v>Alfentanil</v>
      </c>
      <c r="F6999" s="251" t="str">
        <f>IF(AND(A6999&lt;&gt;"",ISNUMBER(A6999)),VLOOKUP(A6999,Studies!A:BR,6,FALSE),"")</f>
        <v>Plasma</v>
      </c>
      <c r="G6999" s="194">
        <v>27</v>
      </c>
      <c r="H6999" s="50" t="s">
        <v>60</v>
      </c>
      <c r="I6999" s="187">
        <v>4.7909699999999997</v>
      </c>
      <c r="J6999" s="41" t="s">
        <v>941</v>
      </c>
      <c r="K6999" s="41" t="s">
        <v>116</v>
      </c>
    </row>
    <row r="7000" spans="1:11" x14ac:dyDescent="0.2">
      <c r="A7000" s="30">
        <v>764</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simultaneous</v>
      </c>
      <c r="E7000" s="250" t="str">
        <f>IF(AND(A7000&lt;&gt;"",ISNUMBER(A7000)),VLOOKUP(A7000,Studies!A:BR,5,FALSE),"")</f>
        <v>Alfentanil</v>
      </c>
      <c r="F7000" s="251" t="str">
        <f>IF(AND(A7000&lt;&gt;"",ISNUMBER(A7000)),VLOOKUP(A7000,Studies!A:BR,6,FALSE),"")</f>
        <v>Plasma</v>
      </c>
      <c r="G7000" s="194">
        <v>27.5</v>
      </c>
      <c r="H7000" s="50" t="s">
        <v>60</v>
      </c>
      <c r="I7000" s="187">
        <v>3.6861860000000002</v>
      </c>
      <c r="J7000" s="41" t="s">
        <v>941</v>
      </c>
      <c r="K7000" s="41" t="s">
        <v>116</v>
      </c>
    </row>
    <row r="7001" spans="1:11" x14ac:dyDescent="0.2">
      <c r="A7001" s="30">
        <v>764</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simultaneous</v>
      </c>
      <c r="E7001" s="250" t="str">
        <f>IF(AND(A7001&lt;&gt;"",ISNUMBER(A7001)),VLOOKUP(A7001,Studies!A:BR,5,FALSE),"")</f>
        <v>Alfentanil</v>
      </c>
      <c r="F7001" s="251" t="str">
        <f>IF(AND(A7001&lt;&gt;"",ISNUMBER(A7001)),VLOOKUP(A7001,Studies!A:BR,6,FALSE),"")</f>
        <v>Plasma</v>
      </c>
      <c r="G7001" s="194">
        <v>28</v>
      </c>
      <c r="H7001" s="50" t="s">
        <v>60</v>
      </c>
      <c r="I7001" s="187">
        <v>2.7953009999999998</v>
      </c>
      <c r="J7001" s="41" t="s">
        <v>941</v>
      </c>
      <c r="K7001" s="41" t="s">
        <v>116</v>
      </c>
    </row>
    <row r="7002" spans="1:11" x14ac:dyDescent="0.2">
      <c r="A7002" s="30">
        <v>764</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simultaneous</v>
      </c>
      <c r="E7002" s="250" t="str">
        <f>IF(AND(A7002&lt;&gt;"",ISNUMBER(A7002)),VLOOKUP(A7002,Studies!A:BR,5,FALSE),"")</f>
        <v>Alfentanil</v>
      </c>
      <c r="F7002" s="251" t="str">
        <f>IF(AND(A7002&lt;&gt;"",ISNUMBER(A7002)),VLOOKUP(A7002,Studies!A:BR,6,FALSE),"")</f>
        <v>Plasma</v>
      </c>
      <c r="G7002" s="194">
        <v>29</v>
      </c>
      <c r="H7002" s="50" t="s">
        <v>60</v>
      </c>
      <c r="I7002" s="187">
        <v>1.7283980000000001</v>
      </c>
      <c r="J7002" s="41" t="s">
        <v>941</v>
      </c>
      <c r="K7002" s="41" t="s">
        <v>116</v>
      </c>
    </row>
    <row r="7003" spans="1:11" x14ac:dyDescent="0.2">
      <c r="A7003" s="30">
        <v>764</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simultaneous</v>
      </c>
      <c r="E7003" s="250" t="str">
        <f>IF(AND(A7003&lt;&gt;"",ISNUMBER(A7003)),VLOOKUP(A7003,Studies!A:BR,5,FALSE),"")</f>
        <v>Alfentanil</v>
      </c>
      <c r="F7003" s="251" t="str">
        <f>IF(AND(A7003&lt;&gt;"",ISNUMBER(A7003)),VLOOKUP(A7003,Studies!A:BR,6,FALSE),"")</f>
        <v>Plasma</v>
      </c>
      <c r="G7003" s="194">
        <v>30</v>
      </c>
      <c r="H7003" s="50" t="s">
        <v>60</v>
      </c>
      <c r="I7003" s="187">
        <v>1.2003090000000001</v>
      </c>
      <c r="J7003" s="41" t="s">
        <v>941</v>
      </c>
      <c r="K7003" s="41" t="s">
        <v>116</v>
      </c>
    </row>
    <row r="7004" spans="1:11" x14ac:dyDescent="0.2">
      <c r="A7004" s="30">
        <v>764</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simultaneous</v>
      </c>
      <c r="E7004" s="250" t="str">
        <f>IF(AND(A7004&lt;&gt;"",ISNUMBER(A7004)),VLOOKUP(A7004,Studies!A:BR,5,FALSE),"")</f>
        <v>Alfentanil</v>
      </c>
      <c r="F7004" s="251" t="str">
        <f>IF(AND(A7004&lt;&gt;"",ISNUMBER(A7004)),VLOOKUP(A7004,Studies!A:BR,6,FALSE),"")</f>
        <v>Plasma</v>
      </c>
      <c r="G7004" s="194">
        <v>31</v>
      </c>
      <c r="H7004" s="50" t="s">
        <v>60</v>
      </c>
      <c r="I7004" s="187">
        <v>0.82156050000000003</v>
      </c>
      <c r="J7004" s="41" t="s">
        <v>941</v>
      </c>
      <c r="K7004" s="41" t="s">
        <v>116</v>
      </c>
    </row>
    <row r="7005" spans="1:11" x14ac:dyDescent="0.2">
      <c r="A7005" s="30">
        <v>764</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simultaneous</v>
      </c>
      <c r="E7005" s="250" t="str">
        <f>IF(AND(A7005&lt;&gt;"",ISNUMBER(A7005)),VLOOKUP(A7005,Studies!A:BR,5,FALSE),"")</f>
        <v>Alfentanil</v>
      </c>
      <c r="F7005" s="251" t="str">
        <f>IF(AND(A7005&lt;&gt;"",ISNUMBER(A7005)),VLOOKUP(A7005,Studies!A:BR,6,FALSE),"")</f>
        <v>Plasma</v>
      </c>
      <c r="G7005" s="194">
        <v>32</v>
      </c>
      <c r="H7005" s="50" t="s">
        <v>60</v>
      </c>
      <c r="I7005" s="187">
        <v>0.46564329999999998</v>
      </c>
      <c r="J7005" s="41" t="s">
        <v>941</v>
      </c>
      <c r="K7005" s="41" t="s">
        <v>116</v>
      </c>
    </row>
    <row r="7006" spans="1:11" x14ac:dyDescent="0.2">
      <c r="A7006" s="30">
        <v>765</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simultaneous</v>
      </c>
      <c r="E7006" s="250" t="str">
        <f>IF(AND(A7006&lt;&gt;"",ISNUMBER(A7006)),VLOOKUP(A7006,Studies!A:BR,5,FALSE),"")</f>
        <v>Alfentanil</v>
      </c>
      <c r="F7006" s="251" t="str">
        <f>IF(AND(A7006&lt;&gt;"",ISNUMBER(A7006)),VLOOKUP(A7006,Studies!A:BR,6,FALSE),"")</f>
        <v>Plasma</v>
      </c>
      <c r="G7006" s="194">
        <v>24.083300000000001</v>
      </c>
      <c r="H7006" s="50" t="s">
        <v>60</v>
      </c>
      <c r="I7006" s="187">
        <v>47.699750000000002</v>
      </c>
      <c r="J7006" s="41" t="s">
        <v>941</v>
      </c>
      <c r="K7006" s="41" t="s">
        <v>116</v>
      </c>
    </row>
    <row r="7007" spans="1:11" x14ac:dyDescent="0.2">
      <c r="A7007" s="30">
        <v>765</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simultaneous</v>
      </c>
      <c r="E7007" s="250" t="str">
        <f>IF(AND(A7007&lt;&gt;"",ISNUMBER(A7007)),VLOOKUP(A7007,Studies!A:BR,5,FALSE),"")</f>
        <v>Alfentanil</v>
      </c>
      <c r="F7007" s="251" t="str">
        <f>IF(AND(A7007&lt;&gt;"",ISNUMBER(A7007)),VLOOKUP(A7007,Studies!A:BR,6,FALSE),"")</f>
        <v>Plasma</v>
      </c>
      <c r="G7007" s="194">
        <v>24.166</v>
      </c>
      <c r="H7007" s="50" t="s">
        <v>60</v>
      </c>
      <c r="I7007" s="187">
        <v>35.16366</v>
      </c>
      <c r="J7007" s="41" t="s">
        <v>941</v>
      </c>
      <c r="K7007" s="41" t="s">
        <v>116</v>
      </c>
    </row>
    <row r="7008" spans="1:11" x14ac:dyDescent="0.2">
      <c r="A7008" s="30">
        <v>765</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simultaneous</v>
      </c>
      <c r="E7008" s="250" t="str">
        <f>IF(AND(A7008&lt;&gt;"",ISNUMBER(A7008)),VLOOKUP(A7008,Studies!A:BR,5,FALSE),"")</f>
        <v>Alfentanil</v>
      </c>
      <c r="F7008" s="251" t="str">
        <f>IF(AND(A7008&lt;&gt;"",ISNUMBER(A7008)),VLOOKUP(A7008,Studies!A:BR,6,FALSE),"")</f>
        <v>Plasma</v>
      </c>
      <c r="G7008" s="194">
        <v>24.33</v>
      </c>
      <c r="H7008" s="50" t="s">
        <v>60</v>
      </c>
      <c r="I7008" s="187">
        <v>27.86863</v>
      </c>
      <c r="J7008" s="41" t="s">
        <v>941</v>
      </c>
      <c r="K7008" s="41" t="s">
        <v>116</v>
      </c>
    </row>
    <row r="7009" spans="1:11" x14ac:dyDescent="0.2">
      <c r="A7009" s="30">
        <v>765</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simultaneous</v>
      </c>
      <c r="E7009" s="250" t="str">
        <f>IF(AND(A7009&lt;&gt;"",ISNUMBER(A7009)),VLOOKUP(A7009,Studies!A:BR,5,FALSE),"")</f>
        <v>Alfentanil</v>
      </c>
      <c r="F7009" s="251" t="str">
        <f>IF(AND(A7009&lt;&gt;"",ISNUMBER(A7009)),VLOOKUP(A7009,Studies!A:BR,6,FALSE),"")</f>
        <v>Plasma</v>
      </c>
      <c r="G7009" s="194">
        <v>24.5</v>
      </c>
      <c r="H7009" s="50" t="s">
        <v>60</v>
      </c>
      <c r="I7009" s="187">
        <v>21.769490000000001</v>
      </c>
      <c r="J7009" s="41" t="s">
        <v>941</v>
      </c>
      <c r="K7009" s="41" t="s">
        <v>116</v>
      </c>
    </row>
    <row r="7010" spans="1:11" x14ac:dyDescent="0.2">
      <c r="A7010" s="30">
        <v>765</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simultaneous</v>
      </c>
      <c r="E7010" s="250" t="str">
        <f>IF(AND(A7010&lt;&gt;"",ISNUMBER(A7010)),VLOOKUP(A7010,Studies!A:BR,5,FALSE),"")</f>
        <v>Alfentanil</v>
      </c>
      <c r="F7010" s="251" t="str">
        <f>IF(AND(A7010&lt;&gt;"",ISNUMBER(A7010)),VLOOKUP(A7010,Studies!A:BR,6,FALSE),"")</f>
        <v>Plasma</v>
      </c>
      <c r="G7010" s="194">
        <v>25</v>
      </c>
      <c r="H7010" s="50" t="s">
        <v>60</v>
      </c>
      <c r="I7010" s="187">
        <v>13.66864</v>
      </c>
      <c r="J7010" s="41" t="s">
        <v>941</v>
      </c>
      <c r="K7010" s="41" t="s">
        <v>116</v>
      </c>
    </row>
    <row r="7011" spans="1:11" x14ac:dyDescent="0.2">
      <c r="A7011" s="30">
        <v>765</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simultaneous</v>
      </c>
      <c r="E7011" s="250" t="str">
        <f>IF(AND(A7011&lt;&gt;"",ISNUMBER(A7011)),VLOOKUP(A7011,Studies!A:BR,5,FALSE),"")</f>
        <v>Alfentanil</v>
      </c>
      <c r="F7011" s="251" t="str">
        <f>IF(AND(A7011&lt;&gt;"",ISNUMBER(A7011)),VLOOKUP(A7011,Studies!A:BR,6,FALSE),"")</f>
        <v>Plasma</v>
      </c>
      <c r="G7011" s="194">
        <v>25.5</v>
      </c>
      <c r="H7011" s="50" t="s">
        <v>60</v>
      </c>
      <c r="I7011" s="187">
        <v>10.98606</v>
      </c>
      <c r="J7011" s="41" t="s">
        <v>941</v>
      </c>
      <c r="K7011" s="41" t="s">
        <v>116</v>
      </c>
    </row>
    <row r="7012" spans="1:11" x14ac:dyDescent="0.2">
      <c r="A7012" s="30">
        <v>765</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simultaneous</v>
      </c>
      <c r="E7012" s="250" t="str">
        <f>IF(AND(A7012&lt;&gt;"",ISNUMBER(A7012)),VLOOKUP(A7012,Studies!A:BR,5,FALSE),"")</f>
        <v>Alfentanil</v>
      </c>
      <c r="F7012" s="251" t="str">
        <f>IF(AND(A7012&lt;&gt;"",ISNUMBER(A7012)),VLOOKUP(A7012,Studies!A:BR,6,FALSE),"")</f>
        <v>Plasma</v>
      </c>
      <c r="G7012" s="194">
        <v>26</v>
      </c>
      <c r="H7012" s="50" t="s">
        <v>60</v>
      </c>
      <c r="I7012" s="187">
        <v>9.0891280000000005</v>
      </c>
      <c r="J7012" s="41" t="s">
        <v>941</v>
      </c>
      <c r="K7012" s="41" t="s">
        <v>116</v>
      </c>
    </row>
    <row r="7013" spans="1:11" x14ac:dyDescent="0.2">
      <c r="A7013" s="30">
        <v>765</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simultaneous</v>
      </c>
      <c r="E7013" s="250" t="str">
        <f>IF(AND(A7013&lt;&gt;"",ISNUMBER(A7013)),VLOOKUP(A7013,Studies!A:BR,5,FALSE),"")</f>
        <v>Alfentanil</v>
      </c>
      <c r="F7013" s="251" t="str">
        <f>IF(AND(A7013&lt;&gt;"",ISNUMBER(A7013)),VLOOKUP(A7013,Studies!A:BR,6,FALSE),"")</f>
        <v>Plasma</v>
      </c>
      <c r="G7013" s="194">
        <v>26.5</v>
      </c>
      <c r="H7013" s="50" t="s">
        <v>60</v>
      </c>
      <c r="I7013" s="187">
        <v>7.1989179999999999</v>
      </c>
      <c r="J7013" s="41" t="s">
        <v>941</v>
      </c>
      <c r="K7013" s="41" t="s">
        <v>116</v>
      </c>
    </row>
    <row r="7014" spans="1:11" x14ac:dyDescent="0.2">
      <c r="A7014" s="30">
        <v>765</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simultaneous</v>
      </c>
      <c r="E7014" s="250" t="str">
        <f>IF(AND(A7014&lt;&gt;"",ISNUMBER(A7014)),VLOOKUP(A7014,Studies!A:BR,5,FALSE),"")</f>
        <v>Alfentanil</v>
      </c>
      <c r="F7014" s="251" t="str">
        <f>IF(AND(A7014&lt;&gt;"",ISNUMBER(A7014)),VLOOKUP(A7014,Studies!A:BR,6,FALSE),"")</f>
        <v>Plasma</v>
      </c>
      <c r="G7014" s="194">
        <v>27</v>
      </c>
      <c r="H7014" s="50" t="s">
        <v>60</v>
      </c>
      <c r="I7014" s="187">
        <v>6.1312990000000003</v>
      </c>
      <c r="J7014" s="41" t="s">
        <v>941</v>
      </c>
      <c r="K7014" s="41" t="s">
        <v>116</v>
      </c>
    </row>
    <row r="7015" spans="1:11" x14ac:dyDescent="0.2">
      <c r="A7015" s="30">
        <v>765</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simultaneous</v>
      </c>
      <c r="E7015" s="250" t="str">
        <f>IF(AND(A7015&lt;&gt;"",ISNUMBER(A7015)),VLOOKUP(A7015,Studies!A:BR,5,FALSE),"")</f>
        <v>Alfentanil</v>
      </c>
      <c r="F7015" s="251" t="str">
        <f>IF(AND(A7015&lt;&gt;"",ISNUMBER(A7015)),VLOOKUP(A7015,Studies!A:BR,6,FALSE),"")</f>
        <v>Plasma</v>
      </c>
      <c r="G7015" s="194">
        <v>27.5</v>
      </c>
      <c r="H7015" s="50" t="s">
        <v>60</v>
      </c>
      <c r="I7015" s="187">
        <v>5.0724640000000001</v>
      </c>
      <c r="J7015" s="41" t="s">
        <v>941</v>
      </c>
      <c r="K7015" s="41" t="s">
        <v>116</v>
      </c>
    </row>
    <row r="7016" spans="1:11" x14ac:dyDescent="0.2">
      <c r="A7016" s="30">
        <v>765</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simultaneous</v>
      </c>
      <c r="E7016" s="250" t="str">
        <f>IF(AND(A7016&lt;&gt;"",ISNUMBER(A7016)),VLOOKUP(A7016,Studies!A:BR,5,FALSE),"")</f>
        <v>Alfentanil</v>
      </c>
      <c r="F7016" s="251" t="str">
        <f>IF(AND(A7016&lt;&gt;"",ISNUMBER(A7016)),VLOOKUP(A7016,Studies!A:BR,6,FALSE),"")</f>
        <v>Plasma</v>
      </c>
      <c r="G7016" s="194">
        <v>28</v>
      </c>
      <c r="H7016" s="50" t="s">
        <v>60</v>
      </c>
      <c r="I7016" s="187">
        <v>3.7365020000000002</v>
      </c>
      <c r="J7016" s="41" t="s">
        <v>941</v>
      </c>
      <c r="K7016" s="41" t="s">
        <v>116</v>
      </c>
    </row>
    <row r="7017" spans="1:11" x14ac:dyDescent="0.2">
      <c r="A7017" s="30">
        <v>765</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simultaneous</v>
      </c>
      <c r="E7017" s="250" t="str">
        <f>IF(AND(A7017&lt;&gt;"",ISNUMBER(A7017)),VLOOKUP(A7017,Studies!A:BR,5,FALSE),"")</f>
        <v>Alfentanil</v>
      </c>
      <c r="F7017" s="251" t="str">
        <f>IF(AND(A7017&lt;&gt;"",ISNUMBER(A7017)),VLOOKUP(A7017,Studies!A:BR,6,FALSE),"")</f>
        <v>Plasma</v>
      </c>
      <c r="G7017" s="194">
        <v>29</v>
      </c>
      <c r="H7017" s="50" t="s">
        <v>60</v>
      </c>
      <c r="I7017" s="187">
        <v>2.5206309999999998</v>
      </c>
      <c r="J7017" s="41" t="s">
        <v>941</v>
      </c>
      <c r="K7017" s="41" t="s">
        <v>116</v>
      </c>
    </row>
    <row r="7018" spans="1:11" x14ac:dyDescent="0.2">
      <c r="A7018" s="30">
        <v>765</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simultaneous</v>
      </c>
      <c r="E7018" s="250" t="str">
        <f>IF(AND(A7018&lt;&gt;"",ISNUMBER(A7018)),VLOOKUP(A7018,Studies!A:BR,5,FALSE),"")</f>
        <v>Alfentanil</v>
      </c>
      <c r="F7018" s="251" t="str">
        <f>IF(AND(A7018&lt;&gt;"",ISNUMBER(A7018)),VLOOKUP(A7018,Studies!A:BR,6,FALSE),"")</f>
        <v>Plasma</v>
      </c>
      <c r="G7018" s="194">
        <v>30</v>
      </c>
      <c r="H7018" s="50" t="s">
        <v>60</v>
      </c>
      <c r="I7018" s="187">
        <v>1.725266</v>
      </c>
      <c r="J7018" s="41" t="s">
        <v>941</v>
      </c>
      <c r="K7018" s="41" t="s">
        <v>116</v>
      </c>
    </row>
    <row r="7019" spans="1:11" x14ac:dyDescent="0.2">
      <c r="A7019" s="30">
        <v>765</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simultaneous</v>
      </c>
      <c r="E7019" s="250" t="str">
        <f>IF(AND(A7019&lt;&gt;"",ISNUMBER(A7019)),VLOOKUP(A7019,Studies!A:BR,5,FALSE),"")</f>
        <v>Alfentanil</v>
      </c>
      <c r="F7019" s="251" t="str">
        <f>IF(AND(A7019&lt;&gt;"",ISNUMBER(A7019)),VLOOKUP(A7019,Studies!A:BR,6,FALSE),"")</f>
        <v>Plasma</v>
      </c>
      <c r="G7019" s="194">
        <v>31</v>
      </c>
      <c r="H7019" s="50" t="s">
        <v>60</v>
      </c>
      <c r="I7019" s="187">
        <v>1.1142749999999999</v>
      </c>
      <c r="J7019" s="41" t="s">
        <v>941</v>
      </c>
      <c r="K7019" s="41" t="s">
        <v>116</v>
      </c>
    </row>
    <row r="7020" spans="1:11" x14ac:dyDescent="0.2">
      <c r="A7020" s="30">
        <v>765</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simultaneous</v>
      </c>
      <c r="E7020" s="250" t="str">
        <f>IF(AND(A7020&lt;&gt;"",ISNUMBER(A7020)),VLOOKUP(A7020,Studies!A:BR,5,FALSE),"")</f>
        <v>Alfentanil</v>
      </c>
      <c r="F7020" s="251" t="str">
        <f>IF(AND(A7020&lt;&gt;"",ISNUMBER(A7020)),VLOOKUP(A7020,Studies!A:BR,6,FALSE),"")</f>
        <v>Plasma</v>
      </c>
      <c r="G7020" s="194">
        <v>32</v>
      </c>
      <c r="H7020" s="50" t="s">
        <v>60</v>
      </c>
      <c r="I7020" s="187">
        <v>0.76267430000000003</v>
      </c>
      <c r="J7020" s="41" t="s">
        <v>941</v>
      </c>
      <c r="K7020" s="41" t="s">
        <v>116</v>
      </c>
    </row>
    <row r="7021" spans="1:11" x14ac:dyDescent="0.2">
      <c r="A7021" s="30">
        <v>766</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simultaneous</v>
      </c>
      <c r="E7021" s="250" t="str">
        <f>IF(AND(A7021&lt;&gt;"",ISNUMBER(A7021)),VLOOKUP(A7021,Studies!A:BR,5,FALSE),"")</f>
        <v>Alfentanil</v>
      </c>
      <c r="F7021" s="251" t="str">
        <f>IF(AND(A7021&lt;&gt;"",ISNUMBER(A7021)),VLOOKUP(A7021,Studies!A:BR,6,FALSE),"")</f>
        <v>Plasma</v>
      </c>
      <c r="G7021" s="194">
        <v>84.083299999999994</v>
      </c>
      <c r="H7021" s="50" t="s">
        <v>60</v>
      </c>
      <c r="I7021" s="187">
        <v>36.209580000000003</v>
      </c>
      <c r="J7021" s="41" t="s">
        <v>941</v>
      </c>
      <c r="K7021" s="41" t="s">
        <v>116</v>
      </c>
    </row>
    <row r="7022" spans="1:11" x14ac:dyDescent="0.2">
      <c r="A7022" s="30">
        <v>766</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simultaneous</v>
      </c>
      <c r="E7022" s="250" t="str">
        <f>IF(AND(A7022&lt;&gt;"",ISNUMBER(A7022)),VLOOKUP(A7022,Studies!A:BR,5,FALSE),"")</f>
        <v>Alfentanil</v>
      </c>
      <c r="F7022" s="251" t="str">
        <f>IF(AND(A7022&lt;&gt;"",ISNUMBER(A7022)),VLOOKUP(A7022,Studies!A:BR,6,FALSE),"")</f>
        <v>Plasma</v>
      </c>
      <c r="G7022" s="194">
        <v>84.5</v>
      </c>
      <c r="H7022" s="50" t="s">
        <v>60</v>
      </c>
      <c r="I7022" s="187">
        <v>18.55696</v>
      </c>
      <c r="J7022" s="41" t="s">
        <v>941</v>
      </c>
      <c r="K7022" s="41" t="s">
        <v>116</v>
      </c>
    </row>
    <row r="7023" spans="1:11" x14ac:dyDescent="0.2">
      <c r="A7023" s="30">
        <v>766</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simultaneous</v>
      </c>
      <c r="E7023" s="250" t="str">
        <f>IF(AND(A7023&lt;&gt;"",ISNUMBER(A7023)),VLOOKUP(A7023,Studies!A:BR,5,FALSE),"")</f>
        <v>Alfentanil</v>
      </c>
      <c r="F7023" s="251" t="str">
        <f>IF(AND(A7023&lt;&gt;"",ISNUMBER(A7023)),VLOOKUP(A7023,Studies!A:BR,6,FALSE),"")</f>
        <v>Plasma</v>
      </c>
      <c r="G7023" s="194">
        <v>84.75</v>
      </c>
      <c r="H7023" s="50" t="s">
        <v>60</v>
      </c>
      <c r="I7023" s="187">
        <v>17.001380000000001</v>
      </c>
      <c r="J7023" s="41" t="s">
        <v>941</v>
      </c>
      <c r="K7023" s="41" t="s">
        <v>116</v>
      </c>
    </row>
    <row r="7024" spans="1:11" x14ac:dyDescent="0.2">
      <c r="A7024" s="30">
        <v>766</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simultaneous</v>
      </c>
      <c r="E7024" s="250" t="str">
        <f>IF(AND(A7024&lt;&gt;"",ISNUMBER(A7024)),VLOOKUP(A7024,Studies!A:BR,5,FALSE),"")</f>
        <v>Alfentanil</v>
      </c>
      <c r="F7024" s="251" t="str">
        <f>IF(AND(A7024&lt;&gt;"",ISNUMBER(A7024)),VLOOKUP(A7024,Studies!A:BR,6,FALSE),"")</f>
        <v>Plasma</v>
      </c>
      <c r="G7024" s="194">
        <v>85</v>
      </c>
      <c r="H7024" s="50" t="s">
        <v>60</v>
      </c>
      <c r="I7024" s="187">
        <v>15.577199999999999</v>
      </c>
      <c r="J7024" s="41" t="s">
        <v>941</v>
      </c>
      <c r="K7024" s="41" t="s">
        <v>116</v>
      </c>
    </row>
    <row r="7025" spans="1:11" x14ac:dyDescent="0.2">
      <c r="A7025" s="30">
        <v>766</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simultaneous</v>
      </c>
      <c r="E7025" s="250" t="str">
        <f>IF(AND(A7025&lt;&gt;"",ISNUMBER(A7025)),VLOOKUP(A7025,Studies!A:BR,5,FALSE),"")</f>
        <v>Alfentanil</v>
      </c>
      <c r="F7025" s="251" t="str">
        <f>IF(AND(A7025&lt;&gt;"",ISNUMBER(A7025)),VLOOKUP(A7025,Studies!A:BR,6,FALSE),"")</f>
        <v>Plasma</v>
      </c>
      <c r="G7025" s="194">
        <v>85.5</v>
      </c>
      <c r="H7025" s="50" t="s">
        <v>60</v>
      </c>
      <c r="I7025" s="187">
        <v>14.059990000000001</v>
      </c>
      <c r="J7025" s="41" t="s">
        <v>941</v>
      </c>
      <c r="K7025" s="41" t="s">
        <v>116</v>
      </c>
    </row>
    <row r="7026" spans="1:11" x14ac:dyDescent="0.2">
      <c r="A7026" s="30">
        <v>766</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simultaneous</v>
      </c>
      <c r="E7026" s="250" t="str">
        <f>IF(AND(A7026&lt;&gt;"",ISNUMBER(A7026)),VLOOKUP(A7026,Studies!A:BR,5,FALSE),"")</f>
        <v>Alfentanil</v>
      </c>
      <c r="F7026" s="251" t="str">
        <f>IF(AND(A7026&lt;&gt;"",ISNUMBER(A7026)),VLOOKUP(A7026,Studies!A:BR,6,FALSE),"")</f>
        <v>Plasma</v>
      </c>
      <c r="G7026" s="194">
        <v>86</v>
      </c>
      <c r="H7026" s="50" t="s">
        <v>60</v>
      </c>
      <c r="I7026" s="187">
        <v>13.06386</v>
      </c>
      <c r="J7026" s="41" t="s">
        <v>941</v>
      </c>
      <c r="K7026" s="41" t="s">
        <v>116</v>
      </c>
    </row>
    <row r="7027" spans="1:11" x14ac:dyDescent="0.2">
      <c r="A7027" s="30">
        <v>766</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simultaneous</v>
      </c>
      <c r="E7027" s="250" t="str">
        <f>IF(AND(A7027&lt;&gt;"",ISNUMBER(A7027)),VLOOKUP(A7027,Studies!A:BR,5,FALSE),"")</f>
        <v>Alfentanil</v>
      </c>
      <c r="F7027" s="251" t="str">
        <f>IF(AND(A7027&lt;&gt;"",ISNUMBER(A7027)),VLOOKUP(A7027,Studies!A:BR,6,FALSE),"")</f>
        <v>Plasma</v>
      </c>
      <c r="G7027" s="194">
        <v>86.5</v>
      </c>
      <c r="H7027" s="50" t="s">
        <v>60</v>
      </c>
      <c r="I7027" s="187">
        <v>12.863759999999999</v>
      </c>
      <c r="J7027" s="41" t="s">
        <v>941</v>
      </c>
      <c r="K7027" s="41" t="s">
        <v>116</v>
      </c>
    </row>
    <row r="7028" spans="1:11" x14ac:dyDescent="0.2">
      <c r="A7028" s="30">
        <v>766</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simultaneous</v>
      </c>
      <c r="E7028" s="250" t="str">
        <f>IF(AND(A7028&lt;&gt;"",ISNUMBER(A7028)),VLOOKUP(A7028,Studies!A:BR,5,FALSE),"")</f>
        <v>Alfentanil</v>
      </c>
      <c r="F7028" s="251" t="str">
        <f>IF(AND(A7028&lt;&gt;"",ISNUMBER(A7028)),VLOOKUP(A7028,Studies!A:BR,6,FALSE),"")</f>
        <v>Plasma</v>
      </c>
      <c r="G7028" s="194">
        <v>87</v>
      </c>
      <c r="H7028" s="50" t="s">
        <v>60</v>
      </c>
      <c r="I7028" s="187">
        <v>12.30477</v>
      </c>
      <c r="J7028" s="41" t="s">
        <v>941</v>
      </c>
      <c r="K7028" s="41" t="s">
        <v>116</v>
      </c>
    </row>
    <row r="7029" spans="1:11" x14ac:dyDescent="0.2">
      <c r="A7029" s="30">
        <v>766</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simultaneous</v>
      </c>
      <c r="E7029" s="250" t="str">
        <f>IF(AND(A7029&lt;&gt;"",ISNUMBER(A7029)),VLOOKUP(A7029,Studies!A:BR,5,FALSE),"")</f>
        <v>Alfentanil</v>
      </c>
      <c r="F7029" s="251" t="str">
        <f>IF(AND(A7029&lt;&gt;"",ISNUMBER(A7029)),VLOOKUP(A7029,Studies!A:BR,6,FALSE),"")</f>
        <v>Plasma</v>
      </c>
      <c r="G7029" s="194">
        <v>87.5</v>
      </c>
      <c r="H7029" s="50" t="s">
        <v>60</v>
      </c>
      <c r="I7029" s="187">
        <v>11.941739999999999</v>
      </c>
      <c r="J7029" s="41" t="s">
        <v>941</v>
      </c>
      <c r="K7029" s="41" t="s">
        <v>116</v>
      </c>
    </row>
    <row r="7030" spans="1:11" x14ac:dyDescent="0.2">
      <c r="A7030" s="30">
        <v>766</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simultaneous</v>
      </c>
      <c r="E7030" s="250" t="str">
        <f>IF(AND(A7030&lt;&gt;"",ISNUMBER(A7030)),VLOOKUP(A7030,Studies!A:BR,5,FALSE),"")</f>
        <v>Alfentanil</v>
      </c>
      <c r="F7030" s="251" t="str">
        <f>IF(AND(A7030&lt;&gt;"",ISNUMBER(A7030)),VLOOKUP(A7030,Studies!A:BR,6,FALSE),"")</f>
        <v>Plasma</v>
      </c>
      <c r="G7030" s="194">
        <v>88</v>
      </c>
      <c r="H7030" s="50" t="s">
        <v>60</v>
      </c>
      <c r="I7030" s="187">
        <v>10.778269999999999</v>
      </c>
      <c r="J7030" s="41" t="s">
        <v>941</v>
      </c>
      <c r="K7030" s="41" t="s">
        <v>116</v>
      </c>
    </row>
    <row r="7031" spans="1:11" x14ac:dyDescent="0.2">
      <c r="A7031" s="30">
        <v>766</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simultaneous</v>
      </c>
      <c r="E7031" s="250" t="str">
        <f>IF(AND(A7031&lt;&gt;"",ISNUMBER(A7031)),VLOOKUP(A7031,Studies!A:BR,5,FALSE),"")</f>
        <v>Alfentanil</v>
      </c>
      <c r="F7031" s="251" t="str">
        <f>IF(AND(A7031&lt;&gt;"",ISNUMBER(A7031)),VLOOKUP(A7031,Studies!A:BR,6,FALSE),"")</f>
        <v>Plasma</v>
      </c>
      <c r="G7031" s="194">
        <v>89</v>
      </c>
      <c r="H7031" s="50" t="s">
        <v>60</v>
      </c>
      <c r="I7031" s="187">
        <v>9.1716499999999996</v>
      </c>
      <c r="J7031" s="41" t="s">
        <v>941</v>
      </c>
      <c r="K7031" s="41" t="s">
        <v>116</v>
      </c>
    </row>
    <row r="7032" spans="1:11" x14ac:dyDescent="0.2">
      <c r="A7032" s="30">
        <v>766</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simultaneous</v>
      </c>
      <c r="E7032" s="250" t="str">
        <f>IF(AND(A7032&lt;&gt;"",ISNUMBER(A7032)),VLOOKUP(A7032,Studies!A:BR,5,FALSE),"")</f>
        <v>Alfentanil</v>
      </c>
      <c r="F7032" s="251" t="str">
        <f>IF(AND(A7032&lt;&gt;"",ISNUMBER(A7032)),VLOOKUP(A7032,Studies!A:BR,6,FALSE),"")</f>
        <v>Plasma</v>
      </c>
      <c r="G7032" s="194">
        <v>90</v>
      </c>
      <c r="H7032" s="50" t="s">
        <v>60</v>
      </c>
      <c r="I7032" s="187">
        <v>7.9183459999999997</v>
      </c>
      <c r="J7032" s="41" t="s">
        <v>941</v>
      </c>
      <c r="K7032" s="41" t="s">
        <v>116</v>
      </c>
    </row>
    <row r="7033" spans="1:11" x14ac:dyDescent="0.2">
      <c r="A7033" s="30">
        <v>766</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simultaneous</v>
      </c>
      <c r="E7033" s="250" t="str">
        <f>IF(AND(A7033&lt;&gt;"",ISNUMBER(A7033)),VLOOKUP(A7033,Studies!A:BR,5,FALSE),"")</f>
        <v>Alfentanil</v>
      </c>
      <c r="F7033" s="251" t="str">
        <f>IF(AND(A7033&lt;&gt;"",ISNUMBER(A7033)),VLOOKUP(A7033,Studies!A:BR,6,FALSE),"")</f>
        <v>Plasma</v>
      </c>
      <c r="G7033" s="194">
        <v>91</v>
      </c>
      <c r="H7033" s="50" t="s">
        <v>60</v>
      </c>
      <c r="I7033" s="187">
        <v>7.5670270000000004</v>
      </c>
      <c r="J7033" s="41" t="s">
        <v>941</v>
      </c>
      <c r="K7033" s="41" t="s">
        <v>116</v>
      </c>
    </row>
    <row r="7034" spans="1:11" x14ac:dyDescent="0.2">
      <c r="A7034" s="30">
        <v>766</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simultaneous</v>
      </c>
      <c r="E7034" s="250" t="str">
        <f>IF(AND(A7034&lt;&gt;"",ISNUMBER(A7034)),VLOOKUP(A7034,Studies!A:BR,5,FALSE),"")</f>
        <v>Alfentanil</v>
      </c>
      <c r="F7034" s="251" t="str">
        <f>IF(AND(A7034&lt;&gt;"",ISNUMBER(A7034)),VLOOKUP(A7034,Studies!A:BR,6,FALSE),"")</f>
        <v>Plasma</v>
      </c>
      <c r="G7034" s="194">
        <v>92</v>
      </c>
      <c r="H7034" s="50" t="s">
        <v>60</v>
      </c>
      <c r="I7034" s="187">
        <v>6.3461040000000004</v>
      </c>
      <c r="J7034" s="41" t="s">
        <v>941</v>
      </c>
      <c r="K7034" s="41" t="s">
        <v>116</v>
      </c>
    </row>
    <row r="7035" spans="1:11" x14ac:dyDescent="0.2">
      <c r="A7035" s="30">
        <v>767</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Rifampin coadmin simultaneous</v>
      </c>
      <c r="E7035" s="250" t="str">
        <f>IF(AND(A7035&lt;&gt;"",ISNUMBER(A7035)),VLOOKUP(A7035,Studies!A:BR,5,FALSE),"")</f>
        <v>Alfentanil</v>
      </c>
      <c r="F7035" s="251" t="str">
        <f>IF(AND(A7035&lt;&gt;"",ISNUMBER(A7035)),VLOOKUP(A7035,Studies!A:BR,6,FALSE),"")</f>
        <v>Plasma</v>
      </c>
      <c r="G7035" s="194">
        <v>132.166</v>
      </c>
      <c r="H7035" s="50" t="s">
        <v>60</v>
      </c>
      <c r="I7035" s="187">
        <v>21.468150000000001</v>
      </c>
      <c r="J7035" s="41" t="s">
        <v>941</v>
      </c>
      <c r="K7035" s="41" t="s">
        <v>116</v>
      </c>
    </row>
    <row r="7036" spans="1:11" x14ac:dyDescent="0.2">
      <c r="A7036" s="30">
        <v>767</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Rifampin coadmin simultaneous</v>
      </c>
      <c r="E7036" s="250" t="str">
        <f>IF(AND(A7036&lt;&gt;"",ISNUMBER(A7036)),VLOOKUP(A7036,Studies!A:BR,5,FALSE),"")</f>
        <v>Alfentanil</v>
      </c>
      <c r="F7036" s="251" t="str">
        <f>IF(AND(A7036&lt;&gt;"",ISNUMBER(A7036)),VLOOKUP(A7036,Studies!A:BR,6,FALSE),"")</f>
        <v>Plasma</v>
      </c>
      <c r="G7036" s="194">
        <v>132.33000000000001</v>
      </c>
      <c r="H7036" s="50" t="s">
        <v>60</v>
      </c>
      <c r="I7036" s="187">
        <v>12.010730000000001</v>
      </c>
      <c r="J7036" s="41" t="s">
        <v>941</v>
      </c>
      <c r="K7036" s="41" t="s">
        <v>116</v>
      </c>
    </row>
    <row r="7037" spans="1:11" x14ac:dyDescent="0.2">
      <c r="A7037" s="30">
        <v>767</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Rifampin coadmin simultaneous</v>
      </c>
      <c r="E7037" s="250" t="str">
        <f>IF(AND(A7037&lt;&gt;"",ISNUMBER(A7037)),VLOOKUP(A7037,Studies!A:BR,5,FALSE),"")</f>
        <v>Alfentanil</v>
      </c>
      <c r="F7037" s="251" t="str">
        <f>IF(AND(A7037&lt;&gt;"",ISNUMBER(A7037)),VLOOKUP(A7037,Studies!A:BR,6,FALSE),"")</f>
        <v>Plasma</v>
      </c>
      <c r="G7037" s="194">
        <v>132.5</v>
      </c>
      <c r="H7037" s="50" t="s">
        <v>60</v>
      </c>
      <c r="I7037" s="187">
        <v>9.3818450000000002</v>
      </c>
      <c r="J7037" s="41" t="s">
        <v>941</v>
      </c>
      <c r="K7037" s="41" t="s">
        <v>116</v>
      </c>
    </row>
    <row r="7038" spans="1:11" x14ac:dyDescent="0.2">
      <c r="A7038" s="30">
        <v>767</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simultaneous</v>
      </c>
      <c r="E7038" s="250" t="str">
        <f>IF(AND(A7038&lt;&gt;"",ISNUMBER(A7038)),VLOOKUP(A7038,Studies!A:BR,5,FALSE),"")</f>
        <v>Alfentanil</v>
      </c>
      <c r="F7038" s="251" t="str">
        <f>IF(AND(A7038&lt;&gt;"",ISNUMBER(A7038)),VLOOKUP(A7038,Studies!A:BR,6,FALSE),"")</f>
        <v>Plasma</v>
      </c>
      <c r="G7038" s="194">
        <v>132.75</v>
      </c>
      <c r="H7038" s="50" t="s">
        <v>60</v>
      </c>
      <c r="I7038" s="187">
        <v>5.725625</v>
      </c>
      <c r="J7038" s="41" t="s">
        <v>941</v>
      </c>
      <c r="K7038" s="41" t="s">
        <v>116</v>
      </c>
    </row>
    <row r="7039" spans="1:11" x14ac:dyDescent="0.2">
      <c r="A7039" s="30">
        <v>767</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simultaneous</v>
      </c>
      <c r="E7039" s="250" t="str">
        <f>IF(AND(A7039&lt;&gt;"",ISNUMBER(A7039)),VLOOKUP(A7039,Studies!A:BR,5,FALSE),"")</f>
        <v>Alfentanil</v>
      </c>
      <c r="F7039" s="251" t="str">
        <f>IF(AND(A7039&lt;&gt;"",ISNUMBER(A7039)),VLOOKUP(A7039,Studies!A:BR,6,FALSE),"")</f>
        <v>Plasma</v>
      </c>
      <c r="G7039" s="194">
        <v>133</v>
      </c>
      <c r="H7039" s="50" t="s">
        <v>60</v>
      </c>
      <c r="I7039" s="187">
        <v>4.4717000000000002</v>
      </c>
      <c r="J7039" s="41" t="s">
        <v>941</v>
      </c>
      <c r="K7039" s="41" t="s">
        <v>116</v>
      </c>
    </row>
    <row r="7040" spans="1:11" x14ac:dyDescent="0.2">
      <c r="A7040" s="30">
        <v>767</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simultaneous</v>
      </c>
      <c r="E7040" s="250" t="str">
        <f>IF(AND(A7040&lt;&gt;"",ISNUMBER(A7040)),VLOOKUP(A7040,Studies!A:BR,5,FALSE),"")</f>
        <v>Alfentanil</v>
      </c>
      <c r="F7040" s="251" t="str">
        <f>IF(AND(A7040&lt;&gt;"",ISNUMBER(A7040)),VLOOKUP(A7040,Studies!A:BR,6,FALSE),"")</f>
        <v>Plasma</v>
      </c>
      <c r="G7040" s="194">
        <v>133.5</v>
      </c>
      <c r="H7040" s="50" t="s">
        <v>60</v>
      </c>
      <c r="I7040" s="187">
        <v>2.6884220000000001</v>
      </c>
      <c r="J7040" s="41" t="s">
        <v>941</v>
      </c>
      <c r="K7040" s="41" t="s">
        <v>116</v>
      </c>
    </row>
    <row r="7041" spans="1:11" x14ac:dyDescent="0.2">
      <c r="A7041" s="30">
        <v>767</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simultaneous</v>
      </c>
      <c r="E7041" s="250" t="str">
        <f>IF(AND(A7041&lt;&gt;"",ISNUMBER(A7041)),VLOOKUP(A7041,Studies!A:BR,5,FALSE),"")</f>
        <v>Alfentanil</v>
      </c>
      <c r="F7041" s="251" t="str">
        <f>IF(AND(A7041&lt;&gt;"",ISNUMBER(A7041)),VLOOKUP(A7041,Studies!A:BR,6,FALSE),"")</f>
        <v>Plasma</v>
      </c>
      <c r="G7041" s="194">
        <v>134</v>
      </c>
      <c r="H7041" s="50" t="s">
        <v>60</v>
      </c>
      <c r="I7041" s="187">
        <v>1.688115</v>
      </c>
      <c r="J7041" s="41" t="s">
        <v>941</v>
      </c>
      <c r="K7041" s="41" t="s">
        <v>116</v>
      </c>
    </row>
    <row r="7042" spans="1:11" x14ac:dyDescent="0.2">
      <c r="A7042" s="30">
        <v>767</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simultaneous</v>
      </c>
      <c r="E7042" s="250" t="str">
        <f>IF(AND(A7042&lt;&gt;"",ISNUMBER(A7042)),VLOOKUP(A7042,Studies!A:BR,5,FALSE),"")</f>
        <v>Alfentanil</v>
      </c>
      <c r="F7042" s="251" t="str">
        <f>IF(AND(A7042&lt;&gt;"",ISNUMBER(A7042)),VLOOKUP(A7042,Studies!A:BR,6,FALSE),"")</f>
        <v>Plasma</v>
      </c>
      <c r="G7042" s="194">
        <v>134.5</v>
      </c>
      <c r="H7042" s="50" t="s">
        <v>60</v>
      </c>
      <c r="I7042" s="187">
        <v>1.156474</v>
      </c>
      <c r="J7042" s="41" t="s">
        <v>941</v>
      </c>
      <c r="K7042" s="41" t="s">
        <v>116</v>
      </c>
    </row>
    <row r="7043" spans="1:11" x14ac:dyDescent="0.2">
      <c r="A7043" s="30">
        <v>767</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simultaneous</v>
      </c>
      <c r="E7043" s="250" t="str">
        <f>IF(AND(A7043&lt;&gt;"",ISNUMBER(A7043)),VLOOKUP(A7043,Studies!A:BR,5,FALSE),"")</f>
        <v>Alfentanil</v>
      </c>
      <c r="F7043" s="251" t="str">
        <f>IF(AND(A7043&lt;&gt;"",ISNUMBER(A7043)),VLOOKUP(A7043,Studies!A:BR,6,FALSE),"")</f>
        <v>Plasma</v>
      </c>
      <c r="G7043" s="194">
        <v>135</v>
      </c>
      <c r="H7043" s="50" t="s">
        <v>60</v>
      </c>
      <c r="I7043" s="187">
        <v>0.74763049999999998</v>
      </c>
      <c r="J7043" s="41" t="s">
        <v>941</v>
      </c>
      <c r="K7043" s="41" t="s">
        <v>116</v>
      </c>
    </row>
    <row r="7044" spans="1:11" x14ac:dyDescent="0.2">
      <c r="A7044" s="30">
        <v>767</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simultaneous</v>
      </c>
      <c r="E7044" s="250" t="str">
        <f>IF(AND(A7044&lt;&gt;"",ISNUMBER(A7044)),VLOOKUP(A7044,Studies!A:BR,5,FALSE),"")</f>
        <v>Alfentanil</v>
      </c>
      <c r="F7044" s="251" t="str">
        <f>IF(AND(A7044&lt;&gt;"",ISNUMBER(A7044)),VLOOKUP(A7044,Studies!A:BR,6,FALSE),"")</f>
        <v>Plasma</v>
      </c>
      <c r="G7044" s="194">
        <v>135.5</v>
      </c>
      <c r="H7044" s="50" t="s">
        <v>60</v>
      </c>
      <c r="I7044" s="187">
        <v>0.41799540000000002</v>
      </c>
      <c r="J7044" s="41" t="s">
        <v>941</v>
      </c>
      <c r="K7044" s="41" t="s">
        <v>116</v>
      </c>
    </row>
    <row r="7045" spans="1:11" x14ac:dyDescent="0.2">
      <c r="A7045" s="30">
        <v>767</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simultaneous</v>
      </c>
      <c r="E7045" s="250" t="str">
        <f>IF(AND(A7045&lt;&gt;"",ISNUMBER(A7045)),VLOOKUP(A7045,Studies!A:BR,5,FALSE),"")</f>
        <v>Alfentanil</v>
      </c>
      <c r="F7045" s="251" t="str">
        <f>IF(AND(A7045&lt;&gt;"",ISNUMBER(A7045)),VLOOKUP(A7045,Studies!A:BR,6,FALSE),"")</f>
        <v>Plasma</v>
      </c>
      <c r="G7045" s="194">
        <v>136</v>
      </c>
      <c r="H7045" s="50" t="s">
        <v>60</v>
      </c>
      <c r="I7045" s="187">
        <v>0.26632159999999999</v>
      </c>
      <c r="J7045" s="41" t="s">
        <v>941</v>
      </c>
      <c r="K7045" s="41" t="s">
        <v>116</v>
      </c>
    </row>
    <row r="7046" spans="1:11" x14ac:dyDescent="0.2">
      <c r="A7046" s="30">
        <v>767</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simultaneous</v>
      </c>
      <c r="E7046" s="250" t="str">
        <f>IF(AND(A7046&lt;&gt;"",ISNUMBER(A7046)),VLOOKUP(A7046,Studies!A:BR,5,FALSE),"")</f>
        <v>Alfentanil</v>
      </c>
      <c r="F7046" s="251" t="str">
        <f>IF(AND(A7046&lt;&gt;"",ISNUMBER(A7046)),VLOOKUP(A7046,Studies!A:BR,6,FALSE),"")</f>
        <v>Plasma</v>
      </c>
      <c r="G7046" s="194">
        <v>137</v>
      </c>
      <c r="H7046" s="50" t="s">
        <v>60</v>
      </c>
      <c r="I7046" s="187">
        <v>0.12141780000000001</v>
      </c>
      <c r="J7046" s="41" t="s">
        <v>941</v>
      </c>
      <c r="K7046" s="41" t="s">
        <v>116</v>
      </c>
    </row>
    <row r="7047" spans="1:11" x14ac:dyDescent="0.2">
      <c r="A7047" s="30">
        <v>768</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PO Control sequential</v>
      </c>
      <c r="E7047" s="250" t="str">
        <f>IF(AND(A7047&lt;&gt;"",ISNUMBER(A7047)),VLOOKUP(A7047,Studies!A:BR,5,FALSE),"")</f>
        <v>Alfentanil</v>
      </c>
      <c r="F7047" s="251" t="str">
        <f>IF(AND(A7047&lt;&gt;"",ISNUMBER(A7047)),VLOOKUP(A7047,Studies!A:BR,6,FALSE),"")</f>
        <v>Plasma</v>
      </c>
      <c r="G7047" s="194">
        <v>0.16600000000000001</v>
      </c>
      <c r="H7047" s="50" t="s">
        <v>60</v>
      </c>
      <c r="I7047" s="187">
        <v>11.328609999999999</v>
      </c>
      <c r="J7047" s="41" t="s">
        <v>941</v>
      </c>
      <c r="K7047" s="41" t="s">
        <v>116</v>
      </c>
    </row>
    <row r="7048" spans="1:11" x14ac:dyDescent="0.2">
      <c r="A7048" s="30">
        <v>768</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PO Control sequential</v>
      </c>
      <c r="E7048" s="250" t="str">
        <f>IF(AND(A7048&lt;&gt;"",ISNUMBER(A7048)),VLOOKUP(A7048,Studies!A:BR,5,FALSE),"")</f>
        <v>Alfentanil</v>
      </c>
      <c r="F7048" s="251" t="str">
        <f>IF(AND(A7048&lt;&gt;"",ISNUMBER(A7048)),VLOOKUP(A7048,Studies!A:BR,6,FALSE),"")</f>
        <v>Plasma</v>
      </c>
      <c r="G7048" s="194">
        <v>0.25</v>
      </c>
      <c r="H7048" s="50" t="s">
        <v>60</v>
      </c>
      <c r="I7048" s="187">
        <v>25.02655</v>
      </c>
      <c r="J7048" s="41" t="s">
        <v>941</v>
      </c>
      <c r="K7048" s="41" t="s">
        <v>116</v>
      </c>
    </row>
    <row r="7049" spans="1:11" x14ac:dyDescent="0.2">
      <c r="A7049" s="30">
        <v>768</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PO Control sequential</v>
      </c>
      <c r="E7049" s="250" t="str">
        <f>IF(AND(A7049&lt;&gt;"",ISNUMBER(A7049)),VLOOKUP(A7049,Studies!A:BR,5,FALSE),"")</f>
        <v>Alfentanil</v>
      </c>
      <c r="F7049" s="251" t="str">
        <f>IF(AND(A7049&lt;&gt;"",ISNUMBER(A7049)),VLOOKUP(A7049,Studies!A:BR,6,FALSE),"")</f>
        <v>Plasma</v>
      </c>
      <c r="G7049" s="194">
        <v>0.5</v>
      </c>
      <c r="H7049" s="50" t="s">
        <v>60</v>
      </c>
      <c r="I7049" s="187">
        <v>39.228580000000001</v>
      </c>
      <c r="J7049" s="41" t="s">
        <v>941</v>
      </c>
      <c r="K7049" s="41" t="s">
        <v>116</v>
      </c>
    </row>
    <row r="7050" spans="1:11" x14ac:dyDescent="0.2">
      <c r="A7050" s="30">
        <v>768</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PO Control sequential</v>
      </c>
      <c r="E7050" s="250" t="str">
        <f>IF(AND(A7050&lt;&gt;"",ISNUMBER(A7050)),VLOOKUP(A7050,Studies!A:BR,5,FALSE),"")</f>
        <v>Alfentanil</v>
      </c>
      <c r="F7050" s="251" t="str">
        <f>IF(AND(A7050&lt;&gt;"",ISNUMBER(A7050)),VLOOKUP(A7050,Studies!A:BR,6,FALSE),"")</f>
        <v>Plasma</v>
      </c>
      <c r="G7050" s="194">
        <v>0.75</v>
      </c>
      <c r="H7050" s="50" t="s">
        <v>60</v>
      </c>
      <c r="I7050" s="187">
        <v>39.730820000000001</v>
      </c>
      <c r="J7050" s="41" t="s">
        <v>941</v>
      </c>
      <c r="K7050" s="41" t="s">
        <v>116</v>
      </c>
    </row>
    <row r="7051" spans="1:11" x14ac:dyDescent="0.2">
      <c r="A7051" s="30">
        <v>768</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PO Control sequential</v>
      </c>
      <c r="E7051" s="250" t="str">
        <f>IF(AND(A7051&lt;&gt;"",ISNUMBER(A7051)),VLOOKUP(A7051,Studies!A:BR,5,FALSE),"")</f>
        <v>Alfentanil</v>
      </c>
      <c r="F7051" s="251" t="str">
        <f>IF(AND(A7051&lt;&gt;"",ISNUMBER(A7051)),VLOOKUP(A7051,Studies!A:BR,6,FALSE),"")</f>
        <v>Plasma</v>
      </c>
      <c r="G7051" s="194">
        <v>1</v>
      </c>
      <c r="H7051" s="50" t="s">
        <v>60</v>
      </c>
      <c r="I7051" s="187">
        <v>34.820430000000002</v>
      </c>
      <c r="J7051" s="41" t="s">
        <v>941</v>
      </c>
      <c r="K7051" s="41" t="s">
        <v>116</v>
      </c>
    </row>
    <row r="7052" spans="1:11" x14ac:dyDescent="0.2">
      <c r="A7052" s="30">
        <v>768</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PO Control sequential</v>
      </c>
      <c r="E7052" s="250" t="str">
        <f>IF(AND(A7052&lt;&gt;"",ISNUMBER(A7052)),VLOOKUP(A7052,Studies!A:BR,5,FALSE),"")</f>
        <v>Alfentanil</v>
      </c>
      <c r="F7052" s="251" t="str">
        <f>IF(AND(A7052&lt;&gt;"",ISNUMBER(A7052)),VLOOKUP(A7052,Studies!A:BR,6,FALSE),"")</f>
        <v>Plasma</v>
      </c>
      <c r="G7052" s="194">
        <v>1.5</v>
      </c>
      <c r="H7052" s="50" t="s">
        <v>60</v>
      </c>
      <c r="I7052" s="187">
        <v>28.89414</v>
      </c>
      <c r="J7052" s="41" t="s">
        <v>941</v>
      </c>
      <c r="K7052" s="41" t="s">
        <v>116</v>
      </c>
    </row>
    <row r="7053" spans="1:11" x14ac:dyDescent="0.2">
      <c r="A7053" s="30">
        <v>768</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PO Control sequential</v>
      </c>
      <c r="E7053" s="250" t="str">
        <f>IF(AND(A7053&lt;&gt;"",ISNUMBER(A7053)),VLOOKUP(A7053,Studies!A:BR,5,FALSE),"")</f>
        <v>Alfentanil</v>
      </c>
      <c r="F7053" s="251" t="str">
        <f>IF(AND(A7053&lt;&gt;"",ISNUMBER(A7053)),VLOOKUP(A7053,Studies!A:BR,6,FALSE),"")</f>
        <v>Plasma</v>
      </c>
      <c r="G7053" s="194">
        <v>2</v>
      </c>
      <c r="H7053" s="50" t="s">
        <v>60</v>
      </c>
      <c r="I7053" s="187">
        <v>26.511900000000001</v>
      </c>
      <c r="J7053" s="41" t="s">
        <v>941</v>
      </c>
      <c r="K7053" s="41" t="s">
        <v>116</v>
      </c>
    </row>
    <row r="7054" spans="1:11" x14ac:dyDescent="0.2">
      <c r="A7054" s="30">
        <v>768</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PO Control sequential</v>
      </c>
      <c r="E7054" s="250" t="str">
        <f>IF(AND(A7054&lt;&gt;"",ISNUMBER(A7054)),VLOOKUP(A7054,Studies!A:BR,5,FALSE),"")</f>
        <v>Alfentanil</v>
      </c>
      <c r="F7054" s="251" t="str">
        <f>IF(AND(A7054&lt;&gt;"",ISNUMBER(A7054)),VLOOKUP(A7054,Studies!A:BR,6,FALSE),"")</f>
        <v>Plasma</v>
      </c>
      <c r="G7054" s="194">
        <v>3</v>
      </c>
      <c r="H7054" s="50" t="s">
        <v>60</v>
      </c>
      <c r="I7054" s="187">
        <v>15.32774</v>
      </c>
      <c r="J7054" s="41" t="s">
        <v>941</v>
      </c>
      <c r="K7054" s="41" t="s">
        <v>116</v>
      </c>
    </row>
    <row r="7055" spans="1:11" x14ac:dyDescent="0.2">
      <c r="A7055" s="30">
        <v>768</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PO Control sequential</v>
      </c>
      <c r="E7055" s="250" t="str">
        <f>IF(AND(A7055&lt;&gt;"",ISNUMBER(A7055)),VLOOKUP(A7055,Studies!A:BR,5,FALSE),"")</f>
        <v>Alfentanil</v>
      </c>
      <c r="F7055" s="251" t="str">
        <f>IF(AND(A7055&lt;&gt;"",ISNUMBER(A7055)),VLOOKUP(A7055,Studies!A:BR,6,FALSE),"")</f>
        <v>Plasma</v>
      </c>
      <c r="G7055" s="194">
        <v>4</v>
      </c>
      <c r="H7055" s="50" t="s">
        <v>60</v>
      </c>
      <c r="I7055" s="187">
        <v>9.0491779999999995</v>
      </c>
      <c r="J7055" s="41" t="s">
        <v>941</v>
      </c>
      <c r="K7055" s="41" t="s">
        <v>116</v>
      </c>
    </row>
    <row r="7056" spans="1:11" x14ac:dyDescent="0.2">
      <c r="A7056" s="30">
        <v>768</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PO Control sequential</v>
      </c>
      <c r="E7056" s="250" t="str">
        <f>IF(AND(A7056&lt;&gt;"",ISNUMBER(A7056)),VLOOKUP(A7056,Studies!A:BR,5,FALSE),"")</f>
        <v>Alfentanil</v>
      </c>
      <c r="F7056" s="251" t="str">
        <f>IF(AND(A7056&lt;&gt;"",ISNUMBER(A7056)),VLOOKUP(A7056,Studies!A:BR,6,FALSE),"")</f>
        <v>Plasma</v>
      </c>
      <c r="G7056" s="194">
        <v>5</v>
      </c>
      <c r="H7056" s="50" t="s">
        <v>60</v>
      </c>
      <c r="I7056" s="187">
        <v>5.1377430000000004</v>
      </c>
      <c r="J7056" s="41" t="s">
        <v>941</v>
      </c>
      <c r="K7056" s="41" t="s">
        <v>116</v>
      </c>
    </row>
    <row r="7057" spans="1:14" x14ac:dyDescent="0.2">
      <c r="A7057" s="30">
        <v>768</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PO Control sequential</v>
      </c>
      <c r="E7057" s="250" t="str">
        <f>IF(AND(A7057&lt;&gt;"",ISNUMBER(A7057)),VLOOKUP(A7057,Studies!A:BR,5,FALSE),"")</f>
        <v>Alfentanil</v>
      </c>
      <c r="F7057" s="251" t="str">
        <f>IF(AND(A7057&lt;&gt;"",ISNUMBER(A7057)),VLOOKUP(A7057,Studies!A:BR,6,FALSE),"")</f>
        <v>Plasma</v>
      </c>
      <c r="G7057" s="194">
        <v>6</v>
      </c>
      <c r="H7057" s="50" t="s">
        <v>60</v>
      </c>
      <c r="I7057" s="187">
        <v>3.0871409999999999</v>
      </c>
      <c r="J7057" s="41" t="s">
        <v>941</v>
      </c>
      <c r="K7057" s="41" t="s">
        <v>116</v>
      </c>
    </row>
    <row r="7058" spans="1:14" x14ac:dyDescent="0.2">
      <c r="A7058" s="30">
        <v>768</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PO Control sequential</v>
      </c>
      <c r="E7058" s="250" t="str">
        <f>IF(AND(A7058&lt;&gt;"",ISNUMBER(A7058)),VLOOKUP(A7058,Studies!A:BR,5,FALSE),"")</f>
        <v>Alfentanil</v>
      </c>
      <c r="F7058" s="251" t="str">
        <f>IF(AND(A7058&lt;&gt;"",ISNUMBER(A7058)),VLOOKUP(A7058,Studies!A:BR,6,FALSE),"")</f>
        <v>Plasma</v>
      </c>
      <c r="G7058" s="194">
        <v>7</v>
      </c>
      <c r="H7058" s="50" t="s">
        <v>60</v>
      </c>
      <c r="I7058" s="187">
        <v>2.051339</v>
      </c>
      <c r="J7058" s="41" t="s">
        <v>941</v>
      </c>
      <c r="K7058" s="41" t="s">
        <v>116</v>
      </c>
    </row>
    <row r="7059" spans="1:14" x14ac:dyDescent="0.2">
      <c r="A7059" s="30">
        <v>768</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PO Control sequential</v>
      </c>
      <c r="E7059" s="250" t="str">
        <f>IF(AND(A7059&lt;&gt;"",ISNUMBER(A7059)),VLOOKUP(A7059,Studies!A:BR,5,FALSE),"")</f>
        <v>Alfentanil</v>
      </c>
      <c r="F7059" s="251" t="str">
        <f>IF(AND(A7059&lt;&gt;"",ISNUMBER(A7059)),VLOOKUP(A7059,Studies!A:BR,6,FALSE),"")</f>
        <v>Plasma</v>
      </c>
      <c r="G7059" s="194">
        <v>8</v>
      </c>
      <c r="H7059" s="50" t="s">
        <v>60</v>
      </c>
      <c r="I7059" s="187">
        <v>1.1835640000000001</v>
      </c>
      <c r="J7059" s="41" t="s">
        <v>941</v>
      </c>
      <c r="K7059" s="41" t="s">
        <v>116</v>
      </c>
    </row>
    <row r="7060" spans="1:14" x14ac:dyDescent="0.2">
      <c r="A7060" s="30">
        <v>769</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PO Grapefruit coadmin sequential</v>
      </c>
      <c r="E7060" s="250" t="str">
        <f>IF(AND(A7060&lt;&gt;"",ISNUMBER(A7060)),VLOOKUP(A7060,Studies!A:BR,5,FALSE),"")</f>
        <v>Alfentanil</v>
      </c>
      <c r="F7060" s="251" t="str">
        <f>IF(AND(A7060&lt;&gt;"",ISNUMBER(A7060)),VLOOKUP(A7060,Studies!A:BR,6,FALSE),"")</f>
        <v>Plasma</v>
      </c>
      <c r="G7060" s="194">
        <v>0.16600000000000001</v>
      </c>
      <c r="H7060" s="50" t="s">
        <v>60</v>
      </c>
      <c r="I7060" s="187">
        <v>29.256360000000001</v>
      </c>
      <c r="J7060" s="41" t="s">
        <v>941</v>
      </c>
      <c r="K7060" s="41" t="s">
        <v>116</v>
      </c>
      <c r="L7060" s="195">
        <v>40.76146</v>
      </c>
      <c r="M7060" s="52" t="s">
        <v>941</v>
      </c>
      <c r="N7060" s="52" t="s">
        <v>117</v>
      </c>
    </row>
    <row r="7061" spans="1:14" x14ac:dyDescent="0.2">
      <c r="A7061" s="30">
        <v>769</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PO Grapefruit coadmin sequential</v>
      </c>
      <c r="E7061" s="250" t="str">
        <f>IF(AND(A7061&lt;&gt;"",ISNUMBER(A7061)),VLOOKUP(A7061,Studies!A:BR,5,FALSE),"")</f>
        <v>Alfentanil</v>
      </c>
      <c r="F7061" s="251" t="str">
        <f>IF(AND(A7061&lt;&gt;"",ISNUMBER(A7061)),VLOOKUP(A7061,Studies!A:BR,6,FALSE),"")</f>
        <v>Plasma</v>
      </c>
      <c r="G7061" s="194">
        <v>0.25</v>
      </c>
      <c r="H7061" s="50" t="s">
        <v>60</v>
      </c>
      <c r="I7061" s="187">
        <v>31.62238</v>
      </c>
      <c r="J7061" s="41" t="s">
        <v>941</v>
      </c>
      <c r="K7061" s="41" t="s">
        <v>116</v>
      </c>
      <c r="L7061" s="195">
        <v>30.782609999999998</v>
      </c>
      <c r="M7061" s="52" t="s">
        <v>941</v>
      </c>
      <c r="N7061" s="52" t="s">
        <v>117</v>
      </c>
    </row>
    <row r="7062" spans="1:14" x14ac:dyDescent="0.2">
      <c r="A7062" s="30">
        <v>769</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PO Grapefruit coadmin sequential</v>
      </c>
      <c r="E7062" s="250" t="str">
        <f>IF(AND(A7062&lt;&gt;"",ISNUMBER(A7062)),VLOOKUP(A7062,Studies!A:BR,5,FALSE),"")</f>
        <v>Alfentanil</v>
      </c>
      <c r="F7062" s="251" t="str">
        <f>IF(AND(A7062&lt;&gt;"",ISNUMBER(A7062)),VLOOKUP(A7062,Studies!A:BR,6,FALSE),"")</f>
        <v>Plasma</v>
      </c>
      <c r="G7062" s="194">
        <v>0.5</v>
      </c>
      <c r="H7062" s="50" t="s">
        <v>60</v>
      </c>
      <c r="I7062" s="187">
        <v>40.919550000000001</v>
      </c>
      <c r="J7062" s="41" t="s">
        <v>941</v>
      </c>
      <c r="K7062" s="41" t="s">
        <v>116</v>
      </c>
      <c r="L7062" s="195">
        <v>30.275200000000002</v>
      </c>
      <c r="M7062" s="52" t="s">
        <v>941</v>
      </c>
      <c r="N7062" s="52" t="s">
        <v>117</v>
      </c>
    </row>
    <row r="7063" spans="1:14" x14ac:dyDescent="0.2">
      <c r="A7063" s="30">
        <v>769</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PO Grapefruit coadmin sequential</v>
      </c>
      <c r="E7063" s="250" t="str">
        <f>IF(AND(A7063&lt;&gt;"",ISNUMBER(A7063)),VLOOKUP(A7063,Studies!A:BR,5,FALSE),"")</f>
        <v>Alfentanil</v>
      </c>
      <c r="F7063" s="251" t="str">
        <f>IF(AND(A7063&lt;&gt;"",ISNUMBER(A7063)),VLOOKUP(A7063,Studies!A:BR,6,FALSE),"")</f>
        <v>Plasma</v>
      </c>
      <c r="G7063" s="194">
        <v>0.75</v>
      </c>
      <c r="H7063" s="50" t="s">
        <v>60</v>
      </c>
      <c r="I7063" s="187">
        <v>40.914389999999997</v>
      </c>
      <c r="J7063" s="41" t="s">
        <v>941</v>
      </c>
      <c r="K7063" s="41" t="s">
        <v>116</v>
      </c>
      <c r="L7063" s="195">
        <v>30.106069999999999</v>
      </c>
      <c r="M7063" s="52" t="s">
        <v>941</v>
      </c>
      <c r="N7063" s="52" t="s">
        <v>117</v>
      </c>
    </row>
    <row r="7064" spans="1:14" x14ac:dyDescent="0.2">
      <c r="A7064" s="30">
        <v>769</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PO Grapefruit coadmin sequential</v>
      </c>
      <c r="E7064" s="250" t="str">
        <f>IF(AND(A7064&lt;&gt;"",ISNUMBER(A7064)),VLOOKUP(A7064,Studies!A:BR,5,FALSE),"")</f>
        <v>Alfentanil</v>
      </c>
      <c r="F7064" s="251" t="str">
        <f>IF(AND(A7064&lt;&gt;"",ISNUMBER(A7064)),VLOOKUP(A7064,Studies!A:BR,6,FALSE),"")</f>
        <v>Plasma</v>
      </c>
      <c r="G7064" s="194">
        <v>1</v>
      </c>
      <c r="H7064" s="50" t="s">
        <v>60</v>
      </c>
      <c r="I7064" s="187">
        <v>43.615360000000003</v>
      </c>
      <c r="J7064" s="41" t="s">
        <v>941</v>
      </c>
      <c r="K7064" s="41" t="s">
        <v>116</v>
      </c>
      <c r="L7064" s="195">
        <v>27.39958</v>
      </c>
      <c r="M7064" s="52" t="s">
        <v>941</v>
      </c>
      <c r="N7064" s="52" t="s">
        <v>117</v>
      </c>
    </row>
    <row r="7065" spans="1:14" x14ac:dyDescent="0.2">
      <c r="A7065" s="30">
        <v>769</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PO Grapefruit coadmin sequential</v>
      </c>
      <c r="E7065" s="250" t="str">
        <f>IF(AND(A7065&lt;&gt;"",ISNUMBER(A7065)),VLOOKUP(A7065,Studies!A:BR,5,FALSE),"")</f>
        <v>Alfentanil</v>
      </c>
      <c r="F7065" s="251" t="str">
        <f>IF(AND(A7065&lt;&gt;"",ISNUMBER(A7065)),VLOOKUP(A7065,Studies!A:BR,6,FALSE),"")</f>
        <v>Plasma</v>
      </c>
      <c r="G7065" s="194">
        <v>1.25</v>
      </c>
      <c r="H7065" s="50" t="s">
        <v>60</v>
      </c>
      <c r="I7065" s="187">
        <v>45.13129</v>
      </c>
      <c r="J7065" s="41" t="s">
        <v>941</v>
      </c>
      <c r="K7065" s="41" t="s">
        <v>116</v>
      </c>
      <c r="L7065" s="195">
        <v>27.060949999999998</v>
      </c>
      <c r="M7065" s="52" t="s">
        <v>941</v>
      </c>
      <c r="N7065" s="52" t="s">
        <v>117</v>
      </c>
    </row>
    <row r="7066" spans="1:14" x14ac:dyDescent="0.2">
      <c r="A7066" s="30">
        <v>769</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PO Grapefruit coadmin sequential</v>
      </c>
      <c r="E7066" s="250" t="str">
        <f>IF(AND(A7066&lt;&gt;"",ISNUMBER(A7066)),VLOOKUP(A7066,Studies!A:BR,5,FALSE),"")</f>
        <v>Alfentanil</v>
      </c>
      <c r="F7066" s="251" t="str">
        <f>IF(AND(A7066&lt;&gt;"",ISNUMBER(A7066)),VLOOKUP(A7066,Studies!A:BR,6,FALSE),"")</f>
        <v>Plasma</v>
      </c>
      <c r="G7066" s="194">
        <v>2</v>
      </c>
      <c r="H7066" s="50" t="s">
        <v>60</v>
      </c>
      <c r="I7066" s="187">
        <v>45.116549999999997</v>
      </c>
      <c r="J7066" s="41" t="s">
        <v>941</v>
      </c>
      <c r="K7066" s="41" t="s">
        <v>116</v>
      </c>
      <c r="L7066" s="195">
        <v>27.060949999999998</v>
      </c>
      <c r="M7066" s="52" t="s">
        <v>941</v>
      </c>
      <c r="N7066" s="52" t="s">
        <v>117</v>
      </c>
    </row>
    <row r="7067" spans="1:14" x14ac:dyDescent="0.2">
      <c r="A7067" s="30">
        <v>769</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PO Grapefruit coadmin sequential</v>
      </c>
      <c r="E7067" s="250" t="str">
        <f>IF(AND(A7067&lt;&gt;"",ISNUMBER(A7067)),VLOOKUP(A7067,Studies!A:BR,5,FALSE),"")</f>
        <v>Alfentanil</v>
      </c>
      <c r="F7067" s="251" t="str">
        <f>IF(AND(A7067&lt;&gt;"",ISNUMBER(A7067)),VLOOKUP(A7067,Studies!A:BR,6,FALSE),"")</f>
        <v>Plasma</v>
      </c>
      <c r="G7067" s="194">
        <v>3</v>
      </c>
      <c r="H7067" s="50" t="s">
        <v>60</v>
      </c>
      <c r="I7067" s="187">
        <v>31.395399999999999</v>
      </c>
      <c r="J7067" s="41" t="s">
        <v>941</v>
      </c>
      <c r="K7067" s="41" t="s">
        <v>116</v>
      </c>
      <c r="L7067" s="195">
        <v>18.435510000000001</v>
      </c>
      <c r="M7067" s="52" t="s">
        <v>941</v>
      </c>
      <c r="N7067" s="52" t="s">
        <v>117</v>
      </c>
    </row>
    <row r="7068" spans="1:14" x14ac:dyDescent="0.2">
      <c r="A7068" s="30">
        <v>769</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PO Grapefruit coadmin sequential</v>
      </c>
      <c r="E7068" s="250" t="str">
        <f>IF(AND(A7068&lt;&gt;"",ISNUMBER(A7068)),VLOOKUP(A7068,Studies!A:BR,5,FALSE),"")</f>
        <v>Alfentanil</v>
      </c>
      <c r="F7068" s="251" t="str">
        <f>IF(AND(A7068&lt;&gt;"",ISNUMBER(A7068)),VLOOKUP(A7068,Studies!A:BR,6,FALSE),"")</f>
        <v>Plasma</v>
      </c>
      <c r="G7068" s="194">
        <v>4</v>
      </c>
      <c r="H7068" s="50" t="s">
        <v>60</v>
      </c>
      <c r="I7068" s="187">
        <v>18.5199</v>
      </c>
      <c r="J7068" s="41" t="s">
        <v>941</v>
      </c>
      <c r="K7068" s="41" t="s">
        <v>116</v>
      </c>
      <c r="L7068" s="195">
        <v>11.67056</v>
      </c>
      <c r="M7068" s="52" t="s">
        <v>941</v>
      </c>
      <c r="N7068" s="52" t="s">
        <v>117</v>
      </c>
    </row>
    <row r="7069" spans="1:14" x14ac:dyDescent="0.2">
      <c r="A7069" s="30">
        <v>769</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PO Grapefruit coadmin sequential</v>
      </c>
      <c r="E7069" s="250" t="str">
        <f>IF(AND(A7069&lt;&gt;"",ISNUMBER(A7069)),VLOOKUP(A7069,Studies!A:BR,5,FALSE),"")</f>
        <v>Alfentanil</v>
      </c>
      <c r="F7069" s="251" t="str">
        <f>IF(AND(A7069&lt;&gt;"",ISNUMBER(A7069)),VLOOKUP(A7069,Studies!A:BR,6,FALSE),"")</f>
        <v>Plasma</v>
      </c>
      <c r="G7069" s="194">
        <v>5</v>
      </c>
      <c r="H7069" s="50" t="s">
        <v>60</v>
      </c>
      <c r="I7069" s="187">
        <v>11.73357</v>
      </c>
      <c r="J7069" s="41" t="s">
        <v>941</v>
      </c>
      <c r="K7069" s="41" t="s">
        <v>116</v>
      </c>
      <c r="L7069" s="195">
        <v>8.4566590000000001</v>
      </c>
      <c r="M7069" s="52" t="s">
        <v>941</v>
      </c>
      <c r="N7069" s="52" t="s">
        <v>117</v>
      </c>
    </row>
    <row r="7070" spans="1:14" x14ac:dyDescent="0.2">
      <c r="A7070" s="30">
        <v>769</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PO Grapefruit coadmin sequential</v>
      </c>
      <c r="E7070" s="250" t="str">
        <f>IF(AND(A7070&lt;&gt;"",ISNUMBER(A7070)),VLOOKUP(A7070,Studies!A:BR,5,FALSE),"")</f>
        <v>Alfentanil</v>
      </c>
      <c r="F7070" s="251" t="str">
        <f>IF(AND(A7070&lt;&gt;"",ISNUMBER(A7070)),VLOOKUP(A7070,Studies!A:BR,6,FALSE),"")</f>
        <v>Plasma</v>
      </c>
      <c r="G7070" s="194">
        <v>6</v>
      </c>
      <c r="H7070" s="50" t="s">
        <v>60</v>
      </c>
      <c r="I7070" s="187">
        <v>6.9768359999999996</v>
      </c>
      <c r="J7070" s="41" t="s">
        <v>941</v>
      </c>
      <c r="K7070" s="41" t="s">
        <v>116</v>
      </c>
      <c r="L7070" s="195">
        <v>5.7508970000000001</v>
      </c>
      <c r="M7070" s="52" t="s">
        <v>941</v>
      </c>
      <c r="N7070" s="52" t="s">
        <v>117</v>
      </c>
    </row>
    <row r="7071" spans="1:14" x14ac:dyDescent="0.2">
      <c r="A7071" s="30">
        <v>769</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PO Grapefruit coadmin sequential</v>
      </c>
      <c r="E7071" s="250" t="str">
        <f>IF(AND(A7071&lt;&gt;"",ISNUMBER(A7071)),VLOOKUP(A7071,Studies!A:BR,5,FALSE),"")</f>
        <v>Alfentanil</v>
      </c>
      <c r="F7071" s="251" t="str">
        <f>IF(AND(A7071&lt;&gt;"",ISNUMBER(A7071)),VLOOKUP(A7071,Studies!A:BR,6,FALSE),"")</f>
        <v>Plasma</v>
      </c>
      <c r="G7071" s="194">
        <v>7</v>
      </c>
      <c r="H7071" s="50" t="s">
        <v>60</v>
      </c>
      <c r="I7071" s="187">
        <v>4.25007</v>
      </c>
      <c r="J7071" s="41" t="s">
        <v>941</v>
      </c>
      <c r="K7071" s="41" t="s">
        <v>116</v>
      </c>
      <c r="L7071" s="195">
        <v>3.2131620000000001</v>
      </c>
      <c r="M7071" s="52" t="s">
        <v>941</v>
      </c>
      <c r="N7071" s="52" t="s">
        <v>117</v>
      </c>
    </row>
    <row r="7072" spans="1:14" x14ac:dyDescent="0.2">
      <c r="A7072" s="30">
        <v>769</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PO Grapefruit coadmin sequential</v>
      </c>
      <c r="E7072" s="250" t="str">
        <f>IF(AND(A7072&lt;&gt;"",ISNUMBER(A7072)),VLOOKUP(A7072,Studies!A:BR,5,FALSE),"")</f>
        <v>Alfentanil</v>
      </c>
      <c r="F7072" s="251" t="str">
        <f>IF(AND(A7072&lt;&gt;"",ISNUMBER(A7072)),VLOOKUP(A7072,Studies!A:BR,6,FALSE),"")</f>
        <v>Plasma</v>
      </c>
      <c r="G7072" s="194">
        <v>8</v>
      </c>
      <c r="H7072" s="50" t="s">
        <v>60</v>
      </c>
      <c r="I7072" s="187">
        <v>2.3678650000000001</v>
      </c>
      <c r="J7072" s="41" t="s">
        <v>941</v>
      </c>
      <c r="K7072" s="41" t="s">
        <v>116</v>
      </c>
      <c r="L7072" s="195">
        <v>2.537366</v>
      </c>
      <c r="M7072" s="52" t="s">
        <v>941</v>
      </c>
      <c r="N7072" s="52" t="s">
        <v>117</v>
      </c>
    </row>
    <row r="7073" spans="1:11" x14ac:dyDescent="0.2">
      <c r="A7073" s="30">
        <v>770</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PO Ketoconazole coadmin sequential</v>
      </c>
      <c r="E7073" s="250" t="str">
        <f>IF(AND(A7073&lt;&gt;"",ISNUMBER(A7073)),VLOOKUP(A7073,Studies!A:BR,5,FALSE),"")</f>
        <v>Alfentanil</v>
      </c>
      <c r="F7073" s="251" t="str">
        <f>IF(AND(A7073&lt;&gt;"",ISNUMBER(A7073)),VLOOKUP(A7073,Studies!A:BR,6,FALSE),"")</f>
        <v>Plasma</v>
      </c>
      <c r="G7073" s="194">
        <v>63.25</v>
      </c>
      <c r="H7073" s="50" t="s">
        <v>60</v>
      </c>
      <c r="I7073" s="187">
        <v>6.0832680000000003</v>
      </c>
      <c r="J7073" s="41" t="s">
        <v>941</v>
      </c>
      <c r="K7073" s="41" t="s">
        <v>116</v>
      </c>
    </row>
    <row r="7074" spans="1:11" x14ac:dyDescent="0.2">
      <c r="A7074" s="30">
        <v>770</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PO Ketoconazole coadmin sequential</v>
      </c>
      <c r="E7074" s="250" t="str">
        <f>IF(AND(A7074&lt;&gt;"",ISNUMBER(A7074)),VLOOKUP(A7074,Studies!A:BR,5,FALSE),"")</f>
        <v>Alfentanil</v>
      </c>
      <c r="F7074" s="251" t="str">
        <f>IF(AND(A7074&lt;&gt;"",ISNUMBER(A7074)),VLOOKUP(A7074,Studies!A:BR,6,FALSE),"")</f>
        <v>Plasma</v>
      </c>
      <c r="G7074" s="194">
        <v>63.5</v>
      </c>
      <c r="H7074" s="50" t="s">
        <v>60</v>
      </c>
      <c r="I7074" s="187">
        <v>24.344860000000001</v>
      </c>
      <c r="J7074" s="41" t="s">
        <v>941</v>
      </c>
      <c r="K7074" s="41" t="s">
        <v>116</v>
      </c>
    </row>
    <row r="7075" spans="1:11" x14ac:dyDescent="0.2">
      <c r="A7075" s="30">
        <v>770</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PO Ketoconazole coadmin sequential</v>
      </c>
      <c r="E7075" s="250" t="str">
        <f>IF(AND(A7075&lt;&gt;"",ISNUMBER(A7075)),VLOOKUP(A7075,Studies!A:BR,5,FALSE),"")</f>
        <v>Alfentanil</v>
      </c>
      <c r="F7075" s="251" t="str">
        <f>IF(AND(A7075&lt;&gt;"",ISNUMBER(A7075)),VLOOKUP(A7075,Studies!A:BR,6,FALSE),"")</f>
        <v>Plasma</v>
      </c>
      <c r="G7075" s="194">
        <v>63.75</v>
      </c>
      <c r="H7075" s="50" t="s">
        <v>60</v>
      </c>
      <c r="I7075" s="187">
        <v>29.582460000000001</v>
      </c>
      <c r="J7075" s="41" t="s">
        <v>941</v>
      </c>
      <c r="K7075" s="41" t="s">
        <v>116</v>
      </c>
    </row>
    <row r="7076" spans="1:11" x14ac:dyDescent="0.2">
      <c r="A7076" s="30">
        <v>770</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PO Ketoconazole coadmin sequential</v>
      </c>
      <c r="E7076" s="250" t="str">
        <f>IF(AND(A7076&lt;&gt;"",ISNUMBER(A7076)),VLOOKUP(A7076,Studies!A:BR,5,FALSE),"")</f>
        <v>Alfentanil</v>
      </c>
      <c r="F7076" s="251" t="str">
        <f>IF(AND(A7076&lt;&gt;"",ISNUMBER(A7076)),VLOOKUP(A7076,Studies!A:BR,6,FALSE),"")</f>
        <v>Plasma</v>
      </c>
      <c r="G7076" s="194">
        <v>64</v>
      </c>
      <c r="H7076" s="50" t="s">
        <v>60</v>
      </c>
      <c r="I7076" s="187">
        <v>26.871169999999999</v>
      </c>
      <c r="J7076" s="41" t="s">
        <v>941</v>
      </c>
      <c r="K7076" s="41" t="s">
        <v>116</v>
      </c>
    </row>
    <row r="7077" spans="1:11" x14ac:dyDescent="0.2">
      <c r="A7077" s="30">
        <v>770</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PO Ketoconazole coadmin sequential</v>
      </c>
      <c r="E7077" s="250" t="str">
        <f>IF(AND(A7077&lt;&gt;"",ISNUMBER(A7077)),VLOOKUP(A7077,Studies!A:BR,5,FALSE),"")</f>
        <v>Alfentanil</v>
      </c>
      <c r="F7077" s="251" t="str">
        <f>IF(AND(A7077&lt;&gt;"",ISNUMBER(A7077)),VLOOKUP(A7077,Studies!A:BR,6,FALSE),"")</f>
        <v>Plasma</v>
      </c>
      <c r="G7077" s="194">
        <v>64.5</v>
      </c>
      <c r="H7077" s="50" t="s">
        <v>60</v>
      </c>
      <c r="I7077" s="187">
        <v>27.033670000000001</v>
      </c>
      <c r="J7077" s="41" t="s">
        <v>941</v>
      </c>
      <c r="K7077" s="41" t="s">
        <v>116</v>
      </c>
    </row>
    <row r="7078" spans="1:11" x14ac:dyDescent="0.2">
      <c r="A7078" s="30">
        <v>770</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PO Ketoconazole coadmin sequential</v>
      </c>
      <c r="E7078" s="250" t="str">
        <f>IF(AND(A7078&lt;&gt;"",ISNUMBER(A7078)),VLOOKUP(A7078,Studies!A:BR,5,FALSE),"")</f>
        <v>Alfentanil</v>
      </c>
      <c r="F7078" s="251" t="str">
        <f>IF(AND(A7078&lt;&gt;"",ISNUMBER(A7078)),VLOOKUP(A7078,Studies!A:BR,6,FALSE),"")</f>
        <v>Plasma</v>
      </c>
      <c r="G7078" s="194">
        <v>65</v>
      </c>
      <c r="H7078" s="50" t="s">
        <v>60</v>
      </c>
      <c r="I7078" s="187">
        <v>26.00451</v>
      </c>
      <c r="J7078" s="41" t="s">
        <v>941</v>
      </c>
      <c r="K7078" s="41" t="s">
        <v>116</v>
      </c>
    </row>
    <row r="7079" spans="1:11" x14ac:dyDescent="0.2">
      <c r="A7079" s="30">
        <v>770</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PO Ketoconazole coadmin sequential</v>
      </c>
      <c r="E7079" s="250" t="str">
        <f>IF(AND(A7079&lt;&gt;"",ISNUMBER(A7079)),VLOOKUP(A7079,Studies!A:BR,5,FALSE),"")</f>
        <v>Alfentanil</v>
      </c>
      <c r="F7079" s="251" t="str">
        <f>IF(AND(A7079&lt;&gt;"",ISNUMBER(A7079)),VLOOKUP(A7079,Studies!A:BR,6,FALSE),"")</f>
        <v>Plasma</v>
      </c>
      <c r="G7079" s="194">
        <v>66</v>
      </c>
      <c r="H7079" s="50" t="s">
        <v>60</v>
      </c>
      <c r="I7079" s="187">
        <v>25.645240000000001</v>
      </c>
      <c r="J7079" s="41" t="s">
        <v>941</v>
      </c>
      <c r="K7079" s="41" t="s">
        <v>116</v>
      </c>
    </row>
    <row r="7080" spans="1:11" x14ac:dyDescent="0.2">
      <c r="A7080" s="30">
        <v>770</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PO Ketoconazole coadmin sequential</v>
      </c>
      <c r="E7080" s="250" t="str">
        <f>IF(AND(A7080&lt;&gt;"",ISNUMBER(A7080)),VLOOKUP(A7080,Studies!A:BR,5,FALSE),"")</f>
        <v>Alfentanil</v>
      </c>
      <c r="F7080" s="251" t="str">
        <f>IF(AND(A7080&lt;&gt;"",ISNUMBER(A7080)),VLOOKUP(A7080,Studies!A:BR,6,FALSE),"")</f>
        <v>Plasma</v>
      </c>
      <c r="G7080" s="194">
        <v>67</v>
      </c>
      <c r="H7080" s="50" t="s">
        <v>60</v>
      </c>
      <c r="I7080" s="187">
        <v>20.88777</v>
      </c>
      <c r="J7080" s="41" t="s">
        <v>941</v>
      </c>
      <c r="K7080" s="41" t="s">
        <v>116</v>
      </c>
    </row>
    <row r="7081" spans="1:11" x14ac:dyDescent="0.2">
      <c r="A7081" s="30">
        <v>770</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PO Ketoconazole coadmin sequential</v>
      </c>
      <c r="E7081" s="250" t="str">
        <f>IF(AND(A7081&lt;&gt;"",ISNUMBER(A7081)),VLOOKUP(A7081,Studies!A:BR,5,FALSE),"")</f>
        <v>Alfentanil</v>
      </c>
      <c r="F7081" s="251" t="str">
        <f>IF(AND(A7081&lt;&gt;"",ISNUMBER(A7081)),VLOOKUP(A7081,Studies!A:BR,6,FALSE),"")</f>
        <v>Plasma</v>
      </c>
      <c r="G7081" s="194">
        <v>68</v>
      </c>
      <c r="H7081" s="50" t="s">
        <v>60</v>
      </c>
      <c r="I7081" s="187">
        <v>18.161000000000001</v>
      </c>
      <c r="J7081" s="41" t="s">
        <v>941</v>
      </c>
      <c r="K7081" s="41" t="s">
        <v>116</v>
      </c>
    </row>
    <row r="7082" spans="1:11" x14ac:dyDescent="0.2">
      <c r="A7082" s="30">
        <v>770</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PO Ketoconazole coadmin sequential</v>
      </c>
      <c r="E7082" s="250" t="str">
        <f>IF(AND(A7082&lt;&gt;"",ISNUMBER(A7082)),VLOOKUP(A7082,Studies!A:BR,5,FALSE),"")</f>
        <v>Alfentanil</v>
      </c>
      <c r="F7082" s="251" t="str">
        <f>IF(AND(A7082&lt;&gt;"",ISNUMBER(A7082)),VLOOKUP(A7082,Studies!A:BR,6,FALSE),"")</f>
        <v>Plasma</v>
      </c>
      <c r="G7082" s="194">
        <v>69</v>
      </c>
      <c r="H7082" s="50" t="s">
        <v>60</v>
      </c>
      <c r="I7082" s="187">
        <v>16.279530000000001</v>
      </c>
      <c r="J7082" s="41" t="s">
        <v>941</v>
      </c>
      <c r="K7082" s="41" t="s">
        <v>116</v>
      </c>
    </row>
    <row r="7083" spans="1:11" x14ac:dyDescent="0.2">
      <c r="A7083" s="30">
        <v>770</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PO Ketoconazole coadmin sequential</v>
      </c>
      <c r="E7083" s="250" t="str">
        <f>IF(AND(A7083&lt;&gt;"",ISNUMBER(A7083)),VLOOKUP(A7083,Studies!A:BR,5,FALSE),"")</f>
        <v>Alfentanil</v>
      </c>
      <c r="F7083" s="251" t="str">
        <f>IF(AND(A7083&lt;&gt;"",ISNUMBER(A7083)),VLOOKUP(A7083,Studies!A:BR,6,FALSE),"")</f>
        <v>Plasma</v>
      </c>
      <c r="G7083" s="194">
        <v>70</v>
      </c>
      <c r="H7083" s="50" t="s">
        <v>60</v>
      </c>
      <c r="I7083" s="187">
        <v>13.04463</v>
      </c>
      <c r="J7083" s="41" t="s">
        <v>941</v>
      </c>
      <c r="K7083" s="41" t="s">
        <v>116</v>
      </c>
    </row>
    <row r="7084" spans="1:11" x14ac:dyDescent="0.2">
      <c r="A7084" s="30">
        <v>770</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PO Ketoconazole coadmin sequential</v>
      </c>
      <c r="E7084" s="250" t="str">
        <f>IF(AND(A7084&lt;&gt;"",ISNUMBER(A7084)),VLOOKUP(A7084,Studies!A:BR,5,FALSE),"")</f>
        <v>Alfentanil</v>
      </c>
      <c r="F7084" s="251" t="str">
        <f>IF(AND(A7084&lt;&gt;"",ISNUMBER(A7084)),VLOOKUP(A7084,Studies!A:BR,6,FALSE),"")</f>
        <v>Plasma</v>
      </c>
      <c r="G7084" s="194">
        <v>71</v>
      </c>
      <c r="H7084" s="50" t="s">
        <v>60</v>
      </c>
      <c r="I7084" s="187">
        <v>10.99366</v>
      </c>
      <c r="J7084" s="41" t="s">
        <v>941</v>
      </c>
      <c r="K7084" s="41" t="s">
        <v>116</v>
      </c>
    </row>
    <row r="7085" spans="1:11" x14ac:dyDescent="0.2">
      <c r="A7085" s="30">
        <v>771</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PO Rifampin coadmin sequential</v>
      </c>
      <c r="E7085" s="250" t="str">
        <f>IF(AND(A7085&lt;&gt;"",ISNUMBER(A7085)),VLOOKUP(A7085,Studies!A:BR,5,FALSE),"")</f>
        <v>Alfentanil</v>
      </c>
      <c r="F7085" s="251" t="str">
        <f>IF(AND(A7085&lt;&gt;"",ISNUMBER(A7085)),VLOOKUP(A7085,Studies!A:BR,6,FALSE),"")</f>
        <v>Plasma</v>
      </c>
      <c r="G7085" s="194">
        <v>111.25</v>
      </c>
      <c r="H7085" s="50" t="s">
        <v>60</v>
      </c>
      <c r="I7085" s="187">
        <v>6.0828990000000003</v>
      </c>
      <c r="J7085" s="41" t="s">
        <v>941</v>
      </c>
      <c r="K7085" s="41" t="s">
        <v>116</v>
      </c>
    </row>
    <row r="7086" spans="1:11" x14ac:dyDescent="0.2">
      <c r="A7086" s="30">
        <v>771</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PO Rifampin coadmin sequential</v>
      </c>
      <c r="E7086" s="250" t="str">
        <f>IF(AND(A7086&lt;&gt;"",ISNUMBER(A7086)),VLOOKUP(A7086,Studies!A:BR,5,FALSE),"")</f>
        <v>Alfentanil</v>
      </c>
      <c r="F7086" s="251" t="str">
        <f>IF(AND(A7086&lt;&gt;"",ISNUMBER(A7086)),VLOOKUP(A7086,Studies!A:BR,6,FALSE),"")</f>
        <v>Plasma</v>
      </c>
      <c r="G7086" s="194">
        <v>111.5</v>
      </c>
      <c r="H7086" s="50" t="s">
        <v>60</v>
      </c>
      <c r="I7086" s="187">
        <v>4.555542</v>
      </c>
      <c r="J7086" s="41" t="s">
        <v>941</v>
      </c>
      <c r="K7086" s="41" t="s">
        <v>116</v>
      </c>
    </row>
    <row r="7087" spans="1:11" x14ac:dyDescent="0.2">
      <c r="A7087" s="30">
        <v>771</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PO Rifampin coadmin sequential</v>
      </c>
      <c r="E7087" s="250" t="str">
        <f>IF(AND(A7087&lt;&gt;"",ISNUMBER(A7087)),VLOOKUP(A7087,Studies!A:BR,5,FALSE),"")</f>
        <v>Alfentanil</v>
      </c>
      <c r="F7087" s="251" t="str">
        <f>IF(AND(A7087&lt;&gt;"",ISNUMBER(A7087)),VLOOKUP(A7087,Studies!A:BR,6,FALSE),"")</f>
        <v>Plasma</v>
      </c>
      <c r="G7087" s="194">
        <v>111.75</v>
      </c>
      <c r="H7087" s="50" t="s">
        <v>60</v>
      </c>
      <c r="I7087" s="187">
        <v>3.5355840000000001</v>
      </c>
      <c r="J7087" s="41" t="s">
        <v>941</v>
      </c>
      <c r="K7087" s="41" t="s">
        <v>116</v>
      </c>
    </row>
    <row r="7088" spans="1:11" x14ac:dyDescent="0.2">
      <c r="A7088" s="30">
        <v>771</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PO Rifampin coadmin sequential</v>
      </c>
      <c r="E7088" s="250" t="str">
        <f>IF(AND(A7088&lt;&gt;"",ISNUMBER(A7088)),VLOOKUP(A7088,Studies!A:BR,5,FALSE),"")</f>
        <v>Alfentanil</v>
      </c>
      <c r="F7088" s="251" t="str">
        <f>IF(AND(A7088&lt;&gt;"",ISNUMBER(A7088)),VLOOKUP(A7088,Studies!A:BR,6,FALSE),"")</f>
        <v>Plasma</v>
      </c>
      <c r="G7088" s="194">
        <v>112</v>
      </c>
      <c r="H7088" s="50" t="s">
        <v>60</v>
      </c>
      <c r="I7088" s="187">
        <v>2.6847590000000001</v>
      </c>
      <c r="J7088" s="41" t="s">
        <v>941</v>
      </c>
      <c r="K7088" s="41" t="s">
        <v>116</v>
      </c>
    </row>
    <row r="7089" spans="1:11" x14ac:dyDescent="0.2">
      <c r="A7089" s="30">
        <v>771</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PO Rifampin coadmin sequential</v>
      </c>
      <c r="E7089" s="250" t="str">
        <f>IF(AND(A7089&lt;&gt;"",ISNUMBER(A7089)),VLOOKUP(A7089,Studies!A:BR,5,FALSE),"")</f>
        <v>Alfentanil</v>
      </c>
      <c r="F7089" s="251" t="str">
        <f>IF(AND(A7089&lt;&gt;"",ISNUMBER(A7089)),VLOOKUP(A7089,Studies!A:BR,6,FALSE),"")</f>
        <v>Plasma</v>
      </c>
      <c r="G7089" s="194">
        <v>112.5</v>
      </c>
      <c r="H7089" s="50" t="s">
        <v>60</v>
      </c>
      <c r="I7089" s="187">
        <v>1.8324609999999999</v>
      </c>
      <c r="J7089" s="41" t="s">
        <v>941</v>
      </c>
      <c r="K7089" s="41" t="s">
        <v>116</v>
      </c>
    </row>
    <row r="7090" spans="1:11" x14ac:dyDescent="0.2">
      <c r="A7090" s="30">
        <v>771</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PO Rifampin coadmin sequential</v>
      </c>
      <c r="E7090" s="250" t="str">
        <f>IF(AND(A7090&lt;&gt;"",ISNUMBER(A7090)),VLOOKUP(A7090,Studies!A:BR,5,FALSE),"")</f>
        <v>Alfentanil</v>
      </c>
      <c r="F7090" s="251" t="str">
        <f>IF(AND(A7090&lt;&gt;"",ISNUMBER(A7090)),VLOOKUP(A7090,Studies!A:BR,6,FALSE),"")</f>
        <v>Plasma</v>
      </c>
      <c r="G7090" s="194">
        <v>113</v>
      </c>
      <c r="H7090" s="50" t="s">
        <v>60</v>
      </c>
      <c r="I7090" s="187">
        <v>0.9724237</v>
      </c>
      <c r="J7090" s="41" t="s">
        <v>941</v>
      </c>
      <c r="K7090" s="41" t="s">
        <v>116</v>
      </c>
    </row>
    <row r="7091" spans="1:11" x14ac:dyDescent="0.2">
      <c r="A7091" s="30">
        <v>771</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PO Rifampin coadmin sequential</v>
      </c>
      <c r="E7091" s="250" t="str">
        <f>IF(AND(A7091&lt;&gt;"",ISNUMBER(A7091)),VLOOKUP(A7091,Studies!A:BR,5,FALSE),"")</f>
        <v>Alfentanil</v>
      </c>
      <c r="F7091" s="251" t="str">
        <f>IF(AND(A7091&lt;&gt;"",ISNUMBER(A7091)),VLOOKUP(A7091,Studies!A:BR,6,FALSE),"")</f>
        <v>Plasma</v>
      </c>
      <c r="G7091" s="194">
        <v>114</v>
      </c>
      <c r="H7091" s="50" t="s">
        <v>60</v>
      </c>
      <c r="I7091" s="187">
        <v>0.44402069999999999</v>
      </c>
      <c r="J7091" s="41" t="s">
        <v>941</v>
      </c>
      <c r="K7091" s="41" t="s">
        <v>116</v>
      </c>
    </row>
    <row r="7092" spans="1:11" x14ac:dyDescent="0.2">
      <c r="A7092" s="30">
        <v>771</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PO Rifampin coadmin sequential</v>
      </c>
      <c r="E7092" s="250" t="str">
        <f>IF(AND(A7092&lt;&gt;"",ISNUMBER(A7092)),VLOOKUP(A7092,Studies!A:BR,5,FALSE),"")</f>
        <v>Alfentanil</v>
      </c>
      <c r="F7092" s="251" t="str">
        <f>IF(AND(A7092&lt;&gt;"",ISNUMBER(A7092)),VLOOKUP(A7092,Studies!A:BR,6,FALSE),"")</f>
        <v>Plasma</v>
      </c>
      <c r="G7092" s="194">
        <v>115</v>
      </c>
      <c r="H7092" s="50" t="s">
        <v>60</v>
      </c>
      <c r="I7092" s="187">
        <v>8.4382360000000003E-2</v>
      </c>
      <c r="J7092" s="41" t="s">
        <v>941</v>
      </c>
      <c r="K7092" s="41" t="s">
        <v>116</v>
      </c>
    </row>
    <row r="7093" spans="1:11" x14ac:dyDescent="0.2">
      <c r="A7093" s="30">
        <v>772</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PO Control simultaneous</v>
      </c>
      <c r="E7093" s="250" t="str">
        <f>IF(AND(A7093&lt;&gt;"",ISNUMBER(A7093)),VLOOKUP(A7093,Studies!A:BR,5,FALSE),"")</f>
        <v>Alfentanil</v>
      </c>
      <c r="F7093" s="251" t="str">
        <f>IF(AND(A7093&lt;&gt;"",ISNUMBER(A7093)),VLOOKUP(A7093,Studies!A:BR,6,FALSE),"")</f>
        <v>Plasma</v>
      </c>
      <c r="G7093" s="194">
        <v>21.166</v>
      </c>
      <c r="H7093" s="50" t="s">
        <v>60</v>
      </c>
      <c r="I7093" s="187">
        <v>0.16877639999999999</v>
      </c>
      <c r="J7093" s="41" t="s">
        <v>941</v>
      </c>
      <c r="K7093" s="41" t="s">
        <v>116</v>
      </c>
    </row>
    <row r="7094" spans="1:11" x14ac:dyDescent="0.2">
      <c r="A7094" s="30">
        <v>772</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PO Control simultaneous</v>
      </c>
      <c r="E7094" s="250" t="str">
        <f>IF(AND(A7094&lt;&gt;"",ISNUMBER(A7094)),VLOOKUP(A7094,Studies!A:BR,5,FALSE),"")</f>
        <v>Alfentanil</v>
      </c>
      <c r="F7094" s="251" t="str">
        <f>IF(AND(A7094&lt;&gt;"",ISNUMBER(A7094)),VLOOKUP(A7094,Studies!A:BR,6,FALSE),"")</f>
        <v>Plasma</v>
      </c>
      <c r="G7094" s="194">
        <v>21.25</v>
      </c>
      <c r="H7094" s="50" t="s">
        <v>60</v>
      </c>
      <c r="I7094" s="187">
        <v>11.308020000000001</v>
      </c>
      <c r="J7094" s="41" t="s">
        <v>941</v>
      </c>
      <c r="K7094" s="41" t="s">
        <v>116</v>
      </c>
    </row>
    <row r="7095" spans="1:11" x14ac:dyDescent="0.2">
      <c r="A7095" s="30">
        <v>772</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PO Control simultaneous</v>
      </c>
      <c r="E7095" s="250" t="str">
        <f>IF(AND(A7095&lt;&gt;"",ISNUMBER(A7095)),VLOOKUP(A7095,Studies!A:BR,5,FALSE),"")</f>
        <v>Alfentanil</v>
      </c>
      <c r="F7095" s="251" t="str">
        <f>IF(AND(A7095&lt;&gt;"",ISNUMBER(A7095)),VLOOKUP(A7095,Studies!A:BR,6,FALSE),"")</f>
        <v>Plasma</v>
      </c>
      <c r="G7095" s="194">
        <v>21.5</v>
      </c>
      <c r="H7095" s="50" t="s">
        <v>60</v>
      </c>
      <c r="I7095" s="187">
        <v>16.371310000000001</v>
      </c>
      <c r="J7095" s="41" t="s">
        <v>941</v>
      </c>
      <c r="K7095" s="41" t="s">
        <v>116</v>
      </c>
    </row>
    <row r="7096" spans="1:11" x14ac:dyDescent="0.2">
      <c r="A7096" s="30">
        <v>772</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PO Control simultaneous</v>
      </c>
      <c r="E7096" s="250" t="str">
        <f>IF(AND(A7096&lt;&gt;"",ISNUMBER(A7096)),VLOOKUP(A7096,Studies!A:BR,5,FALSE),"")</f>
        <v>Alfentanil</v>
      </c>
      <c r="F7096" s="251" t="str">
        <f>IF(AND(A7096&lt;&gt;"",ISNUMBER(A7096)),VLOOKUP(A7096,Studies!A:BR,6,FALSE),"")</f>
        <v>Plasma</v>
      </c>
      <c r="G7096" s="194">
        <v>21.75</v>
      </c>
      <c r="H7096" s="50" t="s">
        <v>60</v>
      </c>
      <c r="I7096" s="187">
        <v>21.940930000000002</v>
      </c>
      <c r="J7096" s="41" t="s">
        <v>941</v>
      </c>
      <c r="K7096" s="41" t="s">
        <v>116</v>
      </c>
    </row>
    <row r="7097" spans="1:11" x14ac:dyDescent="0.2">
      <c r="A7097" s="30">
        <v>772</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PO Control simultaneous</v>
      </c>
      <c r="E7097" s="250" t="str">
        <f>IF(AND(A7097&lt;&gt;"",ISNUMBER(A7097)),VLOOKUP(A7097,Studies!A:BR,5,FALSE),"")</f>
        <v>Alfentanil</v>
      </c>
      <c r="F7097" s="251" t="str">
        <f>IF(AND(A7097&lt;&gt;"",ISNUMBER(A7097)),VLOOKUP(A7097,Studies!A:BR,6,FALSE),"")</f>
        <v>Plasma</v>
      </c>
      <c r="G7097" s="194">
        <v>22</v>
      </c>
      <c r="H7097" s="50" t="s">
        <v>60</v>
      </c>
      <c r="I7097" s="187">
        <v>23.797470000000001</v>
      </c>
      <c r="J7097" s="41" t="s">
        <v>941</v>
      </c>
      <c r="K7097" s="41" t="s">
        <v>116</v>
      </c>
    </row>
    <row r="7098" spans="1:11" x14ac:dyDescent="0.2">
      <c r="A7098" s="30">
        <v>772</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PO Control simultaneous</v>
      </c>
      <c r="E7098" s="250" t="str">
        <f>IF(AND(A7098&lt;&gt;"",ISNUMBER(A7098)),VLOOKUP(A7098,Studies!A:BR,5,FALSE),"")</f>
        <v>Alfentanil</v>
      </c>
      <c r="F7098" s="251" t="str">
        <f>IF(AND(A7098&lt;&gt;"",ISNUMBER(A7098)),VLOOKUP(A7098,Studies!A:BR,6,FALSE),"")</f>
        <v>Plasma</v>
      </c>
      <c r="G7098" s="194">
        <v>22.5</v>
      </c>
      <c r="H7098" s="50" t="s">
        <v>60</v>
      </c>
      <c r="I7098" s="187">
        <v>24.135020000000001</v>
      </c>
      <c r="J7098" s="41" t="s">
        <v>941</v>
      </c>
      <c r="K7098" s="41" t="s">
        <v>116</v>
      </c>
    </row>
    <row r="7099" spans="1:11" x14ac:dyDescent="0.2">
      <c r="A7099" s="30">
        <v>772</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PO Control simultaneous</v>
      </c>
      <c r="E7099" s="250" t="str">
        <f>IF(AND(A7099&lt;&gt;"",ISNUMBER(A7099)),VLOOKUP(A7099,Studies!A:BR,5,FALSE),"")</f>
        <v>Alfentanil</v>
      </c>
      <c r="F7099" s="251" t="str">
        <f>IF(AND(A7099&lt;&gt;"",ISNUMBER(A7099)),VLOOKUP(A7099,Studies!A:BR,6,FALSE),"")</f>
        <v>Plasma</v>
      </c>
      <c r="G7099" s="194">
        <v>23</v>
      </c>
      <c r="H7099" s="50" t="s">
        <v>60</v>
      </c>
      <c r="I7099" s="187">
        <v>22.616029999999999</v>
      </c>
      <c r="J7099" s="41" t="s">
        <v>941</v>
      </c>
      <c r="K7099" s="41" t="s">
        <v>116</v>
      </c>
    </row>
    <row r="7100" spans="1:11" x14ac:dyDescent="0.2">
      <c r="A7100" s="30">
        <v>772</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PO Control simultaneous</v>
      </c>
      <c r="E7100" s="250" t="str">
        <f>IF(AND(A7100&lt;&gt;"",ISNUMBER(A7100)),VLOOKUP(A7100,Studies!A:BR,5,FALSE),"")</f>
        <v>Alfentanil</v>
      </c>
      <c r="F7100" s="251" t="str">
        <f>IF(AND(A7100&lt;&gt;"",ISNUMBER(A7100)),VLOOKUP(A7100,Studies!A:BR,6,FALSE),"")</f>
        <v>Plasma</v>
      </c>
      <c r="G7100" s="194">
        <v>23.5</v>
      </c>
      <c r="H7100" s="50" t="s">
        <v>60</v>
      </c>
      <c r="I7100" s="187">
        <v>18.734179999999999</v>
      </c>
      <c r="J7100" s="41" t="s">
        <v>941</v>
      </c>
      <c r="K7100" s="41" t="s">
        <v>116</v>
      </c>
    </row>
    <row r="7101" spans="1:11" x14ac:dyDescent="0.2">
      <c r="A7101" s="30">
        <v>772</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PO Control simultaneous</v>
      </c>
      <c r="E7101" s="250" t="str">
        <f>IF(AND(A7101&lt;&gt;"",ISNUMBER(A7101)),VLOOKUP(A7101,Studies!A:BR,5,FALSE),"")</f>
        <v>Alfentanil</v>
      </c>
      <c r="F7101" s="251" t="str">
        <f>IF(AND(A7101&lt;&gt;"",ISNUMBER(A7101)),VLOOKUP(A7101,Studies!A:BR,6,FALSE),"")</f>
        <v>Plasma</v>
      </c>
      <c r="G7101" s="194">
        <v>24</v>
      </c>
      <c r="H7101" s="50" t="s">
        <v>60</v>
      </c>
      <c r="I7101" s="187">
        <v>15.189870000000001</v>
      </c>
      <c r="J7101" s="41" t="s">
        <v>941</v>
      </c>
      <c r="K7101" s="41" t="s">
        <v>116</v>
      </c>
    </row>
    <row r="7102" spans="1:11" x14ac:dyDescent="0.2">
      <c r="A7102" s="30">
        <v>772</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PO Control simultaneous</v>
      </c>
      <c r="E7102" s="250" t="str">
        <f>IF(AND(A7102&lt;&gt;"",ISNUMBER(A7102)),VLOOKUP(A7102,Studies!A:BR,5,FALSE),"")</f>
        <v>Alfentanil</v>
      </c>
      <c r="F7102" s="251" t="str">
        <f>IF(AND(A7102&lt;&gt;"",ISNUMBER(A7102)),VLOOKUP(A7102,Studies!A:BR,6,FALSE),"")</f>
        <v>Plasma</v>
      </c>
      <c r="G7102" s="194">
        <v>24.5</v>
      </c>
      <c r="H7102" s="50" t="s">
        <v>60</v>
      </c>
      <c r="I7102" s="187">
        <v>12.99578</v>
      </c>
      <c r="J7102" s="41" t="s">
        <v>941</v>
      </c>
      <c r="K7102" s="41" t="s">
        <v>116</v>
      </c>
    </row>
    <row r="7103" spans="1:11" x14ac:dyDescent="0.2">
      <c r="A7103" s="30">
        <v>772</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PO Control simultaneous</v>
      </c>
      <c r="E7103" s="250" t="str">
        <f>IF(AND(A7103&lt;&gt;"",ISNUMBER(A7103)),VLOOKUP(A7103,Studies!A:BR,5,FALSE),"")</f>
        <v>Alfentanil</v>
      </c>
      <c r="F7103" s="251" t="str">
        <f>IF(AND(A7103&lt;&gt;"",ISNUMBER(A7103)),VLOOKUP(A7103,Studies!A:BR,6,FALSE),"")</f>
        <v>Plasma</v>
      </c>
      <c r="G7103" s="194">
        <v>25</v>
      </c>
      <c r="H7103" s="50" t="s">
        <v>60</v>
      </c>
      <c r="I7103" s="187">
        <v>8.6075940000000006</v>
      </c>
      <c r="J7103" s="41" t="s">
        <v>941</v>
      </c>
      <c r="K7103" s="41" t="s">
        <v>116</v>
      </c>
    </row>
    <row r="7104" spans="1:11" x14ac:dyDescent="0.2">
      <c r="A7104" s="30">
        <v>772</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PO Control simultaneous</v>
      </c>
      <c r="E7104" s="250" t="str">
        <f>IF(AND(A7104&lt;&gt;"",ISNUMBER(A7104)),VLOOKUP(A7104,Studies!A:BR,5,FALSE),"")</f>
        <v>Alfentanil</v>
      </c>
      <c r="F7104" s="251" t="str">
        <f>IF(AND(A7104&lt;&gt;"",ISNUMBER(A7104)),VLOOKUP(A7104,Studies!A:BR,6,FALSE),"")</f>
        <v>Plasma</v>
      </c>
      <c r="G7104" s="194">
        <v>26</v>
      </c>
      <c r="H7104" s="50" t="s">
        <v>60</v>
      </c>
      <c r="I7104" s="187">
        <v>5.738397</v>
      </c>
      <c r="J7104" s="41" t="s">
        <v>941</v>
      </c>
      <c r="K7104" s="41" t="s">
        <v>116</v>
      </c>
    </row>
    <row r="7105" spans="1:14" x14ac:dyDescent="0.2">
      <c r="A7105" s="30">
        <v>772</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PO Control simultaneous</v>
      </c>
      <c r="E7105" s="250" t="str">
        <f>IF(AND(A7105&lt;&gt;"",ISNUMBER(A7105)),VLOOKUP(A7105,Studies!A:BR,5,FALSE),"")</f>
        <v>Alfentanil</v>
      </c>
      <c r="F7105" s="251" t="str">
        <f>IF(AND(A7105&lt;&gt;"",ISNUMBER(A7105)),VLOOKUP(A7105,Studies!A:BR,6,FALSE),"")</f>
        <v>Plasma</v>
      </c>
      <c r="G7105" s="194">
        <v>27</v>
      </c>
      <c r="H7105" s="50" t="s">
        <v>60</v>
      </c>
      <c r="I7105" s="187">
        <v>3.881856</v>
      </c>
      <c r="J7105" s="41" t="s">
        <v>941</v>
      </c>
      <c r="K7105" s="41" t="s">
        <v>116</v>
      </c>
    </row>
    <row r="7106" spans="1:14" x14ac:dyDescent="0.2">
      <c r="A7106" s="30">
        <v>772</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PO Control simultaneous</v>
      </c>
      <c r="E7106" s="250" t="str">
        <f>IF(AND(A7106&lt;&gt;"",ISNUMBER(A7106)),VLOOKUP(A7106,Studies!A:BR,5,FALSE),"")</f>
        <v>Alfentanil</v>
      </c>
      <c r="F7106" s="251" t="str">
        <f>IF(AND(A7106&lt;&gt;"",ISNUMBER(A7106)),VLOOKUP(A7106,Studies!A:BR,6,FALSE),"")</f>
        <v>Plasma</v>
      </c>
      <c r="G7106" s="194">
        <v>28</v>
      </c>
      <c r="H7106" s="50" t="s">
        <v>60</v>
      </c>
      <c r="I7106" s="187">
        <v>2.7004220000000001</v>
      </c>
      <c r="J7106" s="41" t="s">
        <v>941</v>
      </c>
      <c r="K7106" s="41" t="s">
        <v>116</v>
      </c>
    </row>
    <row r="7107" spans="1:14" x14ac:dyDescent="0.2">
      <c r="A7107" s="30">
        <v>772</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PO Control simultaneous</v>
      </c>
      <c r="E7107" s="250" t="str">
        <f>IF(AND(A7107&lt;&gt;"",ISNUMBER(A7107)),VLOOKUP(A7107,Studies!A:BR,5,FALSE),"")</f>
        <v>Alfentanil</v>
      </c>
      <c r="F7107" s="251" t="str">
        <f>IF(AND(A7107&lt;&gt;"",ISNUMBER(A7107)),VLOOKUP(A7107,Studies!A:BR,6,FALSE),"")</f>
        <v>Plasma</v>
      </c>
      <c r="G7107" s="194">
        <v>29</v>
      </c>
      <c r="H7107" s="50" t="s">
        <v>60</v>
      </c>
      <c r="I7107" s="187">
        <v>1.5189870000000001</v>
      </c>
      <c r="J7107" s="41" t="s">
        <v>941</v>
      </c>
      <c r="K7107" s="41" t="s">
        <v>116</v>
      </c>
    </row>
    <row r="7108" spans="1:14" x14ac:dyDescent="0.2">
      <c r="A7108" s="30">
        <v>773</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Grapefruit coadmin simultaneous</v>
      </c>
      <c r="E7108" s="250" t="str">
        <f>IF(AND(A7108&lt;&gt;"",ISNUMBER(A7108)),VLOOKUP(A7108,Studies!A:BR,5,FALSE),"")</f>
        <v>Alfentanil</v>
      </c>
      <c r="F7108" s="251" t="str">
        <f>IF(AND(A7108&lt;&gt;"",ISNUMBER(A7108)),VLOOKUP(A7108,Studies!A:BR,6,FALSE),"")</f>
        <v>Plasma</v>
      </c>
      <c r="G7108" s="194">
        <v>21.25</v>
      </c>
      <c r="H7108" s="50" t="s">
        <v>60</v>
      </c>
      <c r="I7108" s="187">
        <v>13.33333</v>
      </c>
      <c r="J7108" s="41" t="s">
        <v>941</v>
      </c>
      <c r="K7108" s="41" t="s">
        <v>116</v>
      </c>
      <c r="L7108" s="195">
        <v>14.34599</v>
      </c>
      <c r="M7108" s="52" t="s">
        <v>941</v>
      </c>
      <c r="N7108" s="52" t="s">
        <v>117</v>
      </c>
    </row>
    <row r="7109" spans="1:14" x14ac:dyDescent="0.2">
      <c r="A7109" s="30">
        <v>773</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Grapefruit coadmin simultaneous</v>
      </c>
      <c r="E7109" s="250" t="str">
        <f>IF(AND(A7109&lt;&gt;"",ISNUMBER(A7109)),VLOOKUP(A7109,Studies!A:BR,5,FALSE),"")</f>
        <v>Alfentanil</v>
      </c>
      <c r="F7109" s="251" t="str">
        <f>IF(AND(A7109&lt;&gt;"",ISNUMBER(A7109)),VLOOKUP(A7109,Studies!A:BR,6,FALSE),"")</f>
        <v>Plasma</v>
      </c>
      <c r="G7109" s="194">
        <v>21.5</v>
      </c>
      <c r="H7109" s="50" t="s">
        <v>60</v>
      </c>
      <c r="I7109" s="187">
        <v>29.873419999999999</v>
      </c>
      <c r="J7109" s="41" t="s">
        <v>941</v>
      </c>
      <c r="K7109" s="41" t="s">
        <v>116</v>
      </c>
      <c r="L7109" s="195">
        <v>23.291139999999999</v>
      </c>
      <c r="M7109" s="52" t="s">
        <v>941</v>
      </c>
      <c r="N7109" s="52" t="s">
        <v>117</v>
      </c>
    </row>
    <row r="7110" spans="1:14" x14ac:dyDescent="0.2">
      <c r="A7110" s="30">
        <v>773</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Grapefruit coadmin simultaneous</v>
      </c>
      <c r="E7110" s="250" t="str">
        <f>IF(AND(A7110&lt;&gt;"",ISNUMBER(A7110)),VLOOKUP(A7110,Studies!A:BR,5,FALSE),"")</f>
        <v>Alfentanil</v>
      </c>
      <c r="F7110" s="251" t="str">
        <f>IF(AND(A7110&lt;&gt;"",ISNUMBER(A7110)),VLOOKUP(A7110,Studies!A:BR,6,FALSE),"")</f>
        <v>Plasma</v>
      </c>
      <c r="G7110" s="194">
        <v>21.75</v>
      </c>
      <c r="H7110" s="50" t="s">
        <v>60</v>
      </c>
      <c r="I7110" s="187">
        <v>40.506329999999998</v>
      </c>
      <c r="J7110" s="41" t="s">
        <v>941</v>
      </c>
      <c r="K7110" s="41" t="s">
        <v>116</v>
      </c>
      <c r="L7110" s="195">
        <v>22.44726</v>
      </c>
      <c r="M7110" s="52" t="s">
        <v>941</v>
      </c>
      <c r="N7110" s="52" t="s">
        <v>117</v>
      </c>
    </row>
    <row r="7111" spans="1:14" x14ac:dyDescent="0.2">
      <c r="A7111" s="30">
        <v>773</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Grapefruit coadmin simultaneous</v>
      </c>
      <c r="E7111" s="250" t="str">
        <f>IF(AND(A7111&lt;&gt;"",ISNUMBER(A7111)),VLOOKUP(A7111,Studies!A:BR,5,FALSE),"")</f>
        <v>Alfentanil</v>
      </c>
      <c r="F7111" s="251" t="str">
        <f>IF(AND(A7111&lt;&gt;"",ISNUMBER(A7111)),VLOOKUP(A7111,Studies!A:BR,6,FALSE),"")</f>
        <v>Plasma</v>
      </c>
      <c r="G7111" s="194">
        <v>22</v>
      </c>
      <c r="H7111" s="50" t="s">
        <v>60</v>
      </c>
      <c r="I7111" s="187">
        <v>47.088610000000003</v>
      </c>
      <c r="J7111" s="41" t="s">
        <v>941</v>
      </c>
      <c r="K7111" s="41" t="s">
        <v>116</v>
      </c>
      <c r="L7111" s="195">
        <v>32.742609999999999</v>
      </c>
      <c r="M7111" s="52" t="s">
        <v>941</v>
      </c>
      <c r="N7111" s="52" t="s">
        <v>117</v>
      </c>
    </row>
    <row r="7112" spans="1:14" x14ac:dyDescent="0.2">
      <c r="A7112" s="30">
        <v>773</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Grapefruit coadmin simultaneous</v>
      </c>
      <c r="E7112" s="250" t="str">
        <f>IF(AND(A7112&lt;&gt;"",ISNUMBER(A7112)),VLOOKUP(A7112,Studies!A:BR,5,FALSE),"")</f>
        <v>Alfentanil</v>
      </c>
      <c r="F7112" s="251" t="str">
        <f>IF(AND(A7112&lt;&gt;"",ISNUMBER(A7112)),VLOOKUP(A7112,Studies!A:BR,6,FALSE),"")</f>
        <v>Plasma</v>
      </c>
      <c r="G7112" s="194">
        <v>22.5</v>
      </c>
      <c r="H7112" s="50" t="s">
        <v>60</v>
      </c>
      <c r="I7112" s="187">
        <v>39.324890000000003</v>
      </c>
      <c r="J7112" s="41" t="s">
        <v>941</v>
      </c>
      <c r="K7112" s="41" t="s">
        <v>116</v>
      </c>
      <c r="L7112" s="195">
        <v>24.810130000000001</v>
      </c>
      <c r="M7112" s="52" t="s">
        <v>941</v>
      </c>
      <c r="N7112" s="52" t="s">
        <v>117</v>
      </c>
    </row>
    <row r="7113" spans="1:14" x14ac:dyDescent="0.2">
      <c r="A7113" s="30">
        <v>773</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Grapefruit coadmin simultaneous</v>
      </c>
      <c r="E7113" s="250" t="str">
        <f>IF(AND(A7113&lt;&gt;"",ISNUMBER(A7113)),VLOOKUP(A7113,Studies!A:BR,5,FALSE),"")</f>
        <v>Alfentanil</v>
      </c>
      <c r="F7113" s="251" t="str">
        <f>IF(AND(A7113&lt;&gt;"",ISNUMBER(A7113)),VLOOKUP(A7113,Studies!A:BR,6,FALSE),"")</f>
        <v>Plasma</v>
      </c>
      <c r="G7113" s="194">
        <v>23</v>
      </c>
      <c r="H7113" s="50" t="s">
        <v>60</v>
      </c>
      <c r="I7113" s="187">
        <v>32.405059999999999</v>
      </c>
      <c r="J7113" s="41" t="s">
        <v>941</v>
      </c>
      <c r="K7113" s="41" t="s">
        <v>116</v>
      </c>
      <c r="L7113" s="195">
        <v>13.67089</v>
      </c>
      <c r="M7113" s="52" t="s">
        <v>941</v>
      </c>
      <c r="N7113" s="52" t="s">
        <v>117</v>
      </c>
    </row>
    <row r="7114" spans="1:14" x14ac:dyDescent="0.2">
      <c r="A7114" s="30">
        <v>773</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Grapefruit coadmin simultaneous</v>
      </c>
      <c r="E7114" s="250" t="str">
        <f>IF(AND(A7114&lt;&gt;"",ISNUMBER(A7114)),VLOOKUP(A7114,Studies!A:BR,5,FALSE),"")</f>
        <v>Alfentanil</v>
      </c>
      <c r="F7114" s="251" t="str">
        <f>IF(AND(A7114&lt;&gt;"",ISNUMBER(A7114)),VLOOKUP(A7114,Studies!A:BR,6,FALSE),"")</f>
        <v>Plasma</v>
      </c>
      <c r="G7114" s="194">
        <v>23.5</v>
      </c>
      <c r="H7114" s="50" t="s">
        <v>60</v>
      </c>
      <c r="I7114" s="187">
        <v>31.56118</v>
      </c>
      <c r="J7114" s="41" t="s">
        <v>941</v>
      </c>
      <c r="K7114" s="41" t="s">
        <v>116</v>
      </c>
      <c r="L7114" s="195">
        <v>11.308020000000001</v>
      </c>
      <c r="M7114" s="52" t="s">
        <v>941</v>
      </c>
      <c r="N7114" s="52" t="s">
        <v>117</v>
      </c>
    </row>
    <row r="7115" spans="1:14" x14ac:dyDescent="0.2">
      <c r="A7115" s="30">
        <v>773</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Grapefruit coadmin simultaneous</v>
      </c>
      <c r="E7115" s="250" t="str">
        <f>IF(AND(A7115&lt;&gt;"",ISNUMBER(A7115)),VLOOKUP(A7115,Studies!A:BR,5,FALSE),"")</f>
        <v>Alfentanil</v>
      </c>
      <c r="F7115" s="251" t="str">
        <f>IF(AND(A7115&lt;&gt;"",ISNUMBER(A7115)),VLOOKUP(A7115,Studies!A:BR,6,FALSE),"")</f>
        <v>Plasma</v>
      </c>
      <c r="G7115" s="194">
        <v>24</v>
      </c>
      <c r="H7115" s="50" t="s">
        <v>60</v>
      </c>
      <c r="I7115" s="187">
        <v>32.067509999999999</v>
      </c>
      <c r="J7115" s="41" t="s">
        <v>941</v>
      </c>
      <c r="K7115" s="41" t="s">
        <v>116</v>
      </c>
      <c r="L7115" s="195">
        <v>14.00844</v>
      </c>
      <c r="M7115" s="52" t="s">
        <v>941</v>
      </c>
      <c r="N7115" s="52" t="s">
        <v>117</v>
      </c>
    </row>
    <row r="7116" spans="1:14" x14ac:dyDescent="0.2">
      <c r="A7116" s="30">
        <v>773</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Grapefruit coadmin simultaneous</v>
      </c>
      <c r="E7116" s="250" t="str">
        <f>IF(AND(A7116&lt;&gt;"",ISNUMBER(A7116)),VLOOKUP(A7116,Studies!A:BR,5,FALSE),"")</f>
        <v>Alfentanil</v>
      </c>
      <c r="F7116" s="251" t="str">
        <f>IF(AND(A7116&lt;&gt;"",ISNUMBER(A7116)),VLOOKUP(A7116,Studies!A:BR,6,FALSE),"")</f>
        <v>Plasma</v>
      </c>
      <c r="G7116" s="194">
        <v>24.5</v>
      </c>
      <c r="H7116" s="50" t="s">
        <v>60</v>
      </c>
      <c r="I7116" s="187">
        <v>31.22363</v>
      </c>
      <c r="J7116" s="41" t="s">
        <v>941</v>
      </c>
      <c r="K7116" s="41" t="s">
        <v>116</v>
      </c>
      <c r="L7116" s="195">
        <v>14.177210000000001</v>
      </c>
      <c r="M7116" s="52" t="s">
        <v>941</v>
      </c>
      <c r="N7116" s="52" t="s">
        <v>117</v>
      </c>
    </row>
    <row r="7117" spans="1:14" x14ac:dyDescent="0.2">
      <c r="A7117" s="30">
        <v>773</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Grapefruit coadmin simultaneous</v>
      </c>
      <c r="E7117" s="250" t="str">
        <f>IF(AND(A7117&lt;&gt;"",ISNUMBER(A7117)),VLOOKUP(A7117,Studies!A:BR,5,FALSE),"")</f>
        <v>Alfentanil</v>
      </c>
      <c r="F7117" s="251" t="str">
        <f>IF(AND(A7117&lt;&gt;"",ISNUMBER(A7117)),VLOOKUP(A7117,Studies!A:BR,6,FALSE),"")</f>
        <v>Plasma</v>
      </c>
      <c r="G7117" s="194">
        <v>25</v>
      </c>
      <c r="H7117" s="50" t="s">
        <v>60</v>
      </c>
      <c r="I7117" s="187">
        <v>22.44726</v>
      </c>
      <c r="J7117" s="41" t="s">
        <v>941</v>
      </c>
      <c r="K7117" s="41" t="s">
        <v>116</v>
      </c>
      <c r="L7117" s="195">
        <v>9.6202489999999994</v>
      </c>
      <c r="M7117" s="52" t="s">
        <v>941</v>
      </c>
      <c r="N7117" s="52" t="s">
        <v>117</v>
      </c>
    </row>
    <row r="7118" spans="1:14" x14ac:dyDescent="0.2">
      <c r="A7118" s="30">
        <v>773</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Grapefruit coadmin simultaneous</v>
      </c>
      <c r="E7118" s="250" t="str">
        <f>IF(AND(A7118&lt;&gt;"",ISNUMBER(A7118)),VLOOKUP(A7118,Studies!A:BR,5,FALSE),"")</f>
        <v>Alfentanil</v>
      </c>
      <c r="F7118" s="251" t="str">
        <f>IF(AND(A7118&lt;&gt;"",ISNUMBER(A7118)),VLOOKUP(A7118,Studies!A:BR,6,FALSE),"")</f>
        <v>Plasma</v>
      </c>
      <c r="G7118" s="194">
        <v>26</v>
      </c>
      <c r="H7118" s="50" t="s">
        <v>60</v>
      </c>
      <c r="I7118" s="187">
        <v>15.021100000000001</v>
      </c>
      <c r="J7118" s="41" t="s">
        <v>941</v>
      </c>
      <c r="K7118" s="41" t="s">
        <v>116</v>
      </c>
      <c r="L7118" s="195">
        <v>6.0759460000000001</v>
      </c>
      <c r="M7118" s="52" t="s">
        <v>941</v>
      </c>
      <c r="N7118" s="52" t="s">
        <v>117</v>
      </c>
    </row>
    <row r="7119" spans="1:14" x14ac:dyDescent="0.2">
      <c r="A7119" s="30">
        <v>773</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Grapefruit coadmin simultaneous</v>
      </c>
      <c r="E7119" s="250" t="str">
        <f>IF(AND(A7119&lt;&gt;"",ISNUMBER(A7119)),VLOOKUP(A7119,Studies!A:BR,5,FALSE),"")</f>
        <v>Alfentanil</v>
      </c>
      <c r="F7119" s="251" t="str">
        <f>IF(AND(A7119&lt;&gt;"",ISNUMBER(A7119)),VLOOKUP(A7119,Studies!A:BR,6,FALSE),"")</f>
        <v>Plasma</v>
      </c>
      <c r="G7119" s="194">
        <v>27</v>
      </c>
      <c r="H7119" s="50" t="s">
        <v>60</v>
      </c>
      <c r="I7119" s="187">
        <v>9.9578059999999997</v>
      </c>
      <c r="J7119" s="41" t="s">
        <v>941</v>
      </c>
      <c r="K7119" s="41" t="s">
        <v>116</v>
      </c>
      <c r="L7119" s="195">
        <v>5.5696199999999996</v>
      </c>
      <c r="M7119" s="52" t="s">
        <v>941</v>
      </c>
      <c r="N7119" s="52" t="s">
        <v>117</v>
      </c>
    </row>
    <row r="7120" spans="1:14" x14ac:dyDescent="0.2">
      <c r="A7120" s="30">
        <v>773</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Grapefruit coadmin simultaneous</v>
      </c>
      <c r="E7120" s="250" t="str">
        <f>IF(AND(A7120&lt;&gt;"",ISNUMBER(A7120)),VLOOKUP(A7120,Studies!A:BR,5,FALSE),"")</f>
        <v>Alfentanil</v>
      </c>
      <c r="F7120" s="251" t="str">
        <f>IF(AND(A7120&lt;&gt;"",ISNUMBER(A7120)),VLOOKUP(A7120,Studies!A:BR,6,FALSE),"")</f>
        <v>Plasma</v>
      </c>
      <c r="G7120" s="194">
        <v>28</v>
      </c>
      <c r="H7120" s="50" t="s">
        <v>60</v>
      </c>
      <c r="I7120" s="187">
        <v>6.4135020000000003</v>
      </c>
      <c r="J7120" s="41" t="s">
        <v>941</v>
      </c>
      <c r="K7120" s="41" t="s">
        <v>116</v>
      </c>
      <c r="L7120" s="195">
        <v>4.7257379999999998</v>
      </c>
      <c r="M7120" s="52" t="s">
        <v>941</v>
      </c>
      <c r="N7120" s="52" t="s">
        <v>117</v>
      </c>
    </row>
    <row r="7121" spans="1:14" x14ac:dyDescent="0.2">
      <c r="A7121" s="30">
        <v>773</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simultaneous</v>
      </c>
      <c r="E7121" s="250" t="str">
        <f>IF(AND(A7121&lt;&gt;"",ISNUMBER(A7121)),VLOOKUP(A7121,Studies!A:BR,5,FALSE),"")</f>
        <v>Alfentanil</v>
      </c>
      <c r="F7121" s="251" t="str">
        <f>IF(AND(A7121&lt;&gt;"",ISNUMBER(A7121)),VLOOKUP(A7121,Studies!A:BR,6,FALSE),"")</f>
        <v>Plasma</v>
      </c>
      <c r="G7121" s="194">
        <v>29</v>
      </c>
      <c r="H7121" s="50" t="s">
        <v>60</v>
      </c>
      <c r="I7121" s="187">
        <v>4.5569620000000004</v>
      </c>
      <c r="J7121" s="41" t="s">
        <v>941</v>
      </c>
      <c r="K7121" s="41" t="s">
        <v>116</v>
      </c>
      <c r="L7121" s="195">
        <v>3.5443039999999999</v>
      </c>
      <c r="M7121" s="52" t="s">
        <v>941</v>
      </c>
      <c r="N7121" s="52" t="s">
        <v>117</v>
      </c>
    </row>
    <row r="7122" spans="1:14" x14ac:dyDescent="0.2">
      <c r="A7122" s="30">
        <v>774</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Ketoconazole coadmin simultaneous</v>
      </c>
      <c r="E7122" s="250" t="str">
        <f>IF(AND(A7122&lt;&gt;"",ISNUMBER(A7122)),VLOOKUP(A7122,Studies!A:BR,5,FALSE),"")</f>
        <v>Alfentanil</v>
      </c>
      <c r="F7122" s="251" t="str">
        <f>IF(AND(A7122&lt;&gt;"",ISNUMBER(A7122)),VLOOKUP(A7122,Studies!A:BR,6,FALSE),"")</f>
        <v>Plasma</v>
      </c>
      <c r="G7122" s="194">
        <v>84.165999999999997</v>
      </c>
      <c r="H7122" s="50" t="s">
        <v>60</v>
      </c>
      <c r="I7122" s="187">
        <v>7.2573840000000001</v>
      </c>
      <c r="J7122" s="41" t="s">
        <v>941</v>
      </c>
      <c r="K7122" s="41" t="s">
        <v>116</v>
      </c>
    </row>
    <row r="7123" spans="1:14" x14ac:dyDescent="0.2">
      <c r="A7123" s="30">
        <v>774</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Ketoconazole coadmin simultaneous</v>
      </c>
      <c r="E7123" s="250" t="str">
        <f>IF(AND(A7123&lt;&gt;"",ISNUMBER(A7123)),VLOOKUP(A7123,Studies!A:BR,5,FALSE),"")</f>
        <v>Alfentanil</v>
      </c>
      <c r="F7123" s="251" t="str">
        <f>IF(AND(A7123&lt;&gt;"",ISNUMBER(A7123)),VLOOKUP(A7123,Studies!A:BR,6,FALSE),"")</f>
        <v>Plasma</v>
      </c>
      <c r="G7123" s="194">
        <v>84.33</v>
      </c>
      <c r="H7123" s="50" t="s">
        <v>60</v>
      </c>
      <c r="I7123" s="187">
        <v>13.83966</v>
      </c>
      <c r="J7123" s="41" t="s">
        <v>941</v>
      </c>
      <c r="K7123" s="41" t="s">
        <v>116</v>
      </c>
    </row>
    <row r="7124" spans="1:14" x14ac:dyDescent="0.2">
      <c r="A7124" s="30">
        <v>774</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Ketoconazole coadmin simultaneous</v>
      </c>
      <c r="E7124" s="250" t="str">
        <f>IF(AND(A7124&lt;&gt;"",ISNUMBER(A7124)),VLOOKUP(A7124,Studies!A:BR,5,FALSE),"")</f>
        <v>Alfentanil</v>
      </c>
      <c r="F7124" s="251" t="str">
        <f>IF(AND(A7124&lt;&gt;"",ISNUMBER(A7124)),VLOOKUP(A7124,Studies!A:BR,6,FALSE),"")</f>
        <v>Plasma</v>
      </c>
      <c r="G7124" s="194">
        <v>84.5</v>
      </c>
      <c r="H7124" s="50" t="s">
        <v>60</v>
      </c>
      <c r="I7124" s="187">
        <v>21.603380000000001</v>
      </c>
      <c r="J7124" s="41" t="s">
        <v>941</v>
      </c>
      <c r="K7124" s="41" t="s">
        <v>116</v>
      </c>
    </row>
    <row r="7125" spans="1:14" x14ac:dyDescent="0.2">
      <c r="A7125" s="30">
        <v>774</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Ketoconazole coadmin simultaneous</v>
      </c>
      <c r="E7125" s="250" t="str">
        <f>IF(AND(A7125&lt;&gt;"",ISNUMBER(A7125)),VLOOKUP(A7125,Studies!A:BR,5,FALSE),"")</f>
        <v>Alfentanil</v>
      </c>
      <c r="F7125" s="251" t="str">
        <f>IF(AND(A7125&lt;&gt;"",ISNUMBER(A7125)),VLOOKUP(A7125,Studies!A:BR,6,FALSE),"")</f>
        <v>Plasma</v>
      </c>
      <c r="G7125" s="194">
        <v>84.75</v>
      </c>
      <c r="H7125" s="50" t="s">
        <v>60</v>
      </c>
      <c r="I7125" s="187">
        <v>26.66667</v>
      </c>
      <c r="J7125" s="41" t="s">
        <v>941</v>
      </c>
      <c r="K7125" s="41" t="s">
        <v>116</v>
      </c>
    </row>
    <row r="7126" spans="1:14" x14ac:dyDescent="0.2">
      <c r="A7126" s="30">
        <v>774</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Ketoconazole coadmin simultaneous</v>
      </c>
      <c r="E7126" s="250" t="str">
        <f>IF(AND(A7126&lt;&gt;"",ISNUMBER(A7126)),VLOOKUP(A7126,Studies!A:BR,5,FALSE),"")</f>
        <v>Alfentanil</v>
      </c>
      <c r="F7126" s="251" t="str">
        <f>IF(AND(A7126&lt;&gt;"",ISNUMBER(A7126)),VLOOKUP(A7126,Studies!A:BR,6,FALSE),"")</f>
        <v>Plasma</v>
      </c>
      <c r="G7126" s="194">
        <v>85</v>
      </c>
      <c r="H7126" s="50" t="s">
        <v>60</v>
      </c>
      <c r="I7126" s="187">
        <v>30.54852</v>
      </c>
      <c r="J7126" s="41" t="s">
        <v>941</v>
      </c>
      <c r="K7126" s="41" t="s">
        <v>116</v>
      </c>
    </row>
    <row r="7127" spans="1:14" x14ac:dyDescent="0.2">
      <c r="A7127" s="30">
        <v>774</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Ketoconazole coadmin simultaneous</v>
      </c>
      <c r="E7127" s="250" t="str">
        <f>IF(AND(A7127&lt;&gt;"",ISNUMBER(A7127)),VLOOKUP(A7127,Studies!A:BR,5,FALSE),"")</f>
        <v>Alfentanil</v>
      </c>
      <c r="F7127" s="251" t="str">
        <f>IF(AND(A7127&lt;&gt;"",ISNUMBER(A7127)),VLOOKUP(A7127,Studies!A:BR,6,FALSE),"")</f>
        <v>Plasma</v>
      </c>
      <c r="G7127" s="194">
        <v>85.5</v>
      </c>
      <c r="H7127" s="50" t="s">
        <v>60</v>
      </c>
      <c r="I7127" s="187">
        <v>26.32911</v>
      </c>
      <c r="J7127" s="41" t="s">
        <v>941</v>
      </c>
      <c r="K7127" s="41" t="s">
        <v>116</v>
      </c>
    </row>
    <row r="7128" spans="1:14" x14ac:dyDescent="0.2">
      <c r="A7128" s="30">
        <v>774</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Ketoconazole coadmin simultaneous</v>
      </c>
      <c r="E7128" s="250" t="str">
        <f>IF(AND(A7128&lt;&gt;"",ISNUMBER(A7128)),VLOOKUP(A7128,Studies!A:BR,5,FALSE),"")</f>
        <v>Alfentanil</v>
      </c>
      <c r="F7128" s="251" t="str">
        <f>IF(AND(A7128&lt;&gt;"",ISNUMBER(A7128)),VLOOKUP(A7128,Studies!A:BR,6,FALSE),"")</f>
        <v>Plasma</v>
      </c>
      <c r="G7128" s="194">
        <v>86</v>
      </c>
      <c r="H7128" s="50" t="s">
        <v>60</v>
      </c>
      <c r="I7128" s="187">
        <v>27.172999999999998</v>
      </c>
      <c r="J7128" s="41" t="s">
        <v>941</v>
      </c>
      <c r="K7128" s="41" t="s">
        <v>116</v>
      </c>
    </row>
    <row r="7129" spans="1:14" x14ac:dyDescent="0.2">
      <c r="A7129" s="30">
        <v>774</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Ketoconazole coadmin simultaneous</v>
      </c>
      <c r="E7129" s="250" t="str">
        <f>IF(AND(A7129&lt;&gt;"",ISNUMBER(A7129)),VLOOKUP(A7129,Studies!A:BR,5,FALSE),"")</f>
        <v>Alfentanil</v>
      </c>
      <c r="F7129" s="251" t="str">
        <f>IF(AND(A7129&lt;&gt;"",ISNUMBER(A7129)),VLOOKUP(A7129,Studies!A:BR,6,FALSE),"")</f>
        <v>Plasma</v>
      </c>
      <c r="G7129" s="194">
        <v>86.5</v>
      </c>
      <c r="H7129" s="50" t="s">
        <v>60</v>
      </c>
      <c r="I7129" s="187">
        <v>28.185649999999999</v>
      </c>
      <c r="J7129" s="41" t="s">
        <v>941</v>
      </c>
      <c r="K7129" s="41" t="s">
        <v>116</v>
      </c>
    </row>
    <row r="7130" spans="1:14" x14ac:dyDescent="0.2">
      <c r="A7130" s="30">
        <v>774</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Ketoconazole coadmin simultaneous</v>
      </c>
      <c r="E7130" s="250" t="str">
        <f>IF(AND(A7130&lt;&gt;"",ISNUMBER(A7130)),VLOOKUP(A7130,Studies!A:BR,5,FALSE),"")</f>
        <v>Alfentanil</v>
      </c>
      <c r="F7130" s="251" t="str">
        <f>IF(AND(A7130&lt;&gt;"",ISNUMBER(A7130)),VLOOKUP(A7130,Studies!A:BR,6,FALSE),"")</f>
        <v>Plasma</v>
      </c>
      <c r="G7130" s="194">
        <v>87</v>
      </c>
      <c r="H7130" s="50" t="s">
        <v>60</v>
      </c>
      <c r="I7130" s="187">
        <v>28.354430000000001</v>
      </c>
      <c r="J7130" s="41" t="s">
        <v>941</v>
      </c>
      <c r="K7130" s="41" t="s">
        <v>116</v>
      </c>
    </row>
    <row r="7131" spans="1:14" x14ac:dyDescent="0.2">
      <c r="A7131" s="30">
        <v>774</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Ketoconazole coadmin simultaneous</v>
      </c>
      <c r="E7131" s="250" t="str">
        <f>IF(AND(A7131&lt;&gt;"",ISNUMBER(A7131)),VLOOKUP(A7131,Studies!A:BR,5,FALSE),"")</f>
        <v>Alfentanil</v>
      </c>
      <c r="F7131" s="251" t="str">
        <f>IF(AND(A7131&lt;&gt;"",ISNUMBER(A7131)),VLOOKUP(A7131,Studies!A:BR,6,FALSE),"")</f>
        <v>Plasma</v>
      </c>
      <c r="G7131" s="194">
        <v>87.5</v>
      </c>
      <c r="H7131" s="50" t="s">
        <v>60</v>
      </c>
      <c r="I7131" s="187">
        <v>25.65401</v>
      </c>
      <c r="J7131" s="41" t="s">
        <v>941</v>
      </c>
      <c r="K7131" s="41" t="s">
        <v>116</v>
      </c>
    </row>
    <row r="7132" spans="1:14" x14ac:dyDescent="0.2">
      <c r="A7132" s="30">
        <v>774</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Ketoconazole coadmin simultaneous</v>
      </c>
      <c r="E7132" s="250" t="str">
        <f>IF(AND(A7132&lt;&gt;"",ISNUMBER(A7132)),VLOOKUP(A7132,Studies!A:BR,5,FALSE),"")</f>
        <v>Alfentanil</v>
      </c>
      <c r="F7132" s="251" t="str">
        <f>IF(AND(A7132&lt;&gt;"",ISNUMBER(A7132)),VLOOKUP(A7132,Studies!A:BR,6,FALSE),"")</f>
        <v>Plasma</v>
      </c>
      <c r="G7132" s="194">
        <v>88</v>
      </c>
      <c r="H7132" s="50" t="s">
        <v>60</v>
      </c>
      <c r="I7132" s="187">
        <v>23.797470000000001</v>
      </c>
      <c r="J7132" s="41" t="s">
        <v>941</v>
      </c>
      <c r="K7132" s="41" t="s">
        <v>116</v>
      </c>
    </row>
    <row r="7133" spans="1:14" x14ac:dyDescent="0.2">
      <c r="A7133" s="30">
        <v>774</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Ketoconazole coadmin simultaneous</v>
      </c>
      <c r="E7133" s="250" t="str">
        <f>IF(AND(A7133&lt;&gt;"",ISNUMBER(A7133)),VLOOKUP(A7133,Studies!A:BR,5,FALSE),"")</f>
        <v>Alfentanil</v>
      </c>
      <c r="F7133" s="251" t="str">
        <f>IF(AND(A7133&lt;&gt;"",ISNUMBER(A7133)),VLOOKUP(A7133,Studies!A:BR,6,FALSE),"")</f>
        <v>Plasma</v>
      </c>
      <c r="G7133" s="194">
        <v>89</v>
      </c>
      <c r="H7133" s="50" t="s">
        <v>60</v>
      </c>
      <c r="I7133" s="187">
        <v>20.75949</v>
      </c>
      <c r="J7133" s="41" t="s">
        <v>941</v>
      </c>
      <c r="K7133" s="41" t="s">
        <v>116</v>
      </c>
    </row>
    <row r="7134" spans="1:14" x14ac:dyDescent="0.2">
      <c r="A7134" s="30">
        <v>774</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simultaneous</v>
      </c>
      <c r="E7134" s="250" t="str">
        <f>IF(AND(A7134&lt;&gt;"",ISNUMBER(A7134)),VLOOKUP(A7134,Studies!A:BR,5,FALSE),"")</f>
        <v>Alfentanil</v>
      </c>
      <c r="F7134" s="251" t="str">
        <f>IF(AND(A7134&lt;&gt;"",ISNUMBER(A7134)),VLOOKUP(A7134,Studies!A:BR,6,FALSE),"")</f>
        <v>Plasma</v>
      </c>
      <c r="G7134" s="194">
        <v>90</v>
      </c>
      <c r="H7134" s="50" t="s">
        <v>60</v>
      </c>
      <c r="I7134" s="187">
        <v>18.396619999999999</v>
      </c>
      <c r="J7134" s="41" t="s">
        <v>941</v>
      </c>
      <c r="K7134" s="41" t="s">
        <v>116</v>
      </c>
    </row>
    <row r="7135" spans="1:14" x14ac:dyDescent="0.2">
      <c r="A7135" s="30">
        <v>774</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simultaneous</v>
      </c>
      <c r="E7135" s="250" t="str">
        <f>IF(AND(A7135&lt;&gt;"",ISNUMBER(A7135)),VLOOKUP(A7135,Studies!A:BR,5,FALSE),"")</f>
        <v>Alfentanil</v>
      </c>
      <c r="F7135" s="251" t="str">
        <f>IF(AND(A7135&lt;&gt;"",ISNUMBER(A7135)),VLOOKUP(A7135,Studies!A:BR,6,FALSE),"")</f>
        <v>Plasma</v>
      </c>
      <c r="G7135" s="194">
        <v>91</v>
      </c>
      <c r="H7135" s="50" t="s">
        <v>60</v>
      </c>
      <c r="I7135" s="187">
        <v>16.54008</v>
      </c>
      <c r="J7135" s="41" t="s">
        <v>941</v>
      </c>
      <c r="K7135" s="41" t="s">
        <v>116</v>
      </c>
    </row>
    <row r="7136" spans="1:14" x14ac:dyDescent="0.2">
      <c r="A7136" s="30">
        <v>774</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simultaneous</v>
      </c>
      <c r="E7136" s="250" t="str">
        <f>IF(AND(A7136&lt;&gt;"",ISNUMBER(A7136)),VLOOKUP(A7136,Studies!A:BR,5,FALSE),"")</f>
        <v>Alfentanil</v>
      </c>
      <c r="F7136" s="251" t="str">
        <f>IF(AND(A7136&lt;&gt;"",ISNUMBER(A7136)),VLOOKUP(A7136,Studies!A:BR,6,FALSE),"")</f>
        <v>Plasma</v>
      </c>
      <c r="G7136" s="194">
        <v>92</v>
      </c>
      <c r="H7136" s="50" t="s">
        <v>60</v>
      </c>
      <c r="I7136" s="187">
        <v>14.17722</v>
      </c>
      <c r="J7136" s="41" t="s">
        <v>941</v>
      </c>
      <c r="K7136" s="41" t="s">
        <v>116</v>
      </c>
    </row>
    <row r="7137" spans="1:11" x14ac:dyDescent="0.2">
      <c r="A7137" s="30">
        <v>775</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Rifampin coadmin simultaneous</v>
      </c>
      <c r="E7137" s="250" t="str">
        <f>IF(AND(A7137&lt;&gt;"",ISNUMBER(A7137)),VLOOKUP(A7137,Studies!A:BR,5,FALSE),"")</f>
        <v>Alfentanil</v>
      </c>
      <c r="F7137" s="251" t="str">
        <f>IF(AND(A7137&lt;&gt;"",ISNUMBER(A7137)),VLOOKUP(A7137,Studies!A:BR,6,FALSE),"")</f>
        <v>Plasma</v>
      </c>
      <c r="G7137" s="194">
        <v>132.166</v>
      </c>
      <c r="H7137" s="50" t="s">
        <v>60</v>
      </c>
      <c r="I7137" s="187">
        <v>0.16877639999999999</v>
      </c>
      <c r="J7137" s="41" t="s">
        <v>941</v>
      </c>
      <c r="K7137" s="41" t="s">
        <v>116</v>
      </c>
    </row>
    <row r="7138" spans="1:11" x14ac:dyDescent="0.2">
      <c r="A7138" s="30">
        <v>775</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Rifampin coadmin simultaneous</v>
      </c>
      <c r="E7138" s="250" t="str">
        <f>IF(AND(A7138&lt;&gt;"",ISNUMBER(A7138)),VLOOKUP(A7138,Studies!A:BR,5,FALSE),"")</f>
        <v>Alfentanil</v>
      </c>
      <c r="F7138" s="251" t="str">
        <f>IF(AND(A7138&lt;&gt;"",ISNUMBER(A7138)),VLOOKUP(A7138,Studies!A:BR,6,FALSE),"")</f>
        <v>Plasma</v>
      </c>
      <c r="G7138" s="194">
        <v>132.333</v>
      </c>
      <c r="H7138" s="50" t="s">
        <v>60</v>
      </c>
      <c r="I7138" s="187">
        <v>2.1940930000000001</v>
      </c>
      <c r="J7138" s="41" t="s">
        <v>941</v>
      </c>
      <c r="K7138" s="41" t="s">
        <v>116</v>
      </c>
    </row>
    <row r="7139" spans="1:11" x14ac:dyDescent="0.2">
      <c r="A7139" s="30">
        <v>775</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Rifampin coadmin simultaneous</v>
      </c>
      <c r="E7139" s="250" t="str">
        <f>IF(AND(A7139&lt;&gt;"",ISNUMBER(A7139)),VLOOKUP(A7139,Studies!A:BR,5,FALSE),"")</f>
        <v>Alfentanil</v>
      </c>
      <c r="F7139" s="251" t="str">
        <f>IF(AND(A7139&lt;&gt;"",ISNUMBER(A7139)),VLOOKUP(A7139,Studies!A:BR,6,FALSE),"")</f>
        <v>Plasma</v>
      </c>
      <c r="G7139" s="194">
        <v>132.5</v>
      </c>
      <c r="H7139" s="50" t="s">
        <v>60</v>
      </c>
      <c r="I7139" s="187">
        <v>2.3628689999999999</v>
      </c>
      <c r="J7139" s="41" t="s">
        <v>941</v>
      </c>
      <c r="K7139" s="41" t="s">
        <v>116</v>
      </c>
    </row>
    <row r="7140" spans="1:11" x14ac:dyDescent="0.2">
      <c r="A7140" s="30">
        <v>775</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Rifampin coadmin simultaneous</v>
      </c>
      <c r="E7140" s="250" t="str">
        <f>IF(AND(A7140&lt;&gt;"",ISNUMBER(A7140)),VLOOKUP(A7140,Studies!A:BR,5,FALSE),"")</f>
        <v>Alfentanil</v>
      </c>
      <c r="F7140" s="251" t="str">
        <f>IF(AND(A7140&lt;&gt;"",ISNUMBER(A7140)),VLOOKUP(A7140,Studies!A:BR,6,FALSE),"")</f>
        <v>Plasma</v>
      </c>
      <c r="G7140" s="194">
        <v>132.75</v>
      </c>
      <c r="H7140" s="50" t="s">
        <v>60</v>
      </c>
      <c r="I7140" s="187">
        <v>3.2067510000000001</v>
      </c>
      <c r="J7140" s="41" t="s">
        <v>941</v>
      </c>
      <c r="K7140" s="41" t="s">
        <v>116</v>
      </c>
    </row>
    <row r="7141" spans="1:11" x14ac:dyDescent="0.2">
      <c r="A7141" s="30">
        <v>775</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Rifampin coadmin simultaneous</v>
      </c>
      <c r="E7141" s="250" t="str">
        <f>IF(AND(A7141&lt;&gt;"",ISNUMBER(A7141)),VLOOKUP(A7141,Studies!A:BR,5,FALSE),"")</f>
        <v>Alfentanil</v>
      </c>
      <c r="F7141" s="251" t="str">
        <f>IF(AND(A7141&lt;&gt;"",ISNUMBER(A7141)),VLOOKUP(A7141,Studies!A:BR,6,FALSE),"")</f>
        <v>Plasma</v>
      </c>
      <c r="G7141" s="194">
        <v>133</v>
      </c>
      <c r="H7141" s="50" t="s">
        <v>60</v>
      </c>
      <c r="I7141" s="187">
        <v>2.3628689999999999</v>
      </c>
      <c r="J7141" s="41" t="s">
        <v>941</v>
      </c>
      <c r="K7141" s="41" t="s">
        <v>116</v>
      </c>
    </row>
    <row r="7142" spans="1:11" x14ac:dyDescent="0.2">
      <c r="A7142" s="30">
        <v>775</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Rifampin coadmin simultaneous</v>
      </c>
      <c r="E7142" s="250" t="str">
        <f>IF(AND(A7142&lt;&gt;"",ISNUMBER(A7142)),VLOOKUP(A7142,Studies!A:BR,5,FALSE),"")</f>
        <v>Alfentanil</v>
      </c>
      <c r="F7142" s="251" t="str">
        <f>IF(AND(A7142&lt;&gt;"",ISNUMBER(A7142)),VLOOKUP(A7142,Studies!A:BR,6,FALSE),"")</f>
        <v>Plasma</v>
      </c>
      <c r="G7142" s="194">
        <v>133.5</v>
      </c>
      <c r="H7142" s="50" t="s">
        <v>60</v>
      </c>
      <c r="I7142" s="187">
        <v>1.3502110000000001</v>
      </c>
      <c r="J7142" s="41" t="s">
        <v>941</v>
      </c>
      <c r="K7142" s="41" t="s">
        <v>116</v>
      </c>
    </row>
    <row r="7143" spans="1:11" x14ac:dyDescent="0.2">
      <c r="A7143" s="30">
        <v>775</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Rifampin coadmin simultaneous</v>
      </c>
      <c r="E7143" s="250" t="str">
        <f>IF(AND(A7143&lt;&gt;"",ISNUMBER(A7143)),VLOOKUP(A7143,Studies!A:BR,5,FALSE),"")</f>
        <v>Alfentanil</v>
      </c>
      <c r="F7143" s="251" t="str">
        <f>IF(AND(A7143&lt;&gt;"",ISNUMBER(A7143)),VLOOKUP(A7143,Studies!A:BR,6,FALSE),"")</f>
        <v>Plasma</v>
      </c>
      <c r="G7143" s="194">
        <v>134</v>
      </c>
      <c r="H7143" s="50" t="s">
        <v>60</v>
      </c>
      <c r="I7143" s="187">
        <v>0.84388180000000002</v>
      </c>
      <c r="J7143" s="41" t="s">
        <v>941</v>
      </c>
      <c r="K7143" s="41" t="s">
        <v>116</v>
      </c>
    </row>
    <row r="7144" spans="1:11" x14ac:dyDescent="0.2">
      <c r="A7144" s="30">
        <v>775</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Rifampin coadmin simultaneous</v>
      </c>
      <c r="E7144" s="250" t="str">
        <f>IF(AND(A7144&lt;&gt;"",ISNUMBER(A7144)),VLOOKUP(A7144,Studies!A:BR,5,FALSE),"")</f>
        <v>Alfentanil</v>
      </c>
      <c r="F7144" s="251" t="str">
        <f>IF(AND(A7144&lt;&gt;"",ISNUMBER(A7144)),VLOOKUP(A7144,Studies!A:BR,6,FALSE),"")</f>
        <v>Plasma</v>
      </c>
      <c r="G7144" s="194">
        <v>134.5</v>
      </c>
      <c r="H7144" s="50" t="s">
        <v>60</v>
      </c>
      <c r="I7144" s="187">
        <v>0.84388180000000002</v>
      </c>
      <c r="J7144" s="41" t="s">
        <v>941</v>
      </c>
      <c r="K7144" s="41" t="s">
        <v>116</v>
      </c>
    </row>
    <row r="7145" spans="1:11" x14ac:dyDescent="0.2">
      <c r="A7145" s="30">
        <v>775</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Rifampin coadmin simultaneous</v>
      </c>
      <c r="E7145" s="250" t="str">
        <f>IF(AND(A7145&lt;&gt;"",ISNUMBER(A7145)),VLOOKUP(A7145,Studies!A:BR,5,FALSE),"")</f>
        <v>Alfentanil</v>
      </c>
      <c r="F7145" s="251" t="str">
        <f>IF(AND(A7145&lt;&gt;"",ISNUMBER(A7145)),VLOOKUP(A7145,Studies!A:BR,6,FALSE),"")</f>
        <v>Plasma</v>
      </c>
      <c r="G7145" s="194">
        <v>135</v>
      </c>
      <c r="H7145" s="50" t="s">
        <v>60</v>
      </c>
      <c r="I7145" s="187">
        <v>0.50632909999999998</v>
      </c>
      <c r="J7145" s="41" t="s">
        <v>941</v>
      </c>
      <c r="K7145" s="41" t="s">
        <v>116</v>
      </c>
    </row>
    <row r="7146" spans="1:11" x14ac:dyDescent="0.2">
      <c r="A7146" s="30">
        <v>775</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simultaneous</v>
      </c>
      <c r="E7146" s="250" t="str">
        <f>IF(AND(A7146&lt;&gt;"",ISNUMBER(A7146)),VLOOKUP(A7146,Studies!A:BR,5,FALSE),"")</f>
        <v>Alfentanil</v>
      </c>
      <c r="F7146" s="251" t="str">
        <f>IF(AND(A7146&lt;&gt;"",ISNUMBER(A7146)),VLOOKUP(A7146,Studies!A:BR,6,FALSE),"")</f>
        <v>Plasma</v>
      </c>
      <c r="G7146" s="194">
        <v>135.5</v>
      </c>
      <c r="H7146" s="50" t="s">
        <v>60</v>
      </c>
      <c r="I7146" s="187">
        <v>0.16877639999999999</v>
      </c>
      <c r="J7146" s="41" t="s">
        <v>941</v>
      </c>
      <c r="K7146" s="41" t="s">
        <v>116</v>
      </c>
    </row>
    <row r="7147" spans="1:11" x14ac:dyDescent="0.2">
      <c r="A7147" s="30">
        <v>776</v>
      </c>
      <c r="B7147" s="249" t="str">
        <f>IF(AND(A7147&lt;&gt;"",ISNUMBER(A7147)),VLOOKUP(A7147,Studies!A:BR,2,FALSE),"")</f>
        <v>Yasui 1996</v>
      </c>
      <c r="C7147" s="250" t="str">
        <f>IF(AND(A7147&lt;&gt;"",ISNUMBER(A7147)),VLOOKUP(A7147,Studies!A:BR,3,FALSE),"")</f>
        <v>https://www.ncbi.nlm.nih.gov/pubmed/8646822</v>
      </c>
      <c r="D7147" s="250" t="str">
        <f>IF(AND(A7147&lt;&gt;"",ISNUMBER(A7147)),VLOOKUP(A7147,Studies!A:BR,4,FALSE),"")</f>
        <v>Treatment with placebo</v>
      </c>
      <c r="E7147" s="250" t="str">
        <f>IF(AND(A7147&lt;&gt;"",ISNUMBER(A7147)),VLOOKUP(A7147,Studies!A:BR,5,FALSE),"")</f>
        <v>Alprazolam</v>
      </c>
      <c r="F7147" s="251" t="str">
        <f>IF(AND(A7147&lt;&gt;"",ISNUMBER(A7147)),VLOOKUP(A7147,Studies!A:BR,6,FALSE),"")</f>
        <v>Plasma</v>
      </c>
      <c r="G7147" s="194">
        <v>170.5</v>
      </c>
      <c r="H7147" s="50" t="s">
        <v>60</v>
      </c>
      <c r="I7147" s="187">
        <v>6.2552938461303711</v>
      </c>
      <c r="J7147" s="41" t="s">
        <v>941</v>
      </c>
      <c r="K7147" s="41" t="s">
        <v>116</v>
      </c>
    </row>
    <row r="7148" spans="1:11" x14ac:dyDescent="0.2">
      <c r="A7148" s="30">
        <v>776</v>
      </c>
      <c r="B7148" s="249" t="str">
        <f>IF(AND(A7148&lt;&gt;"",ISNUMBER(A7148)),VLOOKUP(A7148,Studies!A:BR,2,FALSE),"")</f>
        <v>Yasui 1996</v>
      </c>
      <c r="C7148" s="250" t="str">
        <f>IF(AND(A7148&lt;&gt;"",ISNUMBER(A7148)),VLOOKUP(A7148,Studies!A:BR,3,FALSE),"")</f>
        <v>https://www.ncbi.nlm.nih.gov/pubmed/8646822</v>
      </c>
      <c r="D7148" s="250" t="str">
        <f>IF(AND(A7148&lt;&gt;"",ISNUMBER(A7148)),VLOOKUP(A7148,Studies!A:BR,4,FALSE),"")</f>
        <v>Treatment with placebo</v>
      </c>
      <c r="E7148" s="250" t="str">
        <f>IF(AND(A7148&lt;&gt;"",ISNUMBER(A7148)),VLOOKUP(A7148,Studies!A:BR,5,FALSE),"")</f>
        <v>Alprazolam</v>
      </c>
      <c r="F7148" s="251" t="str">
        <f>IF(AND(A7148&lt;&gt;"",ISNUMBER(A7148)),VLOOKUP(A7148,Studies!A:BR,6,FALSE),"")</f>
        <v>Plasma</v>
      </c>
      <c r="G7148" s="194">
        <v>171</v>
      </c>
      <c r="H7148" s="50" t="s">
        <v>60</v>
      </c>
      <c r="I7148" s="187">
        <v>9.6565685272216797</v>
      </c>
      <c r="J7148" s="41" t="s">
        <v>941</v>
      </c>
      <c r="K7148" s="41" t="s">
        <v>116</v>
      </c>
    </row>
    <row r="7149" spans="1:11" x14ac:dyDescent="0.2">
      <c r="A7149" s="30">
        <v>776</v>
      </c>
      <c r="B7149" s="249" t="str">
        <f>IF(AND(A7149&lt;&gt;"",ISNUMBER(A7149)),VLOOKUP(A7149,Studies!A:BR,2,FALSE),"")</f>
        <v>Yasui 1996</v>
      </c>
      <c r="C7149" s="250" t="str">
        <f>IF(AND(A7149&lt;&gt;"",ISNUMBER(A7149)),VLOOKUP(A7149,Studies!A:BR,3,FALSE),"")</f>
        <v>https://www.ncbi.nlm.nih.gov/pubmed/8646822</v>
      </c>
      <c r="D7149" s="250" t="str">
        <f>IF(AND(A7149&lt;&gt;"",ISNUMBER(A7149)),VLOOKUP(A7149,Studies!A:BR,4,FALSE),"")</f>
        <v>Treatment with placebo</v>
      </c>
      <c r="E7149" s="250" t="str">
        <f>IF(AND(A7149&lt;&gt;"",ISNUMBER(A7149)),VLOOKUP(A7149,Studies!A:BR,5,FALSE),"")</f>
        <v>Alprazolam</v>
      </c>
      <c r="F7149" s="251" t="str">
        <f>IF(AND(A7149&lt;&gt;"",ISNUMBER(A7149)),VLOOKUP(A7149,Studies!A:BR,6,FALSE),"")</f>
        <v>Plasma</v>
      </c>
      <c r="G7149" s="194">
        <v>172</v>
      </c>
      <c r="H7149" s="50" t="s">
        <v>60</v>
      </c>
      <c r="I7149" s="187">
        <v>9.6546907424926758</v>
      </c>
      <c r="J7149" s="41" t="s">
        <v>941</v>
      </c>
      <c r="K7149" s="41" t="s">
        <v>116</v>
      </c>
    </row>
    <row r="7150" spans="1:11" x14ac:dyDescent="0.2">
      <c r="A7150" s="30">
        <v>776</v>
      </c>
      <c r="B7150" s="249" t="str">
        <f>IF(AND(A7150&lt;&gt;"",ISNUMBER(A7150)),VLOOKUP(A7150,Studies!A:BR,2,FALSE),"")</f>
        <v>Yasui 1996</v>
      </c>
      <c r="C7150" s="250" t="str">
        <f>IF(AND(A7150&lt;&gt;"",ISNUMBER(A7150)),VLOOKUP(A7150,Studies!A:BR,3,FALSE),"")</f>
        <v>https://www.ncbi.nlm.nih.gov/pubmed/8646822</v>
      </c>
      <c r="D7150" s="250" t="str">
        <f>IF(AND(A7150&lt;&gt;"",ISNUMBER(A7150)),VLOOKUP(A7150,Studies!A:BR,4,FALSE),"")</f>
        <v>Treatment with placebo</v>
      </c>
      <c r="E7150" s="250" t="str">
        <f>IF(AND(A7150&lt;&gt;"",ISNUMBER(A7150)),VLOOKUP(A7150,Studies!A:BR,5,FALSE),"")</f>
        <v>Alprazolam</v>
      </c>
      <c r="F7150" s="251" t="str">
        <f>IF(AND(A7150&lt;&gt;"",ISNUMBER(A7150)),VLOOKUP(A7150,Studies!A:BR,6,FALSE),"")</f>
        <v>Plasma</v>
      </c>
      <c r="G7150" s="194">
        <v>173</v>
      </c>
      <c r="H7150" s="50" t="s">
        <v>60</v>
      </c>
      <c r="I7150" s="187">
        <v>9.4473047256469727</v>
      </c>
      <c r="J7150" s="41" t="s">
        <v>941</v>
      </c>
      <c r="K7150" s="41" t="s">
        <v>116</v>
      </c>
    </row>
    <row r="7151" spans="1:11" x14ac:dyDescent="0.2">
      <c r="A7151" s="30">
        <v>776</v>
      </c>
      <c r="B7151" s="249" t="str">
        <f>IF(AND(A7151&lt;&gt;"",ISNUMBER(A7151)),VLOOKUP(A7151,Studies!A:BR,2,FALSE),"")</f>
        <v>Yasui 1996</v>
      </c>
      <c r="C7151" s="250" t="str">
        <f>IF(AND(A7151&lt;&gt;"",ISNUMBER(A7151)),VLOOKUP(A7151,Studies!A:BR,3,FALSE),"")</f>
        <v>https://www.ncbi.nlm.nih.gov/pubmed/8646822</v>
      </c>
      <c r="D7151" s="250" t="str">
        <f>IF(AND(A7151&lt;&gt;"",ISNUMBER(A7151)),VLOOKUP(A7151,Studies!A:BR,4,FALSE),"")</f>
        <v>Treatment with placebo</v>
      </c>
      <c r="E7151" s="250" t="str">
        <f>IF(AND(A7151&lt;&gt;"",ISNUMBER(A7151)),VLOOKUP(A7151,Studies!A:BR,5,FALSE),"")</f>
        <v>Alprazolam</v>
      </c>
      <c r="F7151" s="251" t="str">
        <f>IF(AND(A7151&lt;&gt;"",ISNUMBER(A7151)),VLOOKUP(A7151,Studies!A:BR,6,FALSE),"")</f>
        <v>Plasma</v>
      </c>
      <c r="G7151" s="194">
        <v>174</v>
      </c>
      <c r="H7151" s="50" t="s">
        <v>60</v>
      </c>
      <c r="I7151" s="187">
        <v>9.0500259399414063</v>
      </c>
      <c r="J7151" s="41" t="s">
        <v>941</v>
      </c>
      <c r="K7151" s="41" t="s">
        <v>116</v>
      </c>
    </row>
    <row r="7152" spans="1:11" x14ac:dyDescent="0.2">
      <c r="A7152" s="30">
        <v>776</v>
      </c>
      <c r="B7152" s="249" t="str">
        <f>IF(AND(A7152&lt;&gt;"",ISNUMBER(A7152)),VLOOKUP(A7152,Studies!A:BR,2,FALSE),"")</f>
        <v>Yasui 1996</v>
      </c>
      <c r="C7152" s="250" t="str">
        <f>IF(AND(A7152&lt;&gt;"",ISNUMBER(A7152)),VLOOKUP(A7152,Studies!A:BR,3,FALSE),"")</f>
        <v>https://www.ncbi.nlm.nih.gov/pubmed/8646822</v>
      </c>
      <c r="D7152" s="250" t="str">
        <f>IF(AND(A7152&lt;&gt;"",ISNUMBER(A7152)),VLOOKUP(A7152,Studies!A:BR,4,FALSE),"")</f>
        <v>Treatment with placebo</v>
      </c>
      <c r="E7152" s="250" t="str">
        <f>IF(AND(A7152&lt;&gt;"",ISNUMBER(A7152)),VLOOKUP(A7152,Studies!A:BR,5,FALSE),"")</f>
        <v>Alprazolam</v>
      </c>
      <c r="F7152" s="251" t="str">
        <f>IF(AND(A7152&lt;&gt;"",ISNUMBER(A7152)),VLOOKUP(A7152,Studies!A:BR,6,FALSE),"")</f>
        <v>Plasma</v>
      </c>
      <c r="G7152" s="194">
        <v>176</v>
      </c>
      <c r="H7152" s="50" t="s">
        <v>60</v>
      </c>
      <c r="I7152" s="187">
        <v>7.4623274803161621</v>
      </c>
      <c r="J7152" s="41" t="s">
        <v>941</v>
      </c>
      <c r="K7152" s="41" t="s">
        <v>116</v>
      </c>
    </row>
    <row r="7153" spans="1:16" x14ac:dyDescent="0.2">
      <c r="A7153" s="30">
        <v>776</v>
      </c>
      <c r="B7153" s="249" t="str">
        <f>IF(AND(A7153&lt;&gt;"",ISNUMBER(A7153)),VLOOKUP(A7153,Studies!A:BR,2,FALSE),"")</f>
        <v>Yasui 1996</v>
      </c>
      <c r="C7153" s="250" t="str">
        <f>IF(AND(A7153&lt;&gt;"",ISNUMBER(A7153)),VLOOKUP(A7153,Studies!A:BR,3,FALSE),"")</f>
        <v>https://www.ncbi.nlm.nih.gov/pubmed/8646822</v>
      </c>
      <c r="D7153" s="250" t="str">
        <f>IF(AND(A7153&lt;&gt;"",ISNUMBER(A7153)),VLOOKUP(A7153,Studies!A:BR,4,FALSE),"")</f>
        <v>Treatment with placebo</v>
      </c>
      <c r="E7153" s="250" t="str">
        <f>IF(AND(A7153&lt;&gt;"",ISNUMBER(A7153)),VLOOKUP(A7153,Studies!A:BR,5,FALSE),"")</f>
        <v>Alprazolam</v>
      </c>
      <c r="F7153" s="251" t="str">
        <f>IF(AND(A7153&lt;&gt;"",ISNUMBER(A7153)),VLOOKUP(A7153,Studies!A:BR,6,FALSE),"")</f>
        <v>Plasma</v>
      </c>
      <c r="G7153" s="194">
        <v>178</v>
      </c>
      <c r="H7153" s="50" t="s">
        <v>60</v>
      </c>
      <c r="I7153" s="187">
        <v>6.9944248199462891</v>
      </c>
      <c r="J7153" s="41" t="s">
        <v>941</v>
      </c>
      <c r="K7153" s="41" t="s">
        <v>116</v>
      </c>
    </row>
    <row r="7154" spans="1:16" x14ac:dyDescent="0.2">
      <c r="A7154" s="30">
        <v>776</v>
      </c>
      <c r="B7154" s="249" t="str">
        <f>IF(AND(A7154&lt;&gt;"",ISNUMBER(A7154)),VLOOKUP(A7154,Studies!A:BR,2,FALSE),"")</f>
        <v>Yasui 1996</v>
      </c>
      <c r="C7154" s="250" t="str">
        <f>IF(AND(A7154&lt;&gt;"",ISNUMBER(A7154)),VLOOKUP(A7154,Studies!A:BR,3,FALSE),"")</f>
        <v>https://www.ncbi.nlm.nih.gov/pubmed/8646822</v>
      </c>
      <c r="D7154" s="250" t="str">
        <f>IF(AND(A7154&lt;&gt;"",ISNUMBER(A7154)),VLOOKUP(A7154,Studies!A:BR,4,FALSE),"")</f>
        <v>Treatment with placebo</v>
      </c>
      <c r="E7154" s="250" t="str">
        <f>IF(AND(A7154&lt;&gt;"",ISNUMBER(A7154)),VLOOKUP(A7154,Studies!A:BR,5,FALSE),"")</f>
        <v>Alprazolam</v>
      </c>
      <c r="F7154" s="251" t="str">
        <f>IF(AND(A7154&lt;&gt;"",ISNUMBER(A7154)),VLOOKUP(A7154,Studies!A:BR,6,FALSE),"")</f>
        <v>Plasma</v>
      </c>
      <c r="G7154" s="194">
        <v>180</v>
      </c>
      <c r="H7154" s="50" t="s">
        <v>60</v>
      </c>
      <c r="I7154" s="187">
        <v>6.2375502586364746</v>
      </c>
      <c r="J7154" s="41" t="s">
        <v>941</v>
      </c>
      <c r="K7154" s="41" t="s">
        <v>116</v>
      </c>
    </row>
    <row r="7155" spans="1:16" x14ac:dyDescent="0.2">
      <c r="A7155" s="30">
        <v>776</v>
      </c>
      <c r="B7155" s="249" t="str">
        <f>IF(AND(A7155&lt;&gt;"",ISNUMBER(A7155)),VLOOKUP(A7155,Studies!A:BR,2,FALSE),"")</f>
        <v>Yasui 1996</v>
      </c>
      <c r="C7155" s="250" t="str">
        <f>IF(AND(A7155&lt;&gt;"",ISNUMBER(A7155)),VLOOKUP(A7155,Studies!A:BR,3,FALSE),"")</f>
        <v>https://www.ncbi.nlm.nih.gov/pubmed/8646822</v>
      </c>
      <c r="D7155" s="250" t="str">
        <f>IF(AND(A7155&lt;&gt;"",ISNUMBER(A7155)),VLOOKUP(A7155,Studies!A:BR,4,FALSE),"")</f>
        <v>Treatment with placebo</v>
      </c>
      <c r="E7155" s="250" t="str">
        <f>IF(AND(A7155&lt;&gt;"",ISNUMBER(A7155)),VLOOKUP(A7155,Studies!A:BR,5,FALSE),"")</f>
        <v>Alprazolam</v>
      </c>
      <c r="F7155" s="251" t="str">
        <f>IF(AND(A7155&lt;&gt;"",ISNUMBER(A7155)),VLOOKUP(A7155,Studies!A:BR,6,FALSE),"")</f>
        <v>Plasma</v>
      </c>
      <c r="G7155" s="194">
        <v>182</v>
      </c>
      <c r="H7155" s="50" t="s">
        <v>60</v>
      </c>
      <c r="I7155" s="187">
        <v>5.4839119911193848</v>
      </c>
      <c r="J7155" s="41" t="s">
        <v>941</v>
      </c>
      <c r="K7155" s="41" t="s">
        <v>116</v>
      </c>
    </row>
    <row r="7156" spans="1:16" x14ac:dyDescent="0.2">
      <c r="A7156" s="30">
        <v>776</v>
      </c>
      <c r="B7156" s="249" t="str">
        <f>IF(AND(A7156&lt;&gt;"",ISNUMBER(A7156)),VLOOKUP(A7156,Studies!A:BR,2,FALSE),"")</f>
        <v>Yasui 1996</v>
      </c>
      <c r="C7156" s="250" t="str">
        <f>IF(AND(A7156&lt;&gt;"",ISNUMBER(A7156)),VLOOKUP(A7156,Studies!A:BR,3,FALSE),"")</f>
        <v>https://www.ncbi.nlm.nih.gov/pubmed/8646822</v>
      </c>
      <c r="D7156" s="250" t="str">
        <f>IF(AND(A7156&lt;&gt;"",ISNUMBER(A7156)),VLOOKUP(A7156,Studies!A:BR,4,FALSE),"")</f>
        <v>Treatment with placebo</v>
      </c>
      <c r="E7156" s="250" t="str">
        <f>IF(AND(A7156&lt;&gt;"",ISNUMBER(A7156)),VLOOKUP(A7156,Studies!A:BR,5,FALSE),"")</f>
        <v>Alprazolam</v>
      </c>
      <c r="F7156" s="251" t="str">
        <f>IF(AND(A7156&lt;&gt;"",ISNUMBER(A7156)),VLOOKUP(A7156,Studies!A:BR,6,FALSE),"")</f>
        <v>Plasma</v>
      </c>
      <c r="G7156" s="194">
        <v>194</v>
      </c>
      <c r="H7156" s="50" t="s">
        <v>60</v>
      </c>
      <c r="I7156" s="187">
        <v>3.5391011238098145</v>
      </c>
      <c r="J7156" s="41" t="s">
        <v>941</v>
      </c>
      <c r="K7156" s="41" t="s">
        <v>116</v>
      </c>
    </row>
    <row r="7157" spans="1:16" x14ac:dyDescent="0.2">
      <c r="A7157" s="30">
        <v>776</v>
      </c>
      <c r="B7157" s="249" t="str">
        <f>IF(AND(A7157&lt;&gt;"",ISNUMBER(A7157)),VLOOKUP(A7157,Studies!A:BR,2,FALSE),"")</f>
        <v>Yasui 1996</v>
      </c>
      <c r="C7157" s="250" t="str">
        <f>IF(AND(A7157&lt;&gt;"",ISNUMBER(A7157)),VLOOKUP(A7157,Studies!A:BR,3,FALSE),"")</f>
        <v>https://www.ncbi.nlm.nih.gov/pubmed/8646822</v>
      </c>
      <c r="D7157" s="250" t="str">
        <f>IF(AND(A7157&lt;&gt;"",ISNUMBER(A7157)),VLOOKUP(A7157,Studies!A:BR,4,FALSE),"")</f>
        <v>Treatment with placebo</v>
      </c>
      <c r="E7157" s="250" t="str">
        <f>IF(AND(A7157&lt;&gt;"",ISNUMBER(A7157)),VLOOKUP(A7157,Studies!A:BR,5,FALSE),"")</f>
        <v>Alprazolam</v>
      </c>
      <c r="F7157" s="251" t="str">
        <f>IF(AND(A7157&lt;&gt;"",ISNUMBER(A7157)),VLOOKUP(A7157,Studies!A:BR,6,FALSE),"")</f>
        <v>Plasma</v>
      </c>
      <c r="G7157" s="194">
        <v>206</v>
      </c>
      <c r="H7157" s="50" t="s">
        <v>60</v>
      </c>
      <c r="I7157" s="187">
        <v>2.0525169372558594</v>
      </c>
      <c r="J7157" s="41" t="s">
        <v>941</v>
      </c>
      <c r="K7157" s="41" t="s">
        <v>116</v>
      </c>
    </row>
    <row r="7158" spans="1:16" x14ac:dyDescent="0.2">
      <c r="A7158" s="30">
        <v>776</v>
      </c>
      <c r="B7158" s="249" t="str">
        <f>IF(AND(A7158&lt;&gt;"",ISNUMBER(A7158)),VLOOKUP(A7158,Studies!A:BR,2,FALSE),"")</f>
        <v>Yasui 1996</v>
      </c>
      <c r="C7158" s="250" t="str">
        <f>IF(AND(A7158&lt;&gt;"",ISNUMBER(A7158)),VLOOKUP(A7158,Studies!A:BR,3,FALSE),"")</f>
        <v>https://www.ncbi.nlm.nih.gov/pubmed/8646822</v>
      </c>
      <c r="D7158" s="250" t="str">
        <f>IF(AND(A7158&lt;&gt;"",ISNUMBER(A7158)),VLOOKUP(A7158,Studies!A:BR,4,FALSE),"")</f>
        <v>Treatment with placebo</v>
      </c>
      <c r="E7158" s="250" t="str">
        <f>IF(AND(A7158&lt;&gt;"",ISNUMBER(A7158)),VLOOKUP(A7158,Studies!A:BR,5,FALSE),"")</f>
        <v>Alprazolam</v>
      </c>
      <c r="F7158" s="251" t="str">
        <f>IF(AND(A7158&lt;&gt;"",ISNUMBER(A7158)),VLOOKUP(A7158,Studies!A:BR,6,FALSE),"")</f>
        <v>Plasma</v>
      </c>
      <c r="G7158" s="194">
        <v>218</v>
      </c>
      <c r="H7158" s="50" t="s">
        <v>60</v>
      </c>
      <c r="I7158" s="187">
        <v>1.0851119756698608</v>
      </c>
      <c r="J7158" s="41" t="s">
        <v>941</v>
      </c>
      <c r="K7158" s="41" t="s">
        <v>116</v>
      </c>
    </row>
    <row r="7159" spans="1:16" x14ac:dyDescent="0.2">
      <c r="A7159" s="30">
        <v>777</v>
      </c>
      <c r="B7159" s="249" t="str">
        <f>IF(AND(A7159&lt;&gt;"",ISNUMBER(A7159)),VLOOKUP(A7159,Studies!A:BR,2,FALSE),"")</f>
        <v>Yasui 1996</v>
      </c>
      <c r="C7159" s="250" t="str">
        <f>IF(AND(A7159&lt;&gt;"",ISNUMBER(A7159)),VLOOKUP(A7159,Studies!A:BR,3,FALSE),"")</f>
        <v>https://www.ncbi.nlm.nih.gov/pubmed/8646822</v>
      </c>
      <c r="D7159" s="250" t="str">
        <f>IF(AND(A7159&lt;&gt;"",ISNUMBER(A7159)),VLOOKUP(A7159,Studies!A:BR,4,FALSE),"")</f>
        <v>Treatment with erythromycin</v>
      </c>
      <c r="E7159" s="250" t="str">
        <f>IF(AND(A7159&lt;&gt;"",ISNUMBER(A7159)),VLOOKUP(A7159,Studies!A:BR,5,FALSE),"")</f>
        <v>Alprazolam</v>
      </c>
      <c r="F7159" s="251" t="str">
        <f>IF(AND(A7159&lt;&gt;"",ISNUMBER(A7159)),VLOOKUP(A7159,Studies!A:BR,6,FALSE),"")</f>
        <v>Plasma</v>
      </c>
      <c r="G7159" s="194">
        <v>170.5</v>
      </c>
      <c r="H7159" s="50" t="s">
        <v>60</v>
      </c>
      <c r="I7159" s="187">
        <v>7.6905121803283691</v>
      </c>
      <c r="J7159" s="41" t="s">
        <v>941</v>
      </c>
      <c r="K7159" s="41" t="s">
        <v>116</v>
      </c>
    </row>
    <row r="7160" spans="1:16" x14ac:dyDescent="0.2">
      <c r="A7160" s="30">
        <v>777</v>
      </c>
      <c r="B7160" s="249" t="str">
        <f>IF(AND(A7160&lt;&gt;"",ISNUMBER(A7160)),VLOOKUP(A7160,Studies!A:BR,2,FALSE),"")</f>
        <v>Yasui 1996</v>
      </c>
      <c r="C7160" s="250" t="str">
        <f>IF(AND(A7160&lt;&gt;"",ISNUMBER(A7160)),VLOOKUP(A7160,Studies!A:BR,3,FALSE),"")</f>
        <v>https://www.ncbi.nlm.nih.gov/pubmed/8646822</v>
      </c>
      <c r="D7160" s="250" t="str">
        <f>IF(AND(A7160&lt;&gt;"",ISNUMBER(A7160)),VLOOKUP(A7160,Studies!A:BR,4,FALSE),"")</f>
        <v>Treatment with erythromycin</v>
      </c>
      <c r="E7160" s="250" t="str">
        <f>IF(AND(A7160&lt;&gt;"",ISNUMBER(A7160)),VLOOKUP(A7160,Studies!A:BR,5,FALSE),"")</f>
        <v>Alprazolam</v>
      </c>
      <c r="F7160" s="251" t="str">
        <f>IF(AND(A7160&lt;&gt;"",ISNUMBER(A7160)),VLOOKUP(A7160,Studies!A:BR,6,FALSE),"")</f>
        <v>Plasma</v>
      </c>
      <c r="G7160" s="194">
        <v>171</v>
      </c>
      <c r="H7160" s="50" t="s">
        <v>60</v>
      </c>
      <c r="I7160" s="187">
        <v>11.294859886169434</v>
      </c>
      <c r="J7160" s="41" t="s">
        <v>941</v>
      </c>
      <c r="K7160" s="41" t="s">
        <v>116</v>
      </c>
    </row>
    <row r="7161" spans="1:16" x14ac:dyDescent="0.2">
      <c r="A7161" s="30">
        <v>777</v>
      </c>
      <c r="B7161" s="249" t="str">
        <f>IF(AND(A7161&lt;&gt;"",ISNUMBER(A7161)),VLOOKUP(A7161,Studies!A:BR,2,FALSE),"")</f>
        <v>Yasui 1996</v>
      </c>
      <c r="C7161" s="250" t="str">
        <f>IF(AND(A7161&lt;&gt;"",ISNUMBER(A7161)),VLOOKUP(A7161,Studies!A:BR,3,FALSE),"")</f>
        <v>https://www.ncbi.nlm.nih.gov/pubmed/8646822</v>
      </c>
      <c r="D7161" s="250" t="str">
        <f>IF(AND(A7161&lt;&gt;"",ISNUMBER(A7161)),VLOOKUP(A7161,Studies!A:BR,4,FALSE),"")</f>
        <v>Treatment with erythromycin</v>
      </c>
      <c r="E7161" s="250" t="str">
        <f>IF(AND(A7161&lt;&gt;"",ISNUMBER(A7161)),VLOOKUP(A7161,Studies!A:BR,5,FALSE),"")</f>
        <v>Alprazolam</v>
      </c>
      <c r="F7161" s="251" t="str">
        <f>IF(AND(A7161&lt;&gt;"",ISNUMBER(A7161)),VLOOKUP(A7161,Studies!A:BR,6,FALSE),"")</f>
        <v>Plasma</v>
      </c>
      <c r="G7161" s="194">
        <v>172</v>
      </c>
      <c r="H7161" s="50" t="s">
        <v>60</v>
      </c>
      <c r="I7161" s="187">
        <v>10.44180965423584</v>
      </c>
      <c r="J7161" s="41" t="s">
        <v>941</v>
      </c>
      <c r="K7161" s="41" t="s">
        <v>116</v>
      </c>
    </row>
    <row r="7162" spans="1:16" x14ac:dyDescent="0.2">
      <c r="A7162" s="30">
        <v>777</v>
      </c>
      <c r="B7162" s="249" t="str">
        <f>IF(AND(A7162&lt;&gt;"",ISNUMBER(A7162)),VLOOKUP(A7162,Studies!A:BR,2,FALSE),"")</f>
        <v>Yasui 1996</v>
      </c>
      <c r="C7162" s="250" t="str">
        <f>IF(AND(A7162&lt;&gt;"",ISNUMBER(A7162)),VLOOKUP(A7162,Studies!A:BR,3,FALSE),"")</f>
        <v>https://www.ncbi.nlm.nih.gov/pubmed/8646822</v>
      </c>
      <c r="D7162" s="250" t="str">
        <f>IF(AND(A7162&lt;&gt;"",ISNUMBER(A7162)),VLOOKUP(A7162,Studies!A:BR,4,FALSE),"")</f>
        <v>Treatment with erythromycin</v>
      </c>
      <c r="E7162" s="250" t="str">
        <f>IF(AND(A7162&lt;&gt;"",ISNUMBER(A7162)),VLOOKUP(A7162,Studies!A:BR,5,FALSE),"")</f>
        <v>Alprazolam</v>
      </c>
      <c r="F7162" s="251" t="str">
        <f>IF(AND(A7162&lt;&gt;"",ISNUMBER(A7162)),VLOOKUP(A7162,Studies!A:BR,6,FALSE),"")</f>
        <v>Plasma</v>
      </c>
      <c r="G7162" s="194">
        <v>173</v>
      </c>
      <c r="H7162" s="50" t="s">
        <v>60</v>
      </c>
      <c r="I7162" s="187">
        <v>10.971249580383301</v>
      </c>
      <c r="J7162" s="41" t="s">
        <v>941</v>
      </c>
      <c r="K7162" s="41" t="s">
        <v>116</v>
      </c>
      <c r="P7162" s="188"/>
    </row>
    <row r="7163" spans="1:16" x14ac:dyDescent="0.2">
      <c r="A7163" s="30">
        <v>777</v>
      </c>
      <c r="B7163" s="249" t="str">
        <f>IF(AND(A7163&lt;&gt;"",ISNUMBER(A7163)),VLOOKUP(A7163,Studies!A:BR,2,FALSE),"")</f>
        <v>Yasui 1996</v>
      </c>
      <c r="C7163" s="250" t="str">
        <f>IF(AND(A7163&lt;&gt;"",ISNUMBER(A7163)),VLOOKUP(A7163,Studies!A:BR,3,FALSE),"")</f>
        <v>https://www.ncbi.nlm.nih.gov/pubmed/8646822</v>
      </c>
      <c r="D7163" s="250" t="str">
        <f>IF(AND(A7163&lt;&gt;"",ISNUMBER(A7163)),VLOOKUP(A7163,Studies!A:BR,4,FALSE),"")</f>
        <v>Treatment with erythromycin</v>
      </c>
      <c r="E7163" s="250" t="str">
        <f>IF(AND(A7163&lt;&gt;"",ISNUMBER(A7163)),VLOOKUP(A7163,Studies!A:BR,5,FALSE),"")</f>
        <v>Alprazolam</v>
      </c>
      <c r="F7163" s="251" t="str">
        <f>IF(AND(A7163&lt;&gt;"",ISNUMBER(A7163)),VLOOKUP(A7163,Studies!A:BR,6,FALSE),"")</f>
        <v>Plasma</v>
      </c>
      <c r="G7163" s="194">
        <v>174</v>
      </c>
      <c r="H7163" s="50" t="s">
        <v>60</v>
      </c>
      <c r="I7163" s="187">
        <v>10.214730262756348</v>
      </c>
      <c r="J7163" s="41" t="s">
        <v>941</v>
      </c>
      <c r="K7163" s="41" t="s">
        <v>116</v>
      </c>
      <c r="P7163" s="188"/>
    </row>
    <row r="7164" spans="1:16" x14ac:dyDescent="0.2">
      <c r="A7164" s="30">
        <v>777</v>
      </c>
      <c r="B7164" s="249" t="str">
        <f>IF(AND(A7164&lt;&gt;"",ISNUMBER(A7164)),VLOOKUP(A7164,Studies!A:BR,2,FALSE),"")</f>
        <v>Yasui 1996</v>
      </c>
      <c r="C7164" s="250" t="str">
        <f>IF(AND(A7164&lt;&gt;"",ISNUMBER(A7164)),VLOOKUP(A7164,Studies!A:BR,3,FALSE),"")</f>
        <v>https://www.ncbi.nlm.nih.gov/pubmed/8646822</v>
      </c>
      <c r="D7164" s="250" t="str">
        <f>IF(AND(A7164&lt;&gt;"",ISNUMBER(A7164)),VLOOKUP(A7164,Studies!A:BR,4,FALSE),"")</f>
        <v>Treatment with erythromycin</v>
      </c>
      <c r="E7164" s="250" t="str">
        <f>IF(AND(A7164&lt;&gt;"",ISNUMBER(A7164)),VLOOKUP(A7164,Studies!A:BR,5,FALSE),"")</f>
        <v>Alprazolam</v>
      </c>
      <c r="F7164" s="251" t="str">
        <f>IF(AND(A7164&lt;&gt;"",ISNUMBER(A7164)),VLOOKUP(A7164,Studies!A:BR,6,FALSE),"")</f>
        <v>Plasma</v>
      </c>
      <c r="G7164" s="194">
        <v>176</v>
      </c>
      <c r="H7164" s="50" t="s">
        <v>60</v>
      </c>
      <c r="I7164" s="187">
        <v>10.064009666442871</v>
      </c>
      <c r="J7164" s="41" t="s">
        <v>941</v>
      </c>
      <c r="K7164" s="41" t="s">
        <v>116</v>
      </c>
      <c r="P7164" s="188"/>
    </row>
    <row r="7165" spans="1:16" x14ac:dyDescent="0.2">
      <c r="A7165" s="30">
        <v>777</v>
      </c>
      <c r="B7165" s="249" t="str">
        <f>IF(AND(A7165&lt;&gt;"",ISNUMBER(A7165)),VLOOKUP(A7165,Studies!A:BR,2,FALSE),"")</f>
        <v>Yasui 1996</v>
      </c>
      <c r="C7165" s="250" t="str">
        <f>IF(AND(A7165&lt;&gt;"",ISNUMBER(A7165)),VLOOKUP(A7165,Studies!A:BR,3,FALSE),"")</f>
        <v>https://www.ncbi.nlm.nih.gov/pubmed/8646822</v>
      </c>
      <c r="D7165" s="250" t="str">
        <f>IF(AND(A7165&lt;&gt;"",ISNUMBER(A7165)),VLOOKUP(A7165,Studies!A:BR,4,FALSE),"")</f>
        <v>Treatment with erythromycin</v>
      </c>
      <c r="E7165" s="250" t="str">
        <f>IF(AND(A7165&lt;&gt;"",ISNUMBER(A7165)),VLOOKUP(A7165,Studies!A:BR,5,FALSE),"")</f>
        <v>Alprazolam</v>
      </c>
      <c r="F7165" s="251" t="str">
        <f>IF(AND(A7165&lt;&gt;"",ISNUMBER(A7165)),VLOOKUP(A7165,Studies!A:BR,6,FALSE),"")</f>
        <v>Plasma</v>
      </c>
      <c r="G7165" s="194">
        <v>178</v>
      </c>
      <c r="H7165" s="50" t="s">
        <v>60</v>
      </c>
      <c r="I7165" s="187">
        <v>9.915125846862793</v>
      </c>
      <c r="J7165" s="41" t="s">
        <v>941</v>
      </c>
      <c r="K7165" s="41" t="s">
        <v>116</v>
      </c>
      <c r="P7165" s="188"/>
    </row>
    <row r="7166" spans="1:16" x14ac:dyDescent="0.2">
      <c r="A7166" s="30">
        <v>777</v>
      </c>
      <c r="B7166" s="249" t="str">
        <f>IF(AND(A7166&lt;&gt;"",ISNUMBER(A7166)),VLOOKUP(A7166,Studies!A:BR,2,FALSE),"")</f>
        <v>Yasui 1996</v>
      </c>
      <c r="C7166" s="250" t="str">
        <f>IF(AND(A7166&lt;&gt;"",ISNUMBER(A7166)),VLOOKUP(A7166,Studies!A:BR,3,FALSE),"")</f>
        <v>https://www.ncbi.nlm.nih.gov/pubmed/8646822</v>
      </c>
      <c r="D7166" s="250" t="str">
        <f>IF(AND(A7166&lt;&gt;"",ISNUMBER(A7166)),VLOOKUP(A7166,Studies!A:BR,4,FALSE),"")</f>
        <v>Treatment with erythromycin</v>
      </c>
      <c r="E7166" s="250" t="str">
        <f>IF(AND(A7166&lt;&gt;"",ISNUMBER(A7166)),VLOOKUP(A7166,Studies!A:BR,5,FALSE),"")</f>
        <v>Alprazolam</v>
      </c>
      <c r="F7166" s="251" t="str">
        <f>IF(AND(A7166&lt;&gt;"",ISNUMBER(A7166)),VLOOKUP(A7166,Studies!A:BR,6,FALSE),"")</f>
        <v>Plasma</v>
      </c>
      <c r="G7166" s="194">
        <v>180</v>
      </c>
      <c r="H7166" s="50" t="s">
        <v>60</v>
      </c>
      <c r="I7166" s="187">
        <v>8.9053916931152344</v>
      </c>
      <c r="J7166" s="41" t="s">
        <v>941</v>
      </c>
      <c r="K7166" s="41" t="s">
        <v>116</v>
      </c>
      <c r="P7166" s="188"/>
    </row>
    <row r="7167" spans="1:16" x14ac:dyDescent="0.2">
      <c r="A7167" s="30">
        <v>777</v>
      </c>
      <c r="B7167" s="249" t="str">
        <f>IF(AND(A7167&lt;&gt;"",ISNUMBER(A7167)),VLOOKUP(A7167,Studies!A:BR,2,FALSE),"")</f>
        <v>Yasui 1996</v>
      </c>
      <c r="C7167" s="250" t="str">
        <f>IF(AND(A7167&lt;&gt;"",ISNUMBER(A7167)),VLOOKUP(A7167,Studies!A:BR,3,FALSE),"")</f>
        <v>https://www.ncbi.nlm.nih.gov/pubmed/8646822</v>
      </c>
      <c r="D7167" s="250" t="str">
        <f>IF(AND(A7167&lt;&gt;"",ISNUMBER(A7167)),VLOOKUP(A7167,Studies!A:BR,4,FALSE),"")</f>
        <v>Treatment with erythromycin</v>
      </c>
      <c r="E7167" s="250" t="str">
        <f>IF(AND(A7167&lt;&gt;"",ISNUMBER(A7167)),VLOOKUP(A7167,Studies!A:BR,5,FALSE),"")</f>
        <v>Alprazolam</v>
      </c>
      <c r="F7167" s="251" t="str">
        <f>IF(AND(A7167&lt;&gt;"",ISNUMBER(A7167)),VLOOKUP(A7167,Studies!A:BR,6,FALSE),"")</f>
        <v>Plasma</v>
      </c>
      <c r="G7167" s="194">
        <v>182</v>
      </c>
      <c r="H7167" s="50" t="s">
        <v>60</v>
      </c>
      <c r="I7167" s="187">
        <v>7.5555410385131836</v>
      </c>
      <c r="J7167" s="41" t="s">
        <v>941</v>
      </c>
      <c r="K7167" s="41" t="s">
        <v>116</v>
      </c>
      <c r="P7167" s="188"/>
    </row>
    <row r="7168" spans="1:16" x14ac:dyDescent="0.2">
      <c r="A7168" s="30">
        <v>777</v>
      </c>
      <c r="B7168" s="249" t="str">
        <f>IF(AND(A7168&lt;&gt;"",ISNUMBER(A7168)),VLOOKUP(A7168,Studies!A:BR,2,FALSE),"")</f>
        <v>Yasui 1996</v>
      </c>
      <c r="C7168" s="250" t="str">
        <f>IF(AND(A7168&lt;&gt;"",ISNUMBER(A7168)),VLOOKUP(A7168,Studies!A:BR,3,FALSE),"")</f>
        <v>https://www.ncbi.nlm.nih.gov/pubmed/8646822</v>
      </c>
      <c r="D7168" s="250" t="str">
        <f>IF(AND(A7168&lt;&gt;"",ISNUMBER(A7168)),VLOOKUP(A7168,Studies!A:BR,4,FALSE),"")</f>
        <v>Treatment with erythromycin</v>
      </c>
      <c r="E7168" s="250" t="str">
        <f>IF(AND(A7168&lt;&gt;"",ISNUMBER(A7168)),VLOOKUP(A7168,Studies!A:BR,5,FALSE),"")</f>
        <v>Alprazolam</v>
      </c>
      <c r="F7168" s="251" t="str">
        <f>IF(AND(A7168&lt;&gt;"",ISNUMBER(A7168)),VLOOKUP(A7168,Studies!A:BR,6,FALSE),"")</f>
        <v>Plasma</v>
      </c>
      <c r="G7168" s="194">
        <v>194</v>
      </c>
      <c r="H7168" s="50" t="s">
        <v>60</v>
      </c>
      <c r="I7168" s="187">
        <v>6.0374207496643066</v>
      </c>
      <c r="J7168" s="41" t="s">
        <v>941</v>
      </c>
      <c r="K7168" s="41" t="s">
        <v>116</v>
      </c>
      <c r="P7168" s="188"/>
    </row>
    <row r="7169" spans="1:16" x14ac:dyDescent="0.2">
      <c r="A7169" s="30">
        <v>777</v>
      </c>
      <c r="B7169" s="249" t="str">
        <f>IF(AND(A7169&lt;&gt;"",ISNUMBER(A7169)),VLOOKUP(A7169,Studies!A:BR,2,FALSE),"")</f>
        <v>Yasui 1996</v>
      </c>
      <c r="C7169" s="250" t="str">
        <f>IF(AND(A7169&lt;&gt;"",ISNUMBER(A7169)),VLOOKUP(A7169,Studies!A:BR,3,FALSE),"")</f>
        <v>https://www.ncbi.nlm.nih.gov/pubmed/8646822</v>
      </c>
      <c r="D7169" s="250" t="str">
        <f>IF(AND(A7169&lt;&gt;"",ISNUMBER(A7169)),VLOOKUP(A7169,Studies!A:BR,4,FALSE),"")</f>
        <v>Treatment with erythromycin</v>
      </c>
      <c r="E7169" s="250" t="str">
        <f>IF(AND(A7169&lt;&gt;"",ISNUMBER(A7169)),VLOOKUP(A7169,Studies!A:BR,5,FALSE),"")</f>
        <v>Alprazolam</v>
      </c>
      <c r="F7169" s="251" t="str">
        <f>IF(AND(A7169&lt;&gt;"",ISNUMBER(A7169)),VLOOKUP(A7169,Studies!A:BR,6,FALSE),"")</f>
        <v>Plasma</v>
      </c>
      <c r="G7169" s="194">
        <v>206</v>
      </c>
      <c r="H7169" s="50" t="s">
        <v>60</v>
      </c>
      <c r="I7169" s="187">
        <v>4.8933472633361816</v>
      </c>
      <c r="J7169" s="41" t="s">
        <v>941</v>
      </c>
      <c r="K7169" s="41" t="s">
        <v>116</v>
      </c>
      <c r="P7169" s="188"/>
    </row>
    <row r="7170" spans="1:16" x14ac:dyDescent="0.2">
      <c r="A7170" s="30">
        <v>777</v>
      </c>
      <c r="B7170" s="249" t="str">
        <f>IF(AND(A7170&lt;&gt;"",ISNUMBER(A7170)),VLOOKUP(A7170,Studies!A:BR,2,FALSE),"")</f>
        <v>Yasui 1996</v>
      </c>
      <c r="C7170" s="250" t="str">
        <f>IF(AND(A7170&lt;&gt;"",ISNUMBER(A7170)),VLOOKUP(A7170,Studies!A:BR,3,FALSE),"")</f>
        <v>https://www.ncbi.nlm.nih.gov/pubmed/8646822</v>
      </c>
      <c r="D7170" s="250" t="str">
        <f>IF(AND(A7170&lt;&gt;"",ISNUMBER(A7170)),VLOOKUP(A7170,Studies!A:BR,4,FALSE),"")</f>
        <v>Treatment with erythromycin</v>
      </c>
      <c r="E7170" s="250" t="str">
        <f>IF(AND(A7170&lt;&gt;"",ISNUMBER(A7170)),VLOOKUP(A7170,Studies!A:BR,5,FALSE),"")</f>
        <v>Alprazolam</v>
      </c>
      <c r="F7170" s="251" t="str">
        <f>IF(AND(A7170&lt;&gt;"",ISNUMBER(A7170)),VLOOKUP(A7170,Studies!A:BR,6,FALSE),"")</f>
        <v>Plasma</v>
      </c>
      <c r="G7170" s="194">
        <v>218</v>
      </c>
      <c r="H7170" s="50" t="s">
        <v>60</v>
      </c>
      <c r="I7170" s="187">
        <v>3.9379281997680664</v>
      </c>
      <c r="J7170" s="41" t="s">
        <v>941</v>
      </c>
      <c r="K7170" s="41" t="s">
        <v>116</v>
      </c>
      <c r="P7170" s="188"/>
    </row>
    <row r="7171" spans="1:16" x14ac:dyDescent="0.2">
      <c r="A7171" s="30">
        <v>778</v>
      </c>
      <c r="B7171" s="249" t="str">
        <f>IF(AND(A7171&lt;&gt;"",ISNUMBER(A7171)),VLOOKUP(A7171,Studies!A:BR,2,FALSE),"")</f>
        <v>Bartkowski 1989</v>
      </c>
      <c r="C7171" s="250" t="str">
        <f>IF(AND(A7171&lt;&gt;"",ISNUMBER(A7171)),VLOOKUP(A7171,Studies!A:BR,3,FALSE),"")</f>
        <v>https://www.ncbi.nlm.nih.gov/pubmed/2501060</v>
      </c>
      <c r="D7171" s="250" t="str">
        <f>IF(AND(A7171&lt;&gt;"",ISNUMBER(A7171)),VLOOKUP(A7171,Studies!A:BR,4,FALSE),"")</f>
        <v>Control</v>
      </c>
      <c r="E7171" s="250" t="str">
        <f>IF(AND(A7171&lt;&gt;"",ISNUMBER(A7171)),VLOOKUP(A7171,Studies!A:BR,5,FALSE),"")</f>
        <v>Alfentanil</v>
      </c>
      <c r="F7171" s="251" t="str">
        <f>IF(AND(A7171&lt;&gt;"",ISNUMBER(A7171)),VLOOKUP(A7171,Studies!A:BR,6,FALSE),"")</f>
        <v>Serum</v>
      </c>
      <c r="G7171" s="194">
        <v>6</v>
      </c>
      <c r="H7171" s="50" t="s">
        <v>953</v>
      </c>
      <c r="I7171" s="187">
        <v>274.79629999999997</v>
      </c>
      <c r="J7171" s="41" t="s">
        <v>941</v>
      </c>
      <c r="K7171" s="41" t="s">
        <v>239</v>
      </c>
      <c r="P7171" s="188" t="s">
        <v>237</v>
      </c>
    </row>
    <row r="7172" spans="1:16" x14ac:dyDescent="0.2">
      <c r="A7172" s="30">
        <v>778</v>
      </c>
      <c r="B7172" s="249" t="str">
        <f>IF(AND(A7172&lt;&gt;"",ISNUMBER(A7172)),VLOOKUP(A7172,Studies!A:BR,2,FALSE),"")</f>
        <v>Bartkowski 1989</v>
      </c>
      <c r="C7172" s="250" t="str">
        <f>IF(AND(A7172&lt;&gt;"",ISNUMBER(A7172)),VLOOKUP(A7172,Studies!A:BR,3,FALSE),"")</f>
        <v>https://www.ncbi.nlm.nih.gov/pubmed/2501060</v>
      </c>
      <c r="D7172" s="250" t="str">
        <f>IF(AND(A7172&lt;&gt;"",ISNUMBER(A7172)),VLOOKUP(A7172,Studies!A:BR,4,FALSE),"")</f>
        <v>Control</v>
      </c>
      <c r="E7172" s="250" t="str">
        <f>IF(AND(A7172&lt;&gt;"",ISNUMBER(A7172)),VLOOKUP(A7172,Studies!A:BR,5,FALSE),"")</f>
        <v>Alfentanil</v>
      </c>
      <c r="F7172" s="251" t="str">
        <f>IF(AND(A7172&lt;&gt;"",ISNUMBER(A7172)),VLOOKUP(A7172,Studies!A:BR,6,FALSE),"")</f>
        <v>Serum</v>
      </c>
      <c r="G7172" s="194">
        <v>10</v>
      </c>
      <c r="H7172" s="50" t="s">
        <v>953</v>
      </c>
      <c r="I7172" s="187">
        <v>203.0085</v>
      </c>
      <c r="J7172" s="41" t="s">
        <v>941</v>
      </c>
      <c r="K7172" s="41" t="s">
        <v>239</v>
      </c>
      <c r="P7172" s="188" t="s">
        <v>237</v>
      </c>
    </row>
    <row r="7173" spans="1:16" x14ac:dyDescent="0.2">
      <c r="A7173" s="30">
        <v>778</v>
      </c>
      <c r="B7173" s="249" t="str">
        <f>IF(AND(A7173&lt;&gt;"",ISNUMBER(A7173)),VLOOKUP(A7173,Studies!A:BR,2,FALSE),"")</f>
        <v>Bartkowski 1989</v>
      </c>
      <c r="C7173" s="250" t="str">
        <f>IF(AND(A7173&lt;&gt;"",ISNUMBER(A7173)),VLOOKUP(A7173,Studies!A:BR,3,FALSE),"")</f>
        <v>https://www.ncbi.nlm.nih.gov/pubmed/2501060</v>
      </c>
      <c r="D7173" s="250" t="str">
        <f>IF(AND(A7173&lt;&gt;"",ISNUMBER(A7173)),VLOOKUP(A7173,Studies!A:BR,4,FALSE),"")</f>
        <v>Control</v>
      </c>
      <c r="E7173" s="250" t="str">
        <f>IF(AND(A7173&lt;&gt;"",ISNUMBER(A7173)),VLOOKUP(A7173,Studies!A:BR,5,FALSE),"")</f>
        <v>Alfentanil</v>
      </c>
      <c r="F7173" s="251" t="str">
        <f>IF(AND(A7173&lt;&gt;"",ISNUMBER(A7173)),VLOOKUP(A7173,Studies!A:BR,6,FALSE),"")</f>
        <v>Serum</v>
      </c>
      <c r="G7173" s="194">
        <v>15</v>
      </c>
      <c r="H7173" s="50" t="s">
        <v>953</v>
      </c>
      <c r="I7173" s="187">
        <v>145.2516</v>
      </c>
      <c r="J7173" s="41" t="s">
        <v>941</v>
      </c>
      <c r="K7173" s="41" t="s">
        <v>239</v>
      </c>
      <c r="P7173" s="188" t="s">
        <v>237</v>
      </c>
    </row>
    <row r="7174" spans="1:16" x14ac:dyDescent="0.2">
      <c r="A7174" s="30">
        <v>778</v>
      </c>
      <c r="B7174" s="249" t="str">
        <f>IF(AND(A7174&lt;&gt;"",ISNUMBER(A7174)),VLOOKUP(A7174,Studies!A:BR,2,FALSE),"")</f>
        <v>Bartkowski 1989</v>
      </c>
      <c r="C7174" s="250" t="str">
        <f>IF(AND(A7174&lt;&gt;"",ISNUMBER(A7174)),VLOOKUP(A7174,Studies!A:BR,3,FALSE),"")</f>
        <v>https://www.ncbi.nlm.nih.gov/pubmed/2501060</v>
      </c>
      <c r="D7174" s="250" t="str">
        <f>IF(AND(A7174&lt;&gt;"",ISNUMBER(A7174)),VLOOKUP(A7174,Studies!A:BR,4,FALSE),"")</f>
        <v>Control</v>
      </c>
      <c r="E7174" s="250" t="str">
        <f>IF(AND(A7174&lt;&gt;"",ISNUMBER(A7174)),VLOOKUP(A7174,Studies!A:BR,5,FALSE),"")</f>
        <v>Alfentanil</v>
      </c>
      <c r="F7174" s="251" t="str">
        <f>IF(AND(A7174&lt;&gt;"",ISNUMBER(A7174)),VLOOKUP(A7174,Studies!A:BR,6,FALSE),"")</f>
        <v>Serum</v>
      </c>
      <c r="G7174" s="194">
        <v>30</v>
      </c>
      <c r="H7174" s="50" t="s">
        <v>953</v>
      </c>
      <c r="I7174" s="187">
        <v>107.3704</v>
      </c>
      <c r="J7174" s="41" t="s">
        <v>941</v>
      </c>
      <c r="K7174" s="41" t="s">
        <v>239</v>
      </c>
      <c r="P7174" s="188" t="s">
        <v>237</v>
      </c>
    </row>
    <row r="7175" spans="1:16" x14ac:dyDescent="0.2">
      <c r="A7175" s="30">
        <v>778</v>
      </c>
      <c r="B7175" s="249" t="str">
        <f>IF(AND(A7175&lt;&gt;"",ISNUMBER(A7175)),VLOOKUP(A7175,Studies!A:BR,2,FALSE),"")</f>
        <v>Bartkowski 1989</v>
      </c>
      <c r="C7175" s="250" t="str">
        <f>IF(AND(A7175&lt;&gt;"",ISNUMBER(A7175)),VLOOKUP(A7175,Studies!A:BR,3,FALSE),"")</f>
        <v>https://www.ncbi.nlm.nih.gov/pubmed/2501060</v>
      </c>
      <c r="D7175" s="250" t="str">
        <f>IF(AND(A7175&lt;&gt;"",ISNUMBER(A7175)),VLOOKUP(A7175,Studies!A:BR,4,FALSE),"")</f>
        <v>Control</v>
      </c>
      <c r="E7175" s="250" t="str">
        <f>IF(AND(A7175&lt;&gt;"",ISNUMBER(A7175)),VLOOKUP(A7175,Studies!A:BR,5,FALSE),"")</f>
        <v>Alfentanil</v>
      </c>
      <c r="F7175" s="251" t="str">
        <f>IF(AND(A7175&lt;&gt;"",ISNUMBER(A7175)),VLOOKUP(A7175,Studies!A:BR,6,FALSE),"")</f>
        <v>Serum</v>
      </c>
      <c r="G7175" s="194">
        <v>60</v>
      </c>
      <c r="H7175" s="50" t="s">
        <v>953</v>
      </c>
      <c r="I7175" s="187">
        <v>65.604050000000001</v>
      </c>
      <c r="J7175" s="41" t="s">
        <v>941</v>
      </c>
      <c r="K7175" s="41" t="s">
        <v>239</v>
      </c>
      <c r="P7175" s="188" t="s">
        <v>237</v>
      </c>
    </row>
    <row r="7176" spans="1:16" x14ac:dyDescent="0.2">
      <c r="A7176" s="30">
        <v>778</v>
      </c>
      <c r="B7176" s="249" t="str">
        <f>IF(AND(A7176&lt;&gt;"",ISNUMBER(A7176)),VLOOKUP(A7176,Studies!A:BR,2,FALSE),"")</f>
        <v>Bartkowski 1989</v>
      </c>
      <c r="C7176" s="250" t="str">
        <f>IF(AND(A7176&lt;&gt;"",ISNUMBER(A7176)),VLOOKUP(A7176,Studies!A:BR,3,FALSE),"")</f>
        <v>https://www.ncbi.nlm.nih.gov/pubmed/2501060</v>
      </c>
      <c r="D7176" s="250" t="str">
        <f>IF(AND(A7176&lt;&gt;"",ISNUMBER(A7176)),VLOOKUP(A7176,Studies!A:BR,4,FALSE),"")</f>
        <v>Control</v>
      </c>
      <c r="E7176" s="250" t="str">
        <f>IF(AND(A7176&lt;&gt;"",ISNUMBER(A7176)),VLOOKUP(A7176,Studies!A:BR,5,FALSE),"")</f>
        <v>Alfentanil</v>
      </c>
      <c r="F7176" s="251" t="str">
        <f>IF(AND(A7176&lt;&gt;"",ISNUMBER(A7176)),VLOOKUP(A7176,Studies!A:BR,6,FALSE),"")</f>
        <v>Serum</v>
      </c>
      <c r="G7176" s="194">
        <v>90</v>
      </c>
      <c r="H7176" s="50" t="s">
        <v>953</v>
      </c>
      <c r="I7176" s="187">
        <v>47.021799999999999</v>
      </c>
      <c r="J7176" s="41" t="s">
        <v>941</v>
      </c>
      <c r="K7176" s="41" t="s">
        <v>239</v>
      </c>
      <c r="P7176" s="42" t="s">
        <v>237</v>
      </c>
    </row>
    <row r="7177" spans="1:16" x14ac:dyDescent="0.2">
      <c r="A7177" s="30">
        <v>778</v>
      </c>
      <c r="B7177" s="249" t="str">
        <f>IF(AND(A7177&lt;&gt;"",ISNUMBER(A7177)),VLOOKUP(A7177,Studies!A:BR,2,FALSE),"")</f>
        <v>Bartkowski 1989</v>
      </c>
      <c r="C7177" s="250" t="str">
        <f>IF(AND(A7177&lt;&gt;"",ISNUMBER(A7177)),VLOOKUP(A7177,Studies!A:BR,3,FALSE),"")</f>
        <v>https://www.ncbi.nlm.nih.gov/pubmed/2501060</v>
      </c>
      <c r="D7177" s="250" t="str">
        <f>IF(AND(A7177&lt;&gt;"",ISNUMBER(A7177)),VLOOKUP(A7177,Studies!A:BR,4,FALSE),"")</f>
        <v>Control</v>
      </c>
      <c r="E7177" s="250" t="str">
        <f>IF(AND(A7177&lt;&gt;"",ISNUMBER(A7177)),VLOOKUP(A7177,Studies!A:BR,5,FALSE),"")</f>
        <v>Alfentanil</v>
      </c>
      <c r="F7177" s="251" t="str">
        <f>IF(AND(A7177&lt;&gt;"",ISNUMBER(A7177)),VLOOKUP(A7177,Studies!A:BR,6,FALSE),"")</f>
        <v>Serum</v>
      </c>
      <c r="G7177" s="194">
        <v>120</v>
      </c>
      <c r="H7177" s="50" t="s">
        <v>953</v>
      </c>
      <c r="I7177" s="187">
        <v>38.902920000000002</v>
      </c>
      <c r="J7177" s="41" t="s">
        <v>941</v>
      </c>
      <c r="K7177" s="41" t="s">
        <v>239</v>
      </c>
      <c r="P7177" s="42" t="s">
        <v>237</v>
      </c>
    </row>
    <row r="7178" spans="1:16" x14ac:dyDescent="0.2">
      <c r="A7178" s="30">
        <v>778</v>
      </c>
      <c r="B7178" s="249" t="str">
        <f>IF(AND(A7178&lt;&gt;"",ISNUMBER(A7178)),VLOOKUP(A7178,Studies!A:BR,2,FALSE),"")</f>
        <v>Bartkowski 1989</v>
      </c>
      <c r="C7178" s="250" t="str">
        <f>IF(AND(A7178&lt;&gt;"",ISNUMBER(A7178)),VLOOKUP(A7178,Studies!A:BR,3,FALSE),"")</f>
        <v>https://www.ncbi.nlm.nih.gov/pubmed/2501060</v>
      </c>
      <c r="D7178" s="250" t="str">
        <f>IF(AND(A7178&lt;&gt;"",ISNUMBER(A7178)),VLOOKUP(A7178,Studies!A:BR,4,FALSE),"")</f>
        <v>Control</v>
      </c>
      <c r="E7178" s="250" t="str">
        <f>IF(AND(A7178&lt;&gt;"",ISNUMBER(A7178)),VLOOKUP(A7178,Studies!A:BR,5,FALSE),"")</f>
        <v>Alfentanil</v>
      </c>
      <c r="F7178" s="251" t="str">
        <f>IF(AND(A7178&lt;&gt;"",ISNUMBER(A7178)),VLOOKUP(A7178,Studies!A:BR,6,FALSE),"")</f>
        <v>Serum</v>
      </c>
      <c r="G7178" s="194">
        <v>180</v>
      </c>
      <c r="H7178" s="50" t="s">
        <v>953</v>
      </c>
      <c r="I7178" s="187">
        <v>17.870699999999999</v>
      </c>
      <c r="J7178" s="41" t="s">
        <v>941</v>
      </c>
      <c r="K7178" s="41" t="s">
        <v>239</v>
      </c>
      <c r="P7178" s="42" t="s">
        <v>237</v>
      </c>
    </row>
    <row r="7179" spans="1:16" x14ac:dyDescent="0.2">
      <c r="A7179" s="30">
        <v>778</v>
      </c>
      <c r="B7179" s="249" t="str">
        <f>IF(AND(A7179&lt;&gt;"",ISNUMBER(A7179)),VLOOKUP(A7179,Studies!A:BR,2,FALSE),"")</f>
        <v>Bartkowski 1989</v>
      </c>
      <c r="C7179" s="250" t="str">
        <f>IF(AND(A7179&lt;&gt;"",ISNUMBER(A7179)),VLOOKUP(A7179,Studies!A:BR,3,FALSE),"")</f>
        <v>https://www.ncbi.nlm.nih.gov/pubmed/2501060</v>
      </c>
      <c r="D7179" s="250" t="str">
        <f>IF(AND(A7179&lt;&gt;"",ISNUMBER(A7179)),VLOOKUP(A7179,Studies!A:BR,4,FALSE),"")</f>
        <v>Control</v>
      </c>
      <c r="E7179" s="250" t="str">
        <f>IF(AND(A7179&lt;&gt;"",ISNUMBER(A7179)),VLOOKUP(A7179,Studies!A:BR,5,FALSE),"")</f>
        <v>Alfentanil</v>
      </c>
      <c r="F7179" s="251" t="str">
        <f>IF(AND(A7179&lt;&gt;"",ISNUMBER(A7179)),VLOOKUP(A7179,Studies!A:BR,6,FALSE),"")</f>
        <v>Serum</v>
      </c>
      <c r="G7179" s="194">
        <v>240</v>
      </c>
      <c r="H7179" s="50" t="s">
        <v>953</v>
      </c>
      <c r="I7179" s="187">
        <v>12.831939999999999</v>
      </c>
      <c r="J7179" s="41" t="s">
        <v>941</v>
      </c>
      <c r="K7179" s="41" t="s">
        <v>239</v>
      </c>
      <c r="P7179" s="42" t="s">
        <v>237</v>
      </c>
    </row>
    <row r="7180" spans="1:16" x14ac:dyDescent="0.2">
      <c r="A7180" s="30">
        <v>778</v>
      </c>
      <c r="B7180" s="249" t="str">
        <f>IF(AND(A7180&lt;&gt;"",ISNUMBER(A7180)),VLOOKUP(A7180,Studies!A:BR,2,FALSE),"")</f>
        <v>Bartkowski 1989</v>
      </c>
      <c r="C7180" s="250" t="str">
        <f>IF(AND(A7180&lt;&gt;"",ISNUMBER(A7180)),VLOOKUP(A7180,Studies!A:BR,3,FALSE),"")</f>
        <v>https://www.ncbi.nlm.nih.gov/pubmed/2501060</v>
      </c>
      <c r="D7180" s="250" t="str">
        <f>IF(AND(A7180&lt;&gt;"",ISNUMBER(A7180)),VLOOKUP(A7180,Studies!A:BR,4,FALSE),"")</f>
        <v>Control</v>
      </c>
      <c r="E7180" s="250" t="str">
        <f>IF(AND(A7180&lt;&gt;"",ISNUMBER(A7180)),VLOOKUP(A7180,Studies!A:BR,5,FALSE),"")</f>
        <v>Alfentanil</v>
      </c>
      <c r="F7180" s="251" t="str">
        <f>IF(AND(A7180&lt;&gt;"",ISNUMBER(A7180)),VLOOKUP(A7180,Studies!A:BR,6,FALSE),"")</f>
        <v>Serum</v>
      </c>
      <c r="G7180" s="194">
        <v>300</v>
      </c>
      <c r="H7180" s="50" t="s">
        <v>953</v>
      </c>
      <c r="I7180" s="187">
        <v>8.6442999999999994</v>
      </c>
      <c r="J7180" s="41" t="s">
        <v>941</v>
      </c>
      <c r="K7180" s="41" t="s">
        <v>239</v>
      </c>
      <c r="P7180" s="42" t="s">
        <v>237</v>
      </c>
    </row>
    <row r="7181" spans="1:16" x14ac:dyDescent="0.2">
      <c r="A7181" s="30">
        <v>778</v>
      </c>
      <c r="B7181" s="249" t="str">
        <f>IF(AND(A7181&lt;&gt;"",ISNUMBER(A7181)),VLOOKUP(A7181,Studies!A:BR,2,FALSE),"")</f>
        <v>Bartkowski 1989</v>
      </c>
      <c r="C7181" s="250" t="str">
        <f>IF(AND(A7181&lt;&gt;"",ISNUMBER(A7181)),VLOOKUP(A7181,Studies!A:BR,3,FALSE),"")</f>
        <v>https://www.ncbi.nlm.nih.gov/pubmed/2501060</v>
      </c>
      <c r="D7181" s="250" t="str">
        <f>IF(AND(A7181&lt;&gt;"",ISNUMBER(A7181)),VLOOKUP(A7181,Studies!A:BR,4,FALSE),"")</f>
        <v>Control</v>
      </c>
      <c r="E7181" s="250" t="str">
        <f>IF(AND(A7181&lt;&gt;"",ISNUMBER(A7181)),VLOOKUP(A7181,Studies!A:BR,5,FALSE),"")</f>
        <v>Alfentanil</v>
      </c>
      <c r="F7181" s="251" t="str">
        <f>IF(AND(A7181&lt;&gt;"",ISNUMBER(A7181)),VLOOKUP(A7181,Studies!A:BR,6,FALSE),"")</f>
        <v>Serum</v>
      </c>
      <c r="G7181" s="194">
        <v>360</v>
      </c>
      <c r="H7181" s="50" t="s">
        <v>953</v>
      </c>
      <c r="I7181" s="187">
        <v>5.2079829999999996</v>
      </c>
      <c r="J7181" s="41" t="s">
        <v>941</v>
      </c>
      <c r="K7181" s="41" t="s">
        <v>239</v>
      </c>
      <c r="P7181" s="42" t="s">
        <v>237</v>
      </c>
    </row>
    <row r="7182" spans="1:16" x14ac:dyDescent="0.2">
      <c r="A7182" s="30">
        <v>778</v>
      </c>
      <c r="B7182" s="249" t="str">
        <f>IF(AND(A7182&lt;&gt;"",ISNUMBER(A7182)),VLOOKUP(A7182,Studies!A:BR,2,FALSE),"")</f>
        <v>Bartkowski 1989</v>
      </c>
      <c r="C7182" s="250" t="str">
        <f>IF(AND(A7182&lt;&gt;"",ISNUMBER(A7182)),VLOOKUP(A7182,Studies!A:BR,3,FALSE),"")</f>
        <v>https://www.ncbi.nlm.nih.gov/pubmed/2501060</v>
      </c>
      <c r="D7182" s="250" t="str">
        <f>IF(AND(A7182&lt;&gt;"",ISNUMBER(A7182)),VLOOKUP(A7182,Studies!A:BR,4,FALSE),"")</f>
        <v>Control</v>
      </c>
      <c r="E7182" s="250" t="str">
        <f>IF(AND(A7182&lt;&gt;"",ISNUMBER(A7182)),VLOOKUP(A7182,Studies!A:BR,5,FALSE),"")</f>
        <v>Alfentanil</v>
      </c>
      <c r="F7182" s="251" t="str">
        <f>IF(AND(A7182&lt;&gt;"",ISNUMBER(A7182)),VLOOKUP(A7182,Studies!A:BR,6,FALSE),"")</f>
        <v>Serum</v>
      </c>
      <c r="G7182" s="194">
        <v>420</v>
      </c>
      <c r="H7182" s="50" t="s">
        <v>953</v>
      </c>
      <c r="I7182" s="187">
        <v>3.3447420000000001</v>
      </c>
      <c r="J7182" s="41" t="s">
        <v>941</v>
      </c>
      <c r="K7182" s="41" t="s">
        <v>239</v>
      </c>
      <c r="P7182" s="42" t="s">
        <v>237</v>
      </c>
    </row>
    <row r="7183" spans="1:16" x14ac:dyDescent="0.2">
      <c r="A7183" s="30">
        <v>778</v>
      </c>
      <c r="B7183" s="249" t="str">
        <f>IF(AND(A7183&lt;&gt;"",ISNUMBER(A7183)),VLOOKUP(A7183,Studies!A:BR,2,FALSE),"")</f>
        <v>Bartkowski 1989</v>
      </c>
      <c r="C7183" s="250" t="str">
        <f>IF(AND(A7183&lt;&gt;"",ISNUMBER(A7183)),VLOOKUP(A7183,Studies!A:BR,3,FALSE),"")</f>
        <v>https://www.ncbi.nlm.nih.gov/pubmed/2501060</v>
      </c>
      <c r="D7183" s="250" t="str">
        <f>IF(AND(A7183&lt;&gt;"",ISNUMBER(A7183)),VLOOKUP(A7183,Studies!A:BR,4,FALSE),"")</f>
        <v>Control</v>
      </c>
      <c r="E7183" s="250" t="str">
        <f>IF(AND(A7183&lt;&gt;"",ISNUMBER(A7183)),VLOOKUP(A7183,Studies!A:BR,5,FALSE),"")</f>
        <v>Alfentanil</v>
      </c>
      <c r="F7183" s="251" t="str">
        <f>IF(AND(A7183&lt;&gt;"",ISNUMBER(A7183)),VLOOKUP(A7183,Studies!A:BR,6,FALSE),"")</f>
        <v>Serum</v>
      </c>
      <c r="G7183" s="194">
        <v>480</v>
      </c>
      <c r="H7183" s="50" t="s">
        <v>953</v>
      </c>
      <c r="I7183" s="187">
        <v>2.3263590000000001</v>
      </c>
      <c r="J7183" s="41" t="s">
        <v>941</v>
      </c>
      <c r="K7183" s="41" t="s">
        <v>239</v>
      </c>
      <c r="P7183" s="42" t="s">
        <v>237</v>
      </c>
    </row>
    <row r="7184" spans="1:16" x14ac:dyDescent="0.2">
      <c r="A7184" s="30">
        <v>779</v>
      </c>
      <c r="B7184" s="249" t="str">
        <f>IF(AND(A7184&lt;&gt;"",ISNUMBER(A7184)),VLOOKUP(A7184,Studies!A:BR,2,FALSE),"")</f>
        <v>Bartkowski 1989</v>
      </c>
      <c r="C7184" s="250" t="str">
        <f>IF(AND(A7184&lt;&gt;"",ISNUMBER(A7184)),VLOOKUP(A7184,Studies!A:BR,3,FALSE),"")</f>
        <v>https://www.ncbi.nlm.nih.gov/pubmed/2501060</v>
      </c>
      <c r="D7184" s="250" t="str">
        <f>IF(AND(A7184&lt;&gt;"",ISNUMBER(A7184)),VLOOKUP(A7184,Studies!A:BR,4,FALSE),"")</f>
        <v>Treatment Day 1</v>
      </c>
      <c r="E7184" s="250" t="str">
        <f>IF(AND(A7184&lt;&gt;"",ISNUMBER(A7184)),VLOOKUP(A7184,Studies!A:BR,5,FALSE),"")</f>
        <v>Alfentanil</v>
      </c>
      <c r="F7184" s="251" t="str">
        <f>IF(AND(A7184&lt;&gt;"",ISNUMBER(A7184)),VLOOKUP(A7184,Studies!A:BR,6,FALSE),"")</f>
        <v>Serum</v>
      </c>
      <c r="G7184" s="194">
        <v>96</v>
      </c>
      <c r="H7184" s="50" t="s">
        <v>953</v>
      </c>
      <c r="I7184" s="187">
        <v>339.05930000000001</v>
      </c>
      <c r="J7184" s="41" t="s">
        <v>941</v>
      </c>
      <c r="K7184" s="41" t="s">
        <v>239</v>
      </c>
      <c r="P7184" s="42" t="s">
        <v>237</v>
      </c>
    </row>
    <row r="7185" spans="1:16" x14ac:dyDescent="0.2">
      <c r="A7185" s="30">
        <v>779</v>
      </c>
      <c r="B7185" s="249" t="str">
        <f>IF(AND(A7185&lt;&gt;"",ISNUMBER(A7185)),VLOOKUP(A7185,Studies!A:BR,2,FALSE),"")</f>
        <v>Bartkowski 1989</v>
      </c>
      <c r="C7185" s="250" t="str">
        <f>IF(AND(A7185&lt;&gt;"",ISNUMBER(A7185)),VLOOKUP(A7185,Studies!A:BR,3,FALSE),"")</f>
        <v>https://www.ncbi.nlm.nih.gov/pubmed/2501060</v>
      </c>
      <c r="D7185" s="250" t="str">
        <f>IF(AND(A7185&lt;&gt;"",ISNUMBER(A7185)),VLOOKUP(A7185,Studies!A:BR,4,FALSE),"")</f>
        <v>Treatment Day 1</v>
      </c>
      <c r="E7185" s="250" t="str">
        <f>IF(AND(A7185&lt;&gt;"",ISNUMBER(A7185)),VLOOKUP(A7185,Studies!A:BR,5,FALSE),"")</f>
        <v>Alfentanil</v>
      </c>
      <c r="F7185" s="251" t="str">
        <f>IF(AND(A7185&lt;&gt;"",ISNUMBER(A7185)),VLOOKUP(A7185,Studies!A:BR,6,FALSE),"")</f>
        <v>Serum</v>
      </c>
      <c r="G7185" s="194">
        <v>100</v>
      </c>
      <c r="H7185" s="50" t="s">
        <v>953</v>
      </c>
      <c r="I7185" s="187">
        <v>179.44890000000001</v>
      </c>
      <c r="J7185" s="41" t="s">
        <v>941</v>
      </c>
      <c r="K7185" s="41" t="s">
        <v>239</v>
      </c>
      <c r="P7185" s="42" t="s">
        <v>237</v>
      </c>
    </row>
    <row r="7186" spans="1:16" x14ac:dyDescent="0.2">
      <c r="A7186" s="30">
        <v>779</v>
      </c>
      <c r="B7186" s="249" t="str">
        <f>IF(AND(A7186&lt;&gt;"",ISNUMBER(A7186)),VLOOKUP(A7186,Studies!A:BR,2,FALSE),"")</f>
        <v>Bartkowski 1989</v>
      </c>
      <c r="C7186" s="250" t="str">
        <f>IF(AND(A7186&lt;&gt;"",ISNUMBER(A7186)),VLOOKUP(A7186,Studies!A:BR,3,FALSE),"")</f>
        <v>https://www.ncbi.nlm.nih.gov/pubmed/2501060</v>
      </c>
      <c r="D7186" s="250" t="str">
        <f>IF(AND(A7186&lt;&gt;"",ISNUMBER(A7186)),VLOOKUP(A7186,Studies!A:BR,4,FALSE),"")</f>
        <v>Treatment Day 1</v>
      </c>
      <c r="E7186" s="250" t="str">
        <f>IF(AND(A7186&lt;&gt;"",ISNUMBER(A7186)),VLOOKUP(A7186,Studies!A:BR,5,FALSE),"")</f>
        <v>Alfentanil</v>
      </c>
      <c r="F7186" s="251" t="str">
        <f>IF(AND(A7186&lt;&gt;"",ISNUMBER(A7186)),VLOOKUP(A7186,Studies!A:BR,6,FALSE),"")</f>
        <v>Serum</v>
      </c>
      <c r="G7186" s="194">
        <v>105</v>
      </c>
      <c r="H7186" s="50" t="s">
        <v>953</v>
      </c>
      <c r="I7186" s="187">
        <v>160.58510000000001</v>
      </c>
      <c r="J7186" s="41" t="s">
        <v>941</v>
      </c>
      <c r="K7186" s="41" t="s">
        <v>239</v>
      </c>
      <c r="P7186" s="42" t="s">
        <v>237</v>
      </c>
    </row>
    <row r="7187" spans="1:16" x14ac:dyDescent="0.2">
      <c r="A7187" s="30">
        <v>779</v>
      </c>
      <c r="B7187" s="249" t="str">
        <f>IF(AND(A7187&lt;&gt;"",ISNUMBER(A7187)),VLOOKUP(A7187,Studies!A:BR,2,FALSE),"")</f>
        <v>Bartkowski 1989</v>
      </c>
      <c r="C7187" s="250" t="str">
        <f>IF(AND(A7187&lt;&gt;"",ISNUMBER(A7187)),VLOOKUP(A7187,Studies!A:BR,3,FALSE),"")</f>
        <v>https://www.ncbi.nlm.nih.gov/pubmed/2501060</v>
      </c>
      <c r="D7187" s="250" t="str">
        <f>IF(AND(A7187&lt;&gt;"",ISNUMBER(A7187)),VLOOKUP(A7187,Studies!A:BR,4,FALSE),"")</f>
        <v>Treatment Day 1</v>
      </c>
      <c r="E7187" s="250" t="str">
        <f>IF(AND(A7187&lt;&gt;"",ISNUMBER(A7187)),VLOOKUP(A7187,Studies!A:BR,5,FALSE),"")</f>
        <v>Alfentanil</v>
      </c>
      <c r="F7187" s="251" t="str">
        <f>IF(AND(A7187&lt;&gt;"",ISNUMBER(A7187)),VLOOKUP(A7187,Studies!A:BR,6,FALSE),"")</f>
        <v>Serum</v>
      </c>
      <c r="G7187" s="194">
        <v>120</v>
      </c>
      <c r="H7187" s="50" t="s">
        <v>953</v>
      </c>
      <c r="I7187" s="187">
        <v>126.6632</v>
      </c>
      <c r="J7187" s="41" t="s">
        <v>941</v>
      </c>
      <c r="K7187" s="41" t="s">
        <v>239</v>
      </c>
      <c r="P7187" s="42" t="s">
        <v>237</v>
      </c>
    </row>
    <row r="7188" spans="1:16" x14ac:dyDescent="0.2">
      <c r="A7188" s="30">
        <v>779</v>
      </c>
      <c r="B7188" s="249" t="str">
        <f>IF(AND(A7188&lt;&gt;"",ISNUMBER(A7188)),VLOOKUP(A7188,Studies!A:BR,2,FALSE),"")</f>
        <v>Bartkowski 1989</v>
      </c>
      <c r="C7188" s="250" t="str">
        <f>IF(AND(A7188&lt;&gt;"",ISNUMBER(A7188)),VLOOKUP(A7188,Studies!A:BR,3,FALSE),"")</f>
        <v>https://www.ncbi.nlm.nih.gov/pubmed/2501060</v>
      </c>
      <c r="D7188" s="250" t="str">
        <f>IF(AND(A7188&lt;&gt;"",ISNUMBER(A7188)),VLOOKUP(A7188,Studies!A:BR,4,FALSE),"")</f>
        <v>Treatment Day 1</v>
      </c>
      <c r="E7188" s="250" t="str">
        <f>IF(AND(A7188&lt;&gt;"",ISNUMBER(A7188)),VLOOKUP(A7188,Studies!A:BR,5,FALSE),"")</f>
        <v>Alfentanil</v>
      </c>
      <c r="F7188" s="251" t="str">
        <f>IF(AND(A7188&lt;&gt;"",ISNUMBER(A7188)),VLOOKUP(A7188,Studies!A:BR,6,FALSE),"")</f>
        <v>Serum</v>
      </c>
      <c r="G7188" s="194">
        <v>150</v>
      </c>
      <c r="H7188" s="50" t="s">
        <v>953</v>
      </c>
      <c r="I7188" s="187">
        <v>67.212410000000006</v>
      </c>
      <c r="J7188" s="41" t="s">
        <v>941</v>
      </c>
      <c r="K7188" s="41" t="s">
        <v>239</v>
      </c>
      <c r="P7188" s="42" t="s">
        <v>237</v>
      </c>
    </row>
    <row r="7189" spans="1:16" x14ac:dyDescent="0.2">
      <c r="A7189" s="30">
        <v>779</v>
      </c>
      <c r="B7189" s="249" t="str">
        <f>IF(AND(A7189&lt;&gt;"",ISNUMBER(A7189)),VLOOKUP(A7189,Studies!A:BR,2,FALSE),"")</f>
        <v>Bartkowski 1989</v>
      </c>
      <c r="C7189" s="250" t="str">
        <f>IF(AND(A7189&lt;&gt;"",ISNUMBER(A7189)),VLOOKUP(A7189,Studies!A:BR,3,FALSE),"")</f>
        <v>https://www.ncbi.nlm.nih.gov/pubmed/2501060</v>
      </c>
      <c r="D7189" s="250" t="str">
        <f>IF(AND(A7189&lt;&gt;"",ISNUMBER(A7189)),VLOOKUP(A7189,Studies!A:BR,4,FALSE),"")</f>
        <v>Treatment Day 1</v>
      </c>
      <c r="E7189" s="250" t="str">
        <f>IF(AND(A7189&lt;&gt;"",ISNUMBER(A7189)),VLOOKUP(A7189,Studies!A:BR,5,FALSE),"")</f>
        <v>Alfentanil</v>
      </c>
      <c r="F7189" s="251" t="str">
        <f>IF(AND(A7189&lt;&gt;"",ISNUMBER(A7189)),VLOOKUP(A7189,Studies!A:BR,6,FALSE),"")</f>
        <v>Serum</v>
      </c>
      <c r="G7189" s="194">
        <v>180</v>
      </c>
      <c r="H7189" s="50" t="s">
        <v>953</v>
      </c>
      <c r="I7189" s="187">
        <v>48.245750000000001</v>
      </c>
      <c r="J7189" s="41" t="s">
        <v>941</v>
      </c>
      <c r="K7189" s="41" t="s">
        <v>239</v>
      </c>
      <c r="P7189" s="42" t="s">
        <v>237</v>
      </c>
    </row>
    <row r="7190" spans="1:16" x14ac:dyDescent="0.2">
      <c r="A7190" s="30">
        <v>779</v>
      </c>
      <c r="B7190" s="249" t="str">
        <f>IF(AND(A7190&lt;&gt;"",ISNUMBER(A7190)),VLOOKUP(A7190,Studies!A:BR,2,FALSE),"")</f>
        <v>Bartkowski 1989</v>
      </c>
      <c r="C7190" s="250" t="str">
        <f>IF(AND(A7190&lt;&gt;"",ISNUMBER(A7190)),VLOOKUP(A7190,Studies!A:BR,3,FALSE),"")</f>
        <v>https://www.ncbi.nlm.nih.gov/pubmed/2501060</v>
      </c>
      <c r="D7190" s="250" t="str">
        <f>IF(AND(A7190&lt;&gt;"",ISNUMBER(A7190)),VLOOKUP(A7190,Studies!A:BR,4,FALSE),"")</f>
        <v>Treatment Day 1</v>
      </c>
      <c r="E7190" s="250" t="str">
        <f>IF(AND(A7190&lt;&gt;"",ISNUMBER(A7190)),VLOOKUP(A7190,Studies!A:BR,5,FALSE),"")</f>
        <v>Alfentanil</v>
      </c>
      <c r="F7190" s="251" t="str">
        <f>IF(AND(A7190&lt;&gt;"",ISNUMBER(A7190)),VLOOKUP(A7190,Studies!A:BR,6,FALSE),"")</f>
        <v>Serum</v>
      </c>
      <c r="G7190" s="194">
        <v>210</v>
      </c>
      <c r="H7190" s="50" t="s">
        <v>953</v>
      </c>
      <c r="I7190" s="187">
        <v>36.332419999999999</v>
      </c>
      <c r="J7190" s="41" t="s">
        <v>941</v>
      </c>
      <c r="K7190" s="41" t="s">
        <v>239</v>
      </c>
      <c r="P7190" s="42" t="s">
        <v>237</v>
      </c>
    </row>
    <row r="7191" spans="1:16" x14ac:dyDescent="0.2">
      <c r="A7191" s="30">
        <v>779</v>
      </c>
      <c r="B7191" s="249" t="str">
        <f>IF(AND(A7191&lt;&gt;"",ISNUMBER(A7191)),VLOOKUP(A7191,Studies!A:BR,2,FALSE),"")</f>
        <v>Bartkowski 1989</v>
      </c>
      <c r="C7191" s="250" t="str">
        <f>IF(AND(A7191&lt;&gt;"",ISNUMBER(A7191)),VLOOKUP(A7191,Studies!A:BR,3,FALSE),"")</f>
        <v>https://www.ncbi.nlm.nih.gov/pubmed/2501060</v>
      </c>
      <c r="D7191" s="250" t="str">
        <f>IF(AND(A7191&lt;&gt;"",ISNUMBER(A7191)),VLOOKUP(A7191,Studies!A:BR,4,FALSE),"")</f>
        <v>Treatment Day 1</v>
      </c>
      <c r="E7191" s="250" t="str">
        <f>IF(AND(A7191&lt;&gt;"",ISNUMBER(A7191)),VLOOKUP(A7191,Studies!A:BR,5,FALSE),"")</f>
        <v>Alfentanil</v>
      </c>
      <c r="F7191" s="251" t="str">
        <f>IF(AND(A7191&lt;&gt;"",ISNUMBER(A7191)),VLOOKUP(A7191,Studies!A:BR,6,FALSE),"")</f>
        <v>Serum</v>
      </c>
      <c r="G7191" s="194">
        <v>270</v>
      </c>
      <c r="H7191" s="50" t="s">
        <v>953</v>
      </c>
      <c r="I7191" s="187">
        <v>19.028500000000001</v>
      </c>
      <c r="J7191" s="41" t="s">
        <v>941</v>
      </c>
      <c r="K7191" s="41" t="s">
        <v>239</v>
      </c>
      <c r="P7191" s="42" t="s">
        <v>237</v>
      </c>
    </row>
    <row r="7192" spans="1:16" x14ac:dyDescent="0.2">
      <c r="A7192" s="30">
        <v>779</v>
      </c>
      <c r="B7192" s="249" t="str">
        <f>IF(AND(A7192&lt;&gt;"",ISNUMBER(A7192)),VLOOKUP(A7192,Studies!A:BR,2,FALSE),"")</f>
        <v>Bartkowski 1989</v>
      </c>
      <c r="C7192" s="250" t="str">
        <f>IF(AND(A7192&lt;&gt;"",ISNUMBER(A7192)),VLOOKUP(A7192,Studies!A:BR,3,FALSE),"")</f>
        <v>https://www.ncbi.nlm.nih.gov/pubmed/2501060</v>
      </c>
      <c r="D7192" s="250" t="str">
        <f>IF(AND(A7192&lt;&gt;"",ISNUMBER(A7192)),VLOOKUP(A7192,Studies!A:BR,4,FALSE),"")</f>
        <v>Treatment Day 1</v>
      </c>
      <c r="E7192" s="250" t="str">
        <f>IF(AND(A7192&lt;&gt;"",ISNUMBER(A7192)),VLOOKUP(A7192,Studies!A:BR,5,FALSE),"")</f>
        <v>Alfentanil</v>
      </c>
      <c r="F7192" s="251" t="str">
        <f>IF(AND(A7192&lt;&gt;"",ISNUMBER(A7192)),VLOOKUP(A7192,Studies!A:BR,6,FALSE),"")</f>
        <v>Serum</v>
      </c>
      <c r="G7192" s="194">
        <v>330</v>
      </c>
      <c r="H7192" s="50" t="s">
        <v>953</v>
      </c>
      <c r="I7192" s="187">
        <v>17.399139999999999</v>
      </c>
      <c r="J7192" s="41" t="s">
        <v>941</v>
      </c>
      <c r="K7192" s="41" t="s">
        <v>239</v>
      </c>
      <c r="P7192" s="42" t="s">
        <v>237</v>
      </c>
    </row>
    <row r="7193" spans="1:16" x14ac:dyDescent="0.2">
      <c r="A7193" s="30">
        <v>779</v>
      </c>
      <c r="B7193" s="249" t="str">
        <f>IF(AND(A7193&lt;&gt;"",ISNUMBER(A7193)),VLOOKUP(A7193,Studies!A:BR,2,FALSE),"")</f>
        <v>Bartkowski 1989</v>
      </c>
      <c r="C7193" s="250" t="str">
        <f>IF(AND(A7193&lt;&gt;"",ISNUMBER(A7193)),VLOOKUP(A7193,Studies!A:BR,3,FALSE),"")</f>
        <v>https://www.ncbi.nlm.nih.gov/pubmed/2501060</v>
      </c>
      <c r="D7193" s="250" t="str">
        <f>IF(AND(A7193&lt;&gt;"",ISNUMBER(A7193)),VLOOKUP(A7193,Studies!A:BR,4,FALSE),"")</f>
        <v>Treatment Day 1</v>
      </c>
      <c r="E7193" s="250" t="str">
        <f>IF(AND(A7193&lt;&gt;"",ISNUMBER(A7193)),VLOOKUP(A7193,Studies!A:BR,5,FALSE),"")</f>
        <v>Alfentanil</v>
      </c>
      <c r="F7193" s="251" t="str">
        <f>IF(AND(A7193&lt;&gt;"",ISNUMBER(A7193)),VLOOKUP(A7193,Studies!A:BR,6,FALSE),"")</f>
        <v>Serum</v>
      </c>
      <c r="G7193" s="194">
        <v>390</v>
      </c>
      <c r="H7193" s="50" t="s">
        <v>953</v>
      </c>
      <c r="I7193" s="187">
        <v>10.85528</v>
      </c>
      <c r="J7193" s="41" t="s">
        <v>941</v>
      </c>
      <c r="K7193" s="41" t="s">
        <v>239</v>
      </c>
      <c r="P7193" s="42" t="s">
        <v>237</v>
      </c>
    </row>
    <row r="7194" spans="1:16" x14ac:dyDescent="0.2">
      <c r="A7194" s="30">
        <v>779</v>
      </c>
      <c r="B7194" s="249" t="str">
        <f>IF(AND(A7194&lt;&gt;"",ISNUMBER(A7194)),VLOOKUP(A7194,Studies!A:BR,2,FALSE),"")</f>
        <v>Bartkowski 1989</v>
      </c>
      <c r="C7194" s="250" t="str">
        <f>IF(AND(A7194&lt;&gt;"",ISNUMBER(A7194)),VLOOKUP(A7194,Studies!A:BR,3,FALSE),"")</f>
        <v>https://www.ncbi.nlm.nih.gov/pubmed/2501060</v>
      </c>
      <c r="D7194" s="250" t="str">
        <f>IF(AND(A7194&lt;&gt;"",ISNUMBER(A7194)),VLOOKUP(A7194,Studies!A:BR,4,FALSE),"")</f>
        <v>Treatment Day 1</v>
      </c>
      <c r="E7194" s="250" t="str">
        <f>IF(AND(A7194&lt;&gt;"",ISNUMBER(A7194)),VLOOKUP(A7194,Studies!A:BR,5,FALSE),"")</f>
        <v>Alfentanil</v>
      </c>
      <c r="F7194" s="251" t="str">
        <f>IF(AND(A7194&lt;&gt;"",ISNUMBER(A7194)),VLOOKUP(A7194,Studies!A:BR,6,FALSE),"")</f>
        <v>Serum</v>
      </c>
      <c r="G7194" s="194">
        <v>450</v>
      </c>
      <c r="H7194" s="50" t="s">
        <v>953</v>
      </c>
      <c r="I7194" s="187">
        <v>8.7289169999999991</v>
      </c>
      <c r="J7194" s="41" t="s">
        <v>941</v>
      </c>
      <c r="K7194" s="41" t="s">
        <v>239</v>
      </c>
      <c r="P7194" s="42" t="s">
        <v>237</v>
      </c>
    </row>
    <row r="7195" spans="1:16" x14ac:dyDescent="0.2">
      <c r="A7195" s="30">
        <v>779</v>
      </c>
      <c r="B7195" s="249" t="str">
        <f>IF(AND(A7195&lt;&gt;"",ISNUMBER(A7195)),VLOOKUP(A7195,Studies!A:BR,2,FALSE),"")</f>
        <v>Bartkowski 1989</v>
      </c>
      <c r="C7195" s="250" t="str">
        <f>IF(AND(A7195&lt;&gt;"",ISNUMBER(A7195)),VLOOKUP(A7195,Studies!A:BR,3,FALSE),"")</f>
        <v>https://www.ncbi.nlm.nih.gov/pubmed/2501060</v>
      </c>
      <c r="D7195" s="250" t="str">
        <f>IF(AND(A7195&lt;&gt;"",ISNUMBER(A7195)),VLOOKUP(A7195,Studies!A:BR,4,FALSE),"")</f>
        <v>Treatment Day 1</v>
      </c>
      <c r="E7195" s="250" t="str">
        <f>IF(AND(A7195&lt;&gt;"",ISNUMBER(A7195)),VLOOKUP(A7195,Studies!A:BR,5,FALSE),"")</f>
        <v>Alfentanil</v>
      </c>
      <c r="F7195" s="251" t="str">
        <f>IF(AND(A7195&lt;&gt;"",ISNUMBER(A7195)),VLOOKUP(A7195,Studies!A:BR,6,FALSE),"")</f>
        <v>Serum</v>
      </c>
      <c r="G7195" s="194">
        <v>510</v>
      </c>
      <c r="H7195" s="50" t="s">
        <v>953</v>
      </c>
      <c r="I7195" s="187">
        <v>6.7014659999999999</v>
      </c>
      <c r="J7195" s="41" t="s">
        <v>941</v>
      </c>
      <c r="K7195" s="41" t="s">
        <v>239</v>
      </c>
      <c r="P7195" s="42" t="s">
        <v>237</v>
      </c>
    </row>
    <row r="7196" spans="1:16" x14ac:dyDescent="0.2">
      <c r="A7196" s="30">
        <v>779</v>
      </c>
      <c r="B7196" s="249" t="str">
        <f>IF(AND(A7196&lt;&gt;"",ISNUMBER(A7196)),VLOOKUP(A7196,Studies!A:BR,2,FALSE),"")</f>
        <v>Bartkowski 1989</v>
      </c>
      <c r="C7196" s="250" t="str">
        <f>IF(AND(A7196&lt;&gt;"",ISNUMBER(A7196)),VLOOKUP(A7196,Studies!A:BR,3,FALSE),"")</f>
        <v>https://www.ncbi.nlm.nih.gov/pubmed/2501060</v>
      </c>
      <c r="D7196" s="250" t="str">
        <f>IF(AND(A7196&lt;&gt;"",ISNUMBER(A7196)),VLOOKUP(A7196,Studies!A:BR,4,FALSE),"")</f>
        <v>Treatment Day 1</v>
      </c>
      <c r="E7196" s="250" t="str">
        <f>IF(AND(A7196&lt;&gt;"",ISNUMBER(A7196)),VLOOKUP(A7196,Studies!A:BR,5,FALSE),"")</f>
        <v>Alfentanil</v>
      </c>
      <c r="F7196" s="251" t="str">
        <f>IF(AND(A7196&lt;&gt;"",ISNUMBER(A7196)),VLOOKUP(A7196,Studies!A:BR,6,FALSE),"")</f>
        <v>Serum</v>
      </c>
      <c r="G7196" s="194">
        <v>570</v>
      </c>
      <c r="H7196" s="50" t="s">
        <v>953</v>
      </c>
      <c r="I7196" s="187">
        <v>6.1238489999999999</v>
      </c>
      <c r="J7196" s="41" t="s">
        <v>941</v>
      </c>
      <c r="K7196" s="41" t="s">
        <v>239</v>
      </c>
      <c r="P7196" s="42" t="s">
        <v>237</v>
      </c>
    </row>
    <row r="7197" spans="1:16" x14ac:dyDescent="0.2">
      <c r="A7197" s="30">
        <v>780</v>
      </c>
      <c r="B7197" s="249" t="str">
        <f>IF(AND(A7197&lt;&gt;"",ISNUMBER(A7197)),VLOOKUP(A7197,Studies!A:BR,2,FALSE),"")</f>
        <v>Bartkowski 1989</v>
      </c>
      <c r="C7197" s="250" t="str">
        <f>IF(AND(A7197&lt;&gt;"",ISNUMBER(A7197)),VLOOKUP(A7197,Studies!A:BR,3,FALSE),"")</f>
        <v>https://www.ncbi.nlm.nih.gov/pubmed/2501060</v>
      </c>
      <c r="D7197" s="250" t="str">
        <f>IF(AND(A7197&lt;&gt;"",ISNUMBER(A7197)),VLOOKUP(A7197,Studies!A:BR,4,FALSE),"")</f>
        <v>Treatment Day 7</v>
      </c>
      <c r="E7197" s="250" t="str">
        <f>IF(AND(A7197&lt;&gt;"",ISNUMBER(A7197)),VLOOKUP(A7197,Studies!A:BR,5,FALSE),"")</f>
        <v>Alfentanil</v>
      </c>
      <c r="F7197" s="251" t="str">
        <f>IF(AND(A7197&lt;&gt;"",ISNUMBER(A7197)),VLOOKUP(A7197,Studies!A:BR,6,FALSE),"")</f>
        <v>Serum</v>
      </c>
      <c r="G7197" s="194">
        <v>145.6</v>
      </c>
      <c r="H7197" s="50" t="s">
        <v>60</v>
      </c>
      <c r="I7197" s="187">
        <v>348.62189999999998</v>
      </c>
      <c r="J7197" s="41" t="s">
        <v>941</v>
      </c>
      <c r="K7197" s="41" t="s">
        <v>239</v>
      </c>
      <c r="P7197" s="42" t="s">
        <v>237</v>
      </c>
    </row>
    <row r="7198" spans="1:16" x14ac:dyDescent="0.2">
      <c r="A7198" s="30">
        <v>780</v>
      </c>
      <c r="B7198" s="249" t="str">
        <f>IF(AND(A7198&lt;&gt;"",ISNUMBER(A7198)),VLOOKUP(A7198,Studies!A:BR,2,FALSE),"")</f>
        <v>Bartkowski 1989</v>
      </c>
      <c r="C7198" s="250" t="str">
        <f>IF(AND(A7198&lt;&gt;"",ISNUMBER(A7198)),VLOOKUP(A7198,Studies!A:BR,3,FALSE),"")</f>
        <v>https://www.ncbi.nlm.nih.gov/pubmed/2501060</v>
      </c>
      <c r="D7198" s="250" t="str">
        <f>IF(AND(A7198&lt;&gt;"",ISNUMBER(A7198)),VLOOKUP(A7198,Studies!A:BR,4,FALSE),"")</f>
        <v>Treatment Day 7</v>
      </c>
      <c r="E7198" s="250" t="str">
        <f>IF(AND(A7198&lt;&gt;"",ISNUMBER(A7198)),VLOOKUP(A7198,Studies!A:BR,5,FALSE),"")</f>
        <v>Alfentanil</v>
      </c>
      <c r="F7198" s="251" t="str">
        <f>IF(AND(A7198&lt;&gt;"",ISNUMBER(A7198)),VLOOKUP(A7198,Studies!A:BR,6,FALSE),"")</f>
        <v>Serum</v>
      </c>
      <c r="G7198" s="194">
        <v>145.66666666666666</v>
      </c>
      <c r="H7198" s="50" t="s">
        <v>60</v>
      </c>
      <c r="I7198" s="187">
        <v>279.75909999999999</v>
      </c>
      <c r="J7198" s="41" t="s">
        <v>941</v>
      </c>
      <c r="K7198" s="41" t="s">
        <v>239</v>
      </c>
      <c r="P7198" s="42" t="s">
        <v>237</v>
      </c>
    </row>
    <row r="7199" spans="1:16" x14ac:dyDescent="0.2">
      <c r="A7199" s="30">
        <v>780</v>
      </c>
      <c r="B7199" s="249" t="str">
        <f>IF(AND(A7199&lt;&gt;"",ISNUMBER(A7199)),VLOOKUP(A7199,Studies!A:BR,2,FALSE),"")</f>
        <v>Bartkowski 1989</v>
      </c>
      <c r="C7199" s="250" t="str">
        <f>IF(AND(A7199&lt;&gt;"",ISNUMBER(A7199)),VLOOKUP(A7199,Studies!A:BR,3,FALSE),"")</f>
        <v>https://www.ncbi.nlm.nih.gov/pubmed/2501060</v>
      </c>
      <c r="D7199" s="250" t="str">
        <f>IF(AND(A7199&lt;&gt;"",ISNUMBER(A7199)),VLOOKUP(A7199,Studies!A:BR,4,FALSE),"")</f>
        <v>Treatment Day 7</v>
      </c>
      <c r="E7199" s="250" t="str">
        <f>IF(AND(A7199&lt;&gt;"",ISNUMBER(A7199)),VLOOKUP(A7199,Studies!A:BR,5,FALSE),"")</f>
        <v>Alfentanil</v>
      </c>
      <c r="F7199" s="251" t="str">
        <f>IF(AND(A7199&lt;&gt;"",ISNUMBER(A7199)),VLOOKUP(A7199,Studies!A:BR,6,FALSE),"")</f>
        <v>Serum</v>
      </c>
      <c r="G7199" s="194">
        <v>145.75</v>
      </c>
      <c r="H7199" s="50" t="s">
        <v>60</v>
      </c>
      <c r="I7199" s="187">
        <v>201.10310000000001</v>
      </c>
      <c r="J7199" s="41" t="s">
        <v>941</v>
      </c>
      <c r="K7199" s="41" t="s">
        <v>239</v>
      </c>
      <c r="P7199" s="42" t="s">
        <v>237</v>
      </c>
    </row>
    <row r="7200" spans="1:16" x14ac:dyDescent="0.2">
      <c r="A7200" s="30">
        <v>780</v>
      </c>
      <c r="B7200" s="249" t="str">
        <f>IF(AND(A7200&lt;&gt;"",ISNUMBER(A7200)),VLOOKUP(A7200,Studies!A:BR,2,FALSE),"")</f>
        <v>Bartkowski 1989</v>
      </c>
      <c r="C7200" s="250" t="str">
        <f>IF(AND(A7200&lt;&gt;"",ISNUMBER(A7200)),VLOOKUP(A7200,Studies!A:BR,3,FALSE),"")</f>
        <v>https://www.ncbi.nlm.nih.gov/pubmed/2501060</v>
      </c>
      <c r="D7200" s="250" t="str">
        <f>IF(AND(A7200&lt;&gt;"",ISNUMBER(A7200)),VLOOKUP(A7200,Studies!A:BR,4,FALSE),"")</f>
        <v>Treatment Day 7</v>
      </c>
      <c r="E7200" s="250" t="str">
        <f>IF(AND(A7200&lt;&gt;"",ISNUMBER(A7200)),VLOOKUP(A7200,Studies!A:BR,5,FALSE),"")</f>
        <v>Alfentanil</v>
      </c>
      <c r="F7200" s="251" t="str">
        <f>IF(AND(A7200&lt;&gt;"",ISNUMBER(A7200)),VLOOKUP(A7200,Studies!A:BR,6,FALSE),"")</f>
        <v>Serum</v>
      </c>
      <c r="G7200" s="194">
        <v>146</v>
      </c>
      <c r="H7200" s="50" t="s">
        <v>60</v>
      </c>
      <c r="I7200" s="187">
        <v>144.6463</v>
      </c>
      <c r="J7200" s="41" t="s">
        <v>941</v>
      </c>
      <c r="K7200" s="41" t="s">
        <v>239</v>
      </c>
      <c r="P7200" s="42" t="s">
        <v>237</v>
      </c>
    </row>
    <row r="7201" spans="1:16" x14ac:dyDescent="0.2">
      <c r="A7201" s="30">
        <v>780</v>
      </c>
      <c r="B7201" s="249" t="str">
        <f>IF(AND(A7201&lt;&gt;"",ISNUMBER(A7201)),VLOOKUP(A7201,Studies!A:BR,2,FALSE),"")</f>
        <v>Bartkowski 1989</v>
      </c>
      <c r="C7201" s="250" t="str">
        <f>IF(AND(A7201&lt;&gt;"",ISNUMBER(A7201)),VLOOKUP(A7201,Studies!A:BR,3,FALSE),"")</f>
        <v>https://www.ncbi.nlm.nih.gov/pubmed/2501060</v>
      </c>
      <c r="D7201" s="250" t="str">
        <f>IF(AND(A7201&lt;&gt;"",ISNUMBER(A7201)),VLOOKUP(A7201,Studies!A:BR,4,FALSE),"")</f>
        <v>Treatment Day 7</v>
      </c>
      <c r="E7201" s="250" t="str">
        <f>IF(AND(A7201&lt;&gt;"",ISNUMBER(A7201)),VLOOKUP(A7201,Studies!A:BR,5,FALSE),"")</f>
        <v>Alfentanil</v>
      </c>
      <c r="F7201" s="251" t="str">
        <f>IF(AND(A7201&lt;&gt;"",ISNUMBER(A7201)),VLOOKUP(A7201,Studies!A:BR,6,FALSE),"")</f>
        <v>Serum</v>
      </c>
      <c r="G7201" s="194">
        <v>146.5</v>
      </c>
      <c r="H7201" s="50" t="s">
        <v>60</v>
      </c>
      <c r="I7201" s="187">
        <v>114.4426</v>
      </c>
      <c r="J7201" s="41" t="s">
        <v>941</v>
      </c>
      <c r="K7201" s="41" t="s">
        <v>239</v>
      </c>
      <c r="P7201" s="42" t="s">
        <v>237</v>
      </c>
    </row>
    <row r="7202" spans="1:16" x14ac:dyDescent="0.2">
      <c r="A7202" s="30">
        <v>780</v>
      </c>
      <c r="B7202" s="249" t="str">
        <f>IF(AND(A7202&lt;&gt;"",ISNUMBER(A7202)),VLOOKUP(A7202,Studies!A:BR,2,FALSE),"")</f>
        <v>Bartkowski 1989</v>
      </c>
      <c r="C7202" s="250" t="str">
        <f>IF(AND(A7202&lt;&gt;"",ISNUMBER(A7202)),VLOOKUP(A7202,Studies!A:BR,3,FALSE),"")</f>
        <v>https://www.ncbi.nlm.nih.gov/pubmed/2501060</v>
      </c>
      <c r="D7202" s="250" t="str">
        <f>IF(AND(A7202&lt;&gt;"",ISNUMBER(A7202)),VLOOKUP(A7202,Studies!A:BR,4,FALSE),"")</f>
        <v>Treatment Day 7</v>
      </c>
      <c r="E7202" s="250" t="str">
        <f>IF(AND(A7202&lt;&gt;"",ISNUMBER(A7202)),VLOOKUP(A7202,Studies!A:BR,5,FALSE),"")</f>
        <v>Alfentanil</v>
      </c>
      <c r="F7202" s="251" t="str">
        <f>IF(AND(A7202&lt;&gt;"",ISNUMBER(A7202)),VLOOKUP(A7202,Studies!A:BR,6,FALSE),"")</f>
        <v>Serum</v>
      </c>
      <c r="G7202" s="194">
        <v>147</v>
      </c>
      <c r="H7202" s="50" t="s">
        <v>60</v>
      </c>
      <c r="I7202" s="187">
        <v>94.930899999999994</v>
      </c>
      <c r="J7202" s="41" t="s">
        <v>941</v>
      </c>
      <c r="K7202" s="41" t="s">
        <v>239</v>
      </c>
      <c r="P7202" s="42" t="s">
        <v>237</v>
      </c>
    </row>
    <row r="7203" spans="1:16" x14ac:dyDescent="0.2">
      <c r="A7203" s="30">
        <v>780</v>
      </c>
      <c r="B7203" s="249" t="str">
        <f>IF(AND(A7203&lt;&gt;"",ISNUMBER(A7203)),VLOOKUP(A7203,Studies!A:BR,2,FALSE),"")</f>
        <v>Bartkowski 1989</v>
      </c>
      <c r="C7203" s="250" t="str">
        <f>IF(AND(A7203&lt;&gt;"",ISNUMBER(A7203)),VLOOKUP(A7203,Studies!A:BR,3,FALSE),"")</f>
        <v>https://www.ncbi.nlm.nih.gov/pubmed/2501060</v>
      </c>
      <c r="D7203" s="250" t="str">
        <f>IF(AND(A7203&lt;&gt;"",ISNUMBER(A7203)),VLOOKUP(A7203,Studies!A:BR,4,FALSE),"")</f>
        <v>Treatment Day 7</v>
      </c>
      <c r="E7203" s="250" t="str">
        <f>IF(AND(A7203&lt;&gt;"",ISNUMBER(A7203)),VLOOKUP(A7203,Studies!A:BR,5,FALSE),"")</f>
        <v>Alfentanil</v>
      </c>
      <c r="F7203" s="251" t="str">
        <f>IF(AND(A7203&lt;&gt;"",ISNUMBER(A7203)),VLOOKUP(A7203,Studies!A:BR,6,FALSE),"")</f>
        <v>Serum</v>
      </c>
      <c r="G7203" s="194">
        <v>147.5</v>
      </c>
      <c r="H7203" s="50" t="s">
        <v>60</v>
      </c>
      <c r="I7203" s="187">
        <v>60.261409999999998</v>
      </c>
      <c r="J7203" s="41" t="s">
        <v>941</v>
      </c>
      <c r="K7203" s="41" t="s">
        <v>239</v>
      </c>
      <c r="P7203" s="42" t="s">
        <v>237</v>
      </c>
    </row>
    <row r="7204" spans="1:16" x14ac:dyDescent="0.2">
      <c r="A7204" s="30">
        <v>780</v>
      </c>
      <c r="B7204" s="249" t="str">
        <f>IF(AND(A7204&lt;&gt;"",ISNUMBER(A7204)),VLOOKUP(A7204,Studies!A:BR,2,FALSE),"")</f>
        <v>Bartkowski 1989</v>
      </c>
      <c r="C7204" s="250" t="str">
        <f>IF(AND(A7204&lt;&gt;"",ISNUMBER(A7204)),VLOOKUP(A7204,Studies!A:BR,3,FALSE),"")</f>
        <v>https://www.ncbi.nlm.nih.gov/pubmed/2501060</v>
      </c>
      <c r="D7204" s="250" t="str">
        <f>IF(AND(A7204&lt;&gt;"",ISNUMBER(A7204)),VLOOKUP(A7204,Studies!A:BR,4,FALSE),"")</f>
        <v>Treatment Day 7</v>
      </c>
      <c r="E7204" s="250" t="str">
        <f>IF(AND(A7204&lt;&gt;"",ISNUMBER(A7204)),VLOOKUP(A7204,Studies!A:BR,5,FALSE),"")</f>
        <v>Alfentanil</v>
      </c>
      <c r="F7204" s="251" t="str">
        <f>IF(AND(A7204&lt;&gt;"",ISNUMBER(A7204)),VLOOKUP(A7204,Studies!A:BR,6,FALSE),"")</f>
        <v>Serum</v>
      </c>
      <c r="G7204" s="194">
        <v>148.5</v>
      </c>
      <c r="H7204" s="50" t="s">
        <v>60</v>
      </c>
      <c r="I7204" s="187">
        <v>47.024799999999999</v>
      </c>
      <c r="J7204" s="41" t="s">
        <v>941</v>
      </c>
      <c r="K7204" s="41" t="s">
        <v>239</v>
      </c>
      <c r="P7204" s="42" t="s">
        <v>237</v>
      </c>
    </row>
    <row r="7205" spans="1:16" x14ac:dyDescent="0.2">
      <c r="A7205" s="30">
        <v>780</v>
      </c>
      <c r="B7205" s="249" t="str">
        <f>IF(AND(A7205&lt;&gt;"",ISNUMBER(A7205)),VLOOKUP(A7205,Studies!A:BR,2,FALSE),"")</f>
        <v>Bartkowski 1989</v>
      </c>
      <c r="C7205" s="250" t="str">
        <f>IF(AND(A7205&lt;&gt;"",ISNUMBER(A7205)),VLOOKUP(A7205,Studies!A:BR,3,FALSE),"")</f>
        <v>https://www.ncbi.nlm.nih.gov/pubmed/2501060</v>
      </c>
      <c r="D7205" s="250" t="str">
        <f>IF(AND(A7205&lt;&gt;"",ISNUMBER(A7205)),VLOOKUP(A7205,Studies!A:BR,4,FALSE),"")</f>
        <v>Treatment Day 7</v>
      </c>
      <c r="E7205" s="250" t="str">
        <f>IF(AND(A7205&lt;&gt;"",ISNUMBER(A7205)),VLOOKUP(A7205,Studies!A:BR,5,FALSE),"")</f>
        <v>Alfentanil</v>
      </c>
      <c r="F7205" s="251" t="str">
        <f>IF(AND(A7205&lt;&gt;"",ISNUMBER(A7205)),VLOOKUP(A7205,Studies!A:BR,6,FALSE),"")</f>
        <v>Serum</v>
      </c>
      <c r="G7205" s="194">
        <v>149.5</v>
      </c>
      <c r="H7205" s="50" t="s">
        <v>60</v>
      </c>
      <c r="I7205" s="187">
        <v>41.618099999999998</v>
      </c>
      <c r="J7205" s="41" t="s">
        <v>941</v>
      </c>
      <c r="K7205" s="41" t="s">
        <v>239</v>
      </c>
      <c r="P7205" s="42" t="s">
        <v>237</v>
      </c>
    </row>
    <row r="7206" spans="1:16" x14ac:dyDescent="0.2">
      <c r="A7206" s="30">
        <v>780</v>
      </c>
      <c r="B7206" s="249" t="str">
        <f>IF(AND(A7206&lt;&gt;"",ISNUMBER(A7206)),VLOOKUP(A7206,Studies!A:BR,2,FALSE),"")</f>
        <v>Bartkowski 1989</v>
      </c>
      <c r="C7206" s="250" t="str">
        <f>IF(AND(A7206&lt;&gt;"",ISNUMBER(A7206)),VLOOKUP(A7206,Studies!A:BR,3,FALSE),"")</f>
        <v>https://www.ncbi.nlm.nih.gov/pubmed/2501060</v>
      </c>
      <c r="D7206" s="250" t="str">
        <f>IF(AND(A7206&lt;&gt;"",ISNUMBER(A7206)),VLOOKUP(A7206,Studies!A:BR,4,FALSE),"")</f>
        <v>Treatment Day 7</v>
      </c>
      <c r="E7206" s="250" t="str">
        <f>IF(AND(A7206&lt;&gt;"",ISNUMBER(A7206)),VLOOKUP(A7206,Studies!A:BR,5,FALSE),"")</f>
        <v>Alfentanil</v>
      </c>
      <c r="F7206" s="251" t="str">
        <f>IF(AND(A7206&lt;&gt;"",ISNUMBER(A7206)),VLOOKUP(A7206,Studies!A:BR,6,FALSE),"")</f>
        <v>Serum</v>
      </c>
      <c r="G7206" s="194">
        <v>150.5</v>
      </c>
      <c r="H7206" s="50" t="s">
        <v>60</v>
      </c>
      <c r="I7206" s="187">
        <v>42.449770000000001</v>
      </c>
      <c r="J7206" s="41" t="s">
        <v>941</v>
      </c>
      <c r="K7206" s="41" t="s">
        <v>239</v>
      </c>
      <c r="P7206" s="42" t="s">
        <v>237</v>
      </c>
    </row>
    <row r="7207" spans="1:16" x14ac:dyDescent="0.2">
      <c r="A7207" s="30">
        <v>780</v>
      </c>
      <c r="B7207" s="249" t="str">
        <f>IF(AND(A7207&lt;&gt;"",ISNUMBER(A7207)),VLOOKUP(A7207,Studies!A:BR,2,FALSE),"")</f>
        <v>Bartkowski 1989</v>
      </c>
      <c r="C7207" s="250" t="str">
        <f>IF(AND(A7207&lt;&gt;"",ISNUMBER(A7207)),VLOOKUP(A7207,Studies!A:BR,3,FALSE),"")</f>
        <v>https://www.ncbi.nlm.nih.gov/pubmed/2501060</v>
      </c>
      <c r="D7207" s="250" t="str">
        <f>IF(AND(A7207&lt;&gt;"",ISNUMBER(A7207)),VLOOKUP(A7207,Studies!A:BR,4,FALSE),"")</f>
        <v>Treatment Day 7</v>
      </c>
      <c r="E7207" s="250" t="str">
        <f>IF(AND(A7207&lt;&gt;"",ISNUMBER(A7207)),VLOOKUP(A7207,Studies!A:BR,5,FALSE),"")</f>
        <v>Alfentanil</v>
      </c>
      <c r="F7207" s="251" t="str">
        <f>IF(AND(A7207&lt;&gt;"",ISNUMBER(A7207)),VLOOKUP(A7207,Studies!A:BR,6,FALSE),"")</f>
        <v>Serum</v>
      </c>
      <c r="G7207" s="194">
        <v>151.5</v>
      </c>
      <c r="H7207" s="50" t="s">
        <v>60</v>
      </c>
      <c r="I7207" s="187">
        <v>27.855879999999999</v>
      </c>
      <c r="J7207" s="41" t="s">
        <v>941</v>
      </c>
      <c r="K7207" s="41" t="s">
        <v>239</v>
      </c>
      <c r="P7207" s="42" t="s">
        <v>237</v>
      </c>
    </row>
    <row r="7208" spans="1:16" x14ac:dyDescent="0.2">
      <c r="A7208" s="30">
        <v>780</v>
      </c>
      <c r="B7208" s="249" t="str">
        <f>IF(AND(A7208&lt;&gt;"",ISNUMBER(A7208)),VLOOKUP(A7208,Studies!A:BR,2,FALSE),"")</f>
        <v>Bartkowski 1989</v>
      </c>
      <c r="C7208" s="250" t="str">
        <f>IF(AND(A7208&lt;&gt;"",ISNUMBER(A7208)),VLOOKUP(A7208,Studies!A:BR,3,FALSE),"")</f>
        <v>https://www.ncbi.nlm.nih.gov/pubmed/2501060</v>
      </c>
      <c r="D7208" s="250" t="str">
        <f>IF(AND(A7208&lt;&gt;"",ISNUMBER(A7208)),VLOOKUP(A7208,Studies!A:BR,4,FALSE),"")</f>
        <v>Treatment Day 7</v>
      </c>
      <c r="E7208" s="250" t="str">
        <f>IF(AND(A7208&lt;&gt;"",ISNUMBER(A7208)),VLOOKUP(A7208,Studies!A:BR,5,FALSE),"")</f>
        <v>Alfentanil</v>
      </c>
      <c r="F7208" s="251" t="str">
        <f>IF(AND(A7208&lt;&gt;"",ISNUMBER(A7208)),VLOOKUP(A7208,Studies!A:BR,6,FALSE),"")</f>
        <v>Serum</v>
      </c>
      <c r="G7208" s="194">
        <v>152.5</v>
      </c>
      <c r="H7208" s="50" t="s">
        <v>60</v>
      </c>
      <c r="I7208" s="187">
        <v>26.679410000000001</v>
      </c>
      <c r="J7208" s="41" t="s">
        <v>941</v>
      </c>
      <c r="K7208" s="41" t="s">
        <v>239</v>
      </c>
      <c r="P7208" s="42" t="s">
        <v>237</v>
      </c>
    </row>
    <row r="7209" spans="1:16" x14ac:dyDescent="0.2">
      <c r="A7209" s="30">
        <v>780</v>
      </c>
      <c r="B7209" s="249" t="str">
        <f>IF(AND(A7209&lt;&gt;"",ISNUMBER(A7209)),VLOOKUP(A7209,Studies!A:BR,2,FALSE),"")</f>
        <v>Bartkowski 1989</v>
      </c>
      <c r="C7209" s="250" t="str">
        <f>IF(AND(A7209&lt;&gt;"",ISNUMBER(A7209)),VLOOKUP(A7209,Studies!A:BR,3,FALSE),"")</f>
        <v>https://www.ncbi.nlm.nih.gov/pubmed/2501060</v>
      </c>
      <c r="D7209" s="250" t="str">
        <f>IF(AND(A7209&lt;&gt;"",ISNUMBER(A7209)),VLOOKUP(A7209,Studies!A:BR,4,FALSE),"")</f>
        <v>Treatment Day 7</v>
      </c>
      <c r="E7209" s="250" t="str">
        <f>IF(AND(A7209&lt;&gt;"",ISNUMBER(A7209)),VLOOKUP(A7209,Studies!A:BR,5,FALSE),"")</f>
        <v>Alfentanil</v>
      </c>
      <c r="F7209" s="251" t="str">
        <f>IF(AND(A7209&lt;&gt;"",ISNUMBER(A7209)),VLOOKUP(A7209,Studies!A:BR,6,FALSE),"")</f>
        <v>Serum</v>
      </c>
      <c r="G7209" s="194">
        <v>153.5</v>
      </c>
      <c r="H7209" s="50" t="s">
        <v>60</v>
      </c>
      <c r="I7209" s="187">
        <v>18.642859999999999</v>
      </c>
      <c r="J7209" s="41" t="s">
        <v>941</v>
      </c>
      <c r="K7209" s="41" t="s">
        <v>239</v>
      </c>
      <c r="P7209" s="42" t="s">
        <v>237</v>
      </c>
    </row>
    <row r="7210" spans="1:16" x14ac:dyDescent="0.2">
      <c r="A7210" s="30">
        <v>781</v>
      </c>
      <c r="B7210" s="249" t="str">
        <f>IF(AND(A7210&lt;&gt;"",ISNUMBER(A7210)),VLOOKUP(A7210,Studies!A:BR,2,FALSE),"")</f>
        <v>Greenblatt 1998a</v>
      </c>
      <c r="C7210" s="250" t="str">
        <f>IF(AND(A7210&lt;&gt;"",ISNUMBER(A7210)),VLOOKUP(A7210,Studies!A:BR,3,FALSE),"")</f>
        <v>https://www.ncbi.nlm.nih.gov/pubmed/9757151</v>
      </c>
      <c r="D7210" s="250" t="str">
        <f>IF(AND(A7210&lt;&gt;"",ISNUMBER(A7210)),VLOOKUP(A7210,Studies!A:BR,4,FALSE),"")</f>
        <v>Triazolam + Erythromycin (Trial D)</v>
      </c>
      <c r="E7210" s="250" t="str">
        <f>IF(AND(A7210&lt;&gt;"",ISNUMBER(A7210)),VLOOKUP(A7210,Studies!A:BR,5,FALSE),"")</f>
        <v>Triazolam</v>
      </c>
      <c r="F7210" s="251" t="str">
        <f>IF(AND(A7210&lt;&gt;"",ISNUMBER(A7210)),VLOOKUP(A7210,Studies!A:BR,6,FALSE),"")</f>
        <v>Plasma</v>
      </c>
      <c r="G7210" s="194">
        <v>25.5</v>
      </c>
      <c r="H7210" s="50" t="s">
        <v>60</v>
      </c>
      <c r="I7210" s="187">
        <v>1.153033971786499</v>
      </c>
      <c r="J7210" s="41" t="s">
        <v>941</v>
      </c>
      <c r="K7210" s="41" t="s">
        <v>116</v>
      </c>
      <c r="P7210" s="42" t="s">
        <v>2631</v>
      </c>
    </row>
    <row r="7211" spans="1:16" x14ac:dyDescent="0.2">
      <c r="A7211" s="30">
        <v>781</v>
      </c>
      <c r="B7211" s="249" t="str">
        <f>IF(AND(A7211&lt;&gt;"",ISNUMBER(A7211)),VLOOKUP(A7211,Studies!A:BR,2,FALSE),"")</f>
        <v>Greenblatt 1998a</v>
      </c>
      <c r="C7211" s="250" t="str">
        <f>IF(AND(A7211&lt;&gt;"",ISNUMBER(A7211)),VLOOKUP(A7211,Studies!A:BR,3,FALSE),"")</f>
        <v>https://www.ncbi.nlm.nih.gov/pubmed/9757151</v>
      </c>
      <c r="D7211" s="250" t="str">
        <f>IF(AND(A7211&lt;&gt;"",ISNUMBER(A7211)),VLOOKUP(A7211,Studies!A:BR,4,FALSE),"")</f>
        <v>Triazolam + Erythromycin (Trial D)</v>
      </c>
      <c r="E7211" s="250" t="str">
        <f>IF(AND(A7211&lt;&gt;"",ISNUMBER(A7211)),VLOOKUP(A7211,Studies!A:BR,5,FALSE),"")</f>
        <v>Triazolam</v>
      </c>
      <c r="F7211" s="251" t="str">
        <f>IF(AND(A7211&lt;&gt;"",ISNUMBER(A7211)),VLOOKUP(A7211,Studies!A:BR,6,FALSE),"")</f>
        <v>Plasma</v>
      </c>
      <c r="G7211" s="194">
        <v>26</v>
      </c>
      <c r="H7211" s="50" t="s">
        <v>60</v>
      </c>
      <c r="I7211" s="187">
        <v>1.9722961187362671</v>
      </c>
      <c r="J7211" s="41" t="s">
        <v>941</v>
      </c>
      <c r="K7211" s="187" t="s">
        <v>116</v>
      </c>
      <c r="P7211" s="42" t="s">
        <v>2631</v>
      </c>
    </row>
    <row r="7212" spans="1:16" x14ac:dyDescent="0.2">
      <c r="A7212" s="30">
        <v>781</v>
      </c>
      <c r="B7212" s="249" t="str">
        <f>IF(AND(A7212&lt;&gt;"",ISNUMBER(A7212)),VLOOKUP(A7212,Studies!A:BR,2,FALSE),"")</f>
        <v>Greenblatt 1998a</v>
      </c>
      <c r="C7212" s="250" t="str">
        <f>IF(AND(A7212&lt;&gt;"",ISNUMBER(A7212)),VLOOKUP(A7212,Studies!A:BR,3,FALSE),"")</f>
        <v>https://www.ncbi.nlm.nih.gov/pubmed/9757151</v>
      </c>
      <c r="D7212" s="250" t="str">
        <f>IF(AND(A7212&lt;&gt;"",ISNUMBER(A7212)),VLOOKUP(A7212,Studies!A:BR,4,FALSE),"")</f>
        <v>Triazolam + Erythromycin (Trial D)</v>
      </c>
      <c r="E7212" s="250" t="str">
        <f>IF(AND(A7212&lt;&gt;"",ISNUMBER(A7212)),VLOOKUP(A7212,Studies!A:BR,5,FALSE),"")</f>
        <v>Triazolam</v>
      </c>
      <c r="F7212" s="251" t="str">
        <f>IF(AND(A7212&lt;&gt;"",ISNUMBER(A7212)),VLOOKUP(A7212,Studies!A:BR,6,FALSE),"")</f>
        <v>Plasma</v>
      </c>
      <c r="G7212" s="194">
        <v>26.5</v>
      </c>
      <c r="H7212" s="50" t="s">
        <v>60</v>
      </c>
      <c r="I7212" s="187">
        <v>2</v>
      </c>
      <c r="J7212" s="41" t="s">
        <v>941</v>
      </c>
      <c r="K7212" s="187" t="s">
        <v>116</v>
      </c>
      <c r="P7212" s="42" t="s">
        <v>2631</v>
      </c>
    </row>
    <row r="7213" spans="1:16" x14ac:dyDescent="0.2">
      <c r="A7213" s="30">
        <v>781</v>
      </c>
      <c r="B7213" s="249" t="str">
        <f>IF(AND(A7213&lt;&gt;"",ISNUMBER(A7213)),VLOOKUP(A7213,Studies!A:BR,2,FALSE),"")</f>
        <v>Greenblatt 1998a</v>
      </c>
      <c r="C7213" s="250" t="str">
        <f>IF(AND(A7213&lt;&gt;"",ISNUMBER(A7213)),VLOOKUP(A7213,Studies!A:BR,3,FALSE),"")</f>
        <v>https://www.ncbi.nlm.nih.gov/pubmed/9757151</v>
      </c>
      <c r="D7213" s="250" t="str">
        <f>IF(AND(A7213&lt;&gt;"",ISNUMBER(A7213)),VLOOKUP(A7213,Studies!A:BR,4,FALSE),"")</f>
        <v>Triazolam + Erythromycin (Trial D)</v>
      </c>
      <c r="E7213" s="250" t="str">
        <f>IF(AND(A7213&lt;&gt;"",ISNUMBER(A7213)),VLOOKUP(A7213,Studies!A:BR,5,FALSE),"")</f>
        <v>Triazolam</v>
      </c>
      <c r="F7213" s="251" t="str">
        <f>IF(AND(A7213&lt;&gt;"",ISNUMBER(A7213)),VLOOKUP(A7213,Studies!A:BR,6,FALSE),"")</f>
        <v>Plasma</v>
      </c>
      <c r="G7213" s="194">
        <v>27</v>
      </c>
      <c r="H7213" s="50" t="s">
        <v>60</v>
      </c>
      <c r="I7213" s="187">
        <v>1.8852239847183228</v>
      </c>
      <c r="J7213" s="41" t="s">
        <v>941</v>
      </c>
      <c r="K7213" s="187" t="s">
        <v>116</v>
      </c>
      <c r="P7213" s="42" t="s">
        <v>2631</v>
      </c>
    </row>
    <row r="7214" spans="1:16" x14ac:dyDescent="0.2">
      <c r="A7214" s="30">
        <v>781</v>
      </c>
      <c r="B7214" s="249" t="str">
        <f>IF(AND(A7214&lt;&gt;"",ISNUMBER(A7214)),VLOOKUP(A7214,Studies!A:BR,2,FALSE),"")</f>
        <v>Greenblatt 1998a</v>
      </c>
      <c r="C7214" s="250" t="str">
        <f>IF(AND(A7214&lt;&gt;"",ISNUMBER(A7214)),VLOOKUP(A7214,Studies!A:BR,3,FALSE),"")</f>
        <v>https://www.ncbi.nlm.nih.gov/pubmed/9757151</v>
      </c>
      <c r="D7214" s="250" t="str">
        <f>IF(AND(A7214&lt;&gt;"",ISNUMBER(A7214)),VLOOKUP(A7214,Studies!A:BR,4,FALSE),"")</f>
        <v>Triazolam + Erythromycin (Trial D)</v>
      </c>
      <c r="E7214" s="250" t="str">
        <f>IF(AND(A7214&lt;&gt;"",ISNUMBER(A7214)),VLOOKUP(A7214,Studies!A:BR,5,FALSE),"")</f>
        <v>Triazolam</v>
      </c>
      <c r="F7214" s="251" t="str">
        <f>IF(AND(A7214&lt;&gt;"",ISNUMBER(A7214)),VLOOKUP(A7214,Studies!A:BR,6,FALSE),"")</f>
        <v>Plasma</v>
      </c>
      <c r="G7214" s="194">
        <v>27.5</v>
      </c>
      <c r="H7214" s="50" t="s">
        <v>60</v>
      </c>
      <c r="I7214" s="187">
        <v>1.7704490423202515</v>
      </c>
      <c r="J7214" s="41" t="s">
        <v>941</v>
      </c>
      <c r="K7214" s="187" t="s">
        <v>116</v>
      </c>
      <c r="P7214" s="42" t="s">
        <v>2631</v>
      </c>
    </row>
    <row r="7215" spans="1:16" x14ac:dyDescent="0.2">
      <c r="A7215" s="30">
        <v>781</v>
      </c>
      <c r="B7215" s="249" t="str">
        <f>IF(AND(A7215&lt;&gt;"",ISNUMBER(A7215)),VLOOKUP(A7215,Studies!A:BR,2,FALSE),"")</f>
        <v>Greenblatt 1998a</v>
      </c>
      <c r="C7215" s="250" t="str">
        <f>IF(AND(A7215&lt;&gt;"",ISNUMBER(A7215)),VLOOKUP(A7215,Studies!A:BR,3,FALSE),"")</f>
        <v>https://www.ncbi.nlm.nih.gov/pubmed/9757151</v>
      </c>
      <c r="D7215" s="250" t="str">
        <f>IF(AND(A7215&lt;&gt;"",ISNUMBER(A7215)),VLOOKUP(A7215,Studies!A:BR,4,FALSE),"")</f>
        <v>Triazolam + Erythromycin (Trial D)</v>
      </c>
      <c r="E7215" s="250" t="str">
        <f>IF(AND(A7215&lt;&gt;"",ISNUMBER(A7215)),VLOOKUP(A7215,Studies!A:BR,5,FALSE),"")</f>
        <v>Triazolam</v>
      </c>
      <c r="F7215" s="251" t="str">
        <f>IF(AND(A7215&lt;&gt;"",ISNUMBER(A7215)),VLOOKUP(A7215,Studies!A:BR,6,FALSE),"")</f>
        <v>Plasma</v>
      </c>
      <c r="G7215" s="194">
        <v>28</v>
      </c>
      <c r="H7215" s="50" t="s">
        <v>60</v>
      </c>
      <c r="I7215" s="187">
        <v>1.6675460338592529</v>
      </c>
      <c r="J7215" s="41" t="s">
        <v>941</v>
      </c>
      <c r="K7215" s="187" t="s">
        <v>116</v>
      </c>
      <c r="P7215" s="42" t="s">
        <v>2631</v>
      </c>
    </row>
    <row r="7216" spans="1:16" x14ac:dyDescent="0.2">
      <c r="A7216" s="30">
        <v>781</v>
      </c>
      <c r="B7216" s="249" t="str">
        <f>IF(AND(A7216&lt;&gt;"",ISNUMBER(A7216)),VLOOKUP(A7216,Studies!A:BR,2,FALSE),"")</f>
        <v>Greenblatt 1998a</v>
      </c>
      <c r="C7216" s="250" t="str">
        <f>IF(AND(A7216&lt;&gt;"",ISNUMBER(A7216)),VLOOKUP(A7216,Studies!A:BR,3,FALSE),"")</f>
        <v>https://www.ncbi.nlm.nih.gov/pubmed/9757151</v>
      </c>
      <c r="D7216" s="250" t="str">
        <f>IF(AND(A7216&lt;&gt;"",ISNUMBER(A7216)),VLOOKUP(A7216,Studies!A:BR,4,FALSE),"")</f>
        <v>Triazolam + Erythromycin (Trial D)</v>
      </c>
      <c r="E7216" s="250" t="str">
        <f>IF(AND(A7216&lt;&gt;"",ISNUMBER(A7216)),VLOOKUP(A7216,Studies!A:BR,5,FALSE),"")</f>
        <v>Triazolam</v>
      </c>
      <c r="F7216" s="251" t="str">
        <f>IF(AND(A7216&lt;&gt;"",ISNUMBER(A7216)),VLOOKUP(A7216,Studies!A:BR,6,FALSE),"")</f>
        <v>Plasma</v>
      </c>
      <c r="G7216" s="194">
        <v>29</v>
      </c>
      <c r="H7216" s="50" t="s">
        <v>60</v>
      </c>
      <c r="I7216" s="187">
        <v>1.3944590091705322</v>
      </c>
      <c r="J7216" s="41" t="s">
        <v>941</v>
      </c>
      <c r="K7216" s="187" t="s">
        <v>116</v>
      </c>
      <c r="P7216" s="42" t="s">
        <v>2631</v>
      </c>
    </row>
    <row r="7217" spans="1:16" x14ac:dyDescent="0.2">
      <c r="A7217" s="30">
        <v>781</v>
      </c>
      <c r="B7217" s="249" t="str">
        <f>IF(AND(A7217&lt;&gt;"",ISNUMBER(A7217)),VLOOKUP(A7217,Studies!A:BR,2,FALSE),"")</f>
        <v>Greenblatt 1998a</v>
      </c>
      <c r="C7217" s="250" t="str">
        <f>IF(AND(A7217&lt;&gt;"",ISNUMBER(A7217)),VLOOKUP(A7217,Studies!A:BR,3,FALSE),"")</f>
        <v>https://www.ncbi.nlm.nih.gov/pubmed/9757151</v>
      </c>
      <c r="D7217" s="250" t="str">
        <f>IF(AND(A7217&lt;&gt;"",ISNUMBER(A7217)),VLOOKUP(A7217,Studies!A:BR,4,FALSE),"")</f>
        <v>Triazolam + Erythromycin (Trial D)</v>
      </c>
      <c r="E7217" s="250" t="str">
        <f>IF(AND(A7217&lt;&gt;"",ISNUMBER(A7217)),VLOOKUP(A7217,Studies!A:BR,5,FALSE),"")</f>
        <v>Triazolam</v>
      </c>
      <c r="F7217" s="251" t="str">
        <f>IF(AND(A7217&lt;&gt;"",ISNUMBER(A7217)),VLOOKUP(A7217,Studies!A:BR,6,FALSE),"")</f>
        <v>Plasma</v>
      </c>
      <c r="G7217" s="194">
        <v>30</v>
      </c>
      <c r="H7217" s="50" t="s">
        <v>60</v>
      </c>
      <c r="I7217" s="187">
        <v>1.2519789934158325</v>
      </c>
      <c r="J7217" s="41" t="s">
        <v>941</v>
      </c>
      <c r="K7217" s="187" t="s">
        <v>116</v>
      </c>
      <c r="P7217" s="42" t="s">
        <v>2631</v>
      </c>
    </row>
    <row r="7218" spans="1:16" x14ac:dyDescent="0.2">
      <c r="A7218" s="30">
        <v>781</v>
      </c>
      <c r="B7218" s="249" t="str">
        <f>IF(AND(A7218&lt;&gt;"",ISNUMBER(A7218)),VLOOKUP(A7218,Studies!A:BR,2,FALSE),"")</f>
        <v>Greenblatt 1998a</v>
      </c>
      <c r="C7218" s="250" t="str">
        <f>IF(AND(A7218&lt;&gt;"",ISNUMBER(A7218)),VLOOKUP(A7218,Studies!A:BR,3,FALSE),"")</f>
        <v>https://www.ncbi.nlm.nih.gov/pubmed/9757151</v>
      </c>
      <c r="D7218" s="250" t="str">
        <f>IF(AND(A7218&lt;&gt;"",ISNUMBER(A7218)),VLOOKUP(A7218,Studies!A:BR,4,FALSE),"")</f>
        <v>Triazolam + Erythromycin (Trial D)</v>
      </c>
      <c r="E7218" s="250" t="str">
        <f>IF(AND(A7218&lt;&gt;"",ISNUMBER(A7218)),VLOOKUP(A7218,Studies!A:BR,5,FALSE),"")</f>
        <v>Triazolam</v>
      </c>
      <c r="F7218" s="251" t="str">
        <f>IF(AND(A7218&lt;&gt;"",ISNUMBER(A7218)),VLOOKUP(A7218,Studies!A:BR,6,FALSE),"")</f>
        <v>Plasma</v>
      </c>
      <c r="G7218" s="194">
        <v>31</v>
      </c>
      <c r="H7218" s="50" t="s">
        <v>60</v>
      </c>
      <c r="I7218" s="187">
        <v>1.1253300905227661</v>
      </c>
      <c r="J7218" s="41" t="s">
        <v>941</v>
      </c>
      <c r="K7218" s="187" t="s">
        <v>116</v>
      </c>
      <c r="P7218" s="42" t="s">
        <v>2631</v>
      </c>
    </row>
    <row r="7219" spans="1:16" x14ac:dyDescent="0.2">
      <c r="A7219" s="30">
        <v>781</v>
      </c>
      <c r="B7219" s="249" t="str">
        <f>IF(AND(A7219&lt;&gt;"",ISNUMBER(A7219)),VLOOKUP(A7219,Studies!A:BR,2,FALSE),"")</f>
        <v>Greenblatt 1998a</v>
      </c>
      <c r="C7219" s="250" t="str">
        <f>IF(AND(A7219&lt;&gt;"",ISNUMBER(A7219)),VLOOKUP(A7219,Studies!A:BR,3,FALSE),"")</f>
        <v>https://www.ncbi.nlm.nih.gov/pubmed/9757151</v>
      </c>
      <c r="D7219" s="250" t="str">
        <f>IF(AND(A7219&lt;&gt;"",ISNUMBER(A7219)),VLOOKUP(A7219,Studies!A:BR,4,FALSE),"")</f>
        <v>Triazolam + Erythromycin (Trial D)</v>
      </c>
      <c r="E7219" s="250" t="str">
        <f>IF(AND(A7219&lt;&gt;"",ISNUMBER(A7219)),VLOOKUP(A7219,Studies!A:BR,5,FALSE),"")</f>
        <v>Triazolam</v>
      </c>
      <c r="F7219" s="251" t="str">
        <f>IF(AND(A7219&lt;&gt;"",ISNUMBER(A7219)),VLOOKUP(A7219,Studies!A:BR,6,FALSE),"")</f>
        <v>Plasma</v>
      </c>
      <c r="G7219" s="194">
        <v>33</v>
      </c>
      <c r="H7219" s="50" t="s">
        <v>60</v>
      </c>
      <c r="I7219" s="187">
        <v>0.91556727886199951</v>
      </c>
      <c r="J7219" s="41" t="s">
        <v>941</v>
      </c>
      <c r="K7219" s="187" t="s">
        <v>116</v>
      </c>
      <c r="P7219" s="42" t="s">
        <v>2631</v>
      </c>
    </row>
    <row r="7220" spans="1:16" x14ac:dyDescent="0.2">
      <c r="A7220" s="30">
        <v>781</v>
      </c>
      <c r="B7220" s="249" t="str">
        <f>IF(AND(A7220&lt;&gt;"",ISNUMBER(A7220)),VLOOKUP(A7220,Studies!A:BR,2,FALSE),"")</f>
        <v>Greenblatt 1998a</v>
      </c>
      <c r="C7220" s="250" t="str">
        <f>IF(AND(A7220&lt;&gt;"",ISNUMBER(A7220)),VLOOKUP(A7220,Studies!A:BR,3,FALSE),"")</f>
        <v>https://www.ncbi.nlm.nih.gov/pubmed/9757151</v>
      </c>
      <c r="D7220" s="250" t="str">
        <f>IF(AND(A7220&lt;&gt;"",ISNUMBER(A7220)),VLOOKUP(A7220,Studies!A:BR,4,FALSE),"")</f>
        <v>Triazolam + Erythromycin (Trial D)</v>
      </c>
      <c r="E7220" s="250" t="str">
        <f>IF(AND(A7220&lt;&gt;"",ISNUMBER(A7220)),VLOOKUP(A7220,Studies!A:BR,5,FALSE),"")</f>
        <v>Triazolam</v>
      </c>
      <c r="F7220" s="251" t="str">
        <f>IF(AND(A7220&lt;&gt;"",ISNUMBER(A7220)),VLOOKUP(A7220,Studies!A:BR,6,FALSE),"")</f>
        <v>Plasma</v>
      </c>
      <c r="G7220" s="194">
        <v>49</v>
      </c>
      <c r="H7220" s="50" t="s">
        <v>60</v>
      </c>
      <c r="I7220" s="187">
        <v>0.1240105926990509</v>
      </c>
      <c r="J7220" s="41" t="s">
        <v>941</v>
      </c>
      <c r="K7220" s="187" t="s">
        <v>116</v>
      </c>
      <c r="P7220" s="42" t="s">
        <v>2631</v>
      </c>
    </row>
    <row r="7221" spans="1:16" x14ac:dyDescent="0.2">
      <c r="A7221" s="30">
        <v>782</v>
      </c>
      <c r="B7221" s="249" t="str">
        <f>IF(AND(A7221&lt;&gt;"",ISNUMBER(A7221)),VLOOKUP(A7221,Studies!A:BR,2,FALSE),"")</f>
        <v>Dooley 2012</v>
      </c>
      <c r="C7221" s="250" t="str">
        <f>IF(AND(A7221&lt;&gt;"",ISNUMBER(A7221)),VLOOKUP(A7221,Studies!A:BR,3,FALSE),"")</f>
        <v>https://www.ncbi.nlm.nih.gov/pubmed/22126739</v>
      </c>
      <c r="D7221" s="250" t="str">
        <f>IF(AND(A7221&lt;&gt;"",ISNUMBER(A7221)),VLOOKUP(A7221,Studies!A:BR,4,FALSE),"")</f>
        <v>Extensive metabolizer</v>
      </c>
      <c r="E7221" s="250" t="str">
        <f>IF(AND(A7221&lt;&gt;"",ISNUMBER(A7221)),VLOOKUP(A7221,Studies!A:BR,5,FALSE),"")</f>
        <v>Efavirenz</v>
      </c>
      <c r="F7221" s="251" t="str">
        <f>IF(AND(A7221&lt;&gt;"",ISNUMBER(A7221)),VLOOKUP(A7221,Studies!A:BR,6,FALSE),"")</f>
        <v>Plasma</v>
      </c>
      <c r="G7221" s="194">
        <v>312</v>
      </c>
      <c r="H7221" s="50" t="s">
        <v>60</v>
      </c>
      <c r="I7221" s="187">
        <v>1.451623046875</v>
      </c>
      <c r="J7221" s="41" t="s">
        <v>959</v>
      </c>
      <c r="K7221" s="41" t="s">
        <v>116</v>
      </c>
      <c r="L7221" s="195">
        <v>0.15998609364032745</v>
      </c>
      <c r="M7221" s="52" t="s">
        <v>959</v>
      </c>
      <c r="N7221" s="52" t="s">
        <v>949</v>
      </c>
    </row>
    <row r="7222" spans="1:16" x14ac:dyDescent="0.2">
      <c r="A7222" s="30">
        <v>782</v>
      </c>
      <c r="B7222" s="249" t="str">
        <f>IF(AND(A7222&lt;&gt;"",ISNUMBER(A7222)),VLOOKUP(A7222,Studies!A:BR,2,FALSE),"")</f>
        <v>Dooley 2012</v>
      </c>
      <c r="C7222" s="250" t="str">
        <f>IF(AND(A7222&lt;&gt;"",ISNUMBER(A7222)),VLOOKUP(A7222,Studies!A:BR,3,FALSE),"")</f>
        <v>https://www.ncbi.nlm.nih.gov/pubmed/22126739</v>
      </c>
      <c r="D7222" s="250" t="str">
        <f>IF(AND(A7222&lt;&gt;"",ISNUMBER(A7222)),VLOOKUP(A7222,Studies!A:BR,4,FALSE),"")</f>
        <v>Extensive metabolizer</v>
      </c>
      <c r="E7222" s="250" t="str">
        <f>IF(AND(A7222&lt;&gt;"",ISNUMBER(A7222)),VLOOKUP(A7222,Studies!A:BR,5,FALSE),"")</f>
        <v>Efavirenz</v>
      </c>
      <c r="F7222" s="251" t="str">
        <f>IF(AND(A7222&lt;&gt;"",ISNUMBER(A7222)),VLOOKUP(A7222,Studies!A:BR,6,FALSE),"")</f>
        <v>Plasma</v>
      </c>
      <c r="G7222" s="194">
        <v>313</v>
      </c>
      <c r="H7222" s="50" t="s">
        <v>60</v>
      </c>
      <c r="I7222" s="187">
        <v>1.8520839843750001</v>
      </c>
      <c r="J7222" s="41" t="s">
        <v>959</v>
      </c>
      <c r="K7222" s="41" t="s">
        <v>116</v>
      </c>
      <c r="L7222" s="195">
        <v>0.19428619742393494</v>
      </c>
      <c r="M7222" s="52" t="s">
        <v>959</v>
      </c>
      <c r="N7222" s="52" t="s">
        <v>949</v>
      </c>
    </row>
    <row r="7223" spans="1:16" x14ac:dyDescent="0.2">
      <c r="A7223" s="30">
        <v>782</v>
      </c>
      <c r="B7223" s="249" t="str">
        <f>IF(AND(A7223&lt;&gt;"",ISNUMBER(A7223)),VLOOKUP(A7223,Studies!A:BR,2,FALSE),"")</f>
        <v>Dooley 2012</v>
      </c>
      <c r="C7223" s="250" t="str">
        <f>IF(AND(A7223&lt;&gt;"",ISNUMBER(A7223)),VLOOKUP(A7223,Studies!A:BR,3,FALSE),"")</f>
        <v>https://www.ncbi.nlm.nih.gov/pubmed/22126739</v>
      </c>
      <c r="D7223" s="250" t="str">
        <f>IF(AND(A7223&lt;&gt;"",ISNUMBER(A7223)),VLOOKUP(A7223,Studies!A:BR,4,FALSE),"")</f>
        <v>Extensive metabolizer</v>
      </c>
      <c r="E7223" s="250" t="str">
        <f>IF(AND(A7223&lt;&gt;"",ISNUMBER(A7223)),VLOOKUP(A7223,Studies!A:BR,5,FALSE),"")</f>
        <v>Efavirenz</v>
      </c>
      <c r="F7223" s="251" t="str">
        <f>IF(AND(A7223&lt;&gt;"",ISNUMBER(A7223)),VLOOKUP(A7223,Studies!A:BR,6,FALSE),"")</f>
        <v>Plasma</v>
      </c>
      <c r="G7223" s="194">
        <v>314</v>
      </c>
      <c r="H7223" s="50" t="s">
        <v>60</v>
      </c>
      <c r="I7223" s="187">
        <v>2.7782751464843751</v>
      </c>
      <c r="J7223" s="41" t="s">
        <v>959</v>
      </c>
      <c r="K7223" s="41" t="s">
        <v>116</v>
      </c>
      <c r="L7223" s="195">
        <v>0.32000058889389038</v>
      </c>
      <c r="M7223" s="52" t="s">
        <v>959</v>
      </c>
      <c r="N7223" s="52" t="s">
        <v>949</v>
      </c>
    </row>
    <row r="7224" spans="1:16" x14ac:dyDescent="0.2">
      <c r="A7224" s="30">
        <v>782</v>
      </c>
      <c r="B7224" s="249" t="str">
        <f>IF(AND(A7224&lt;&gt;"",ISNUMBER(A7224)),VLOOKUP(A7224,Studies!A:BR,2,FALSE),"")</f>
        <v>Dooley 2012</v>
      </c>
      <c r="C7224" s="250" t="str">
        <f>IF(AND(A7224&lt;&gt;"",ISNUMBER(A7224)),VLOOKUP(A7224,Studies!A:BR,3,FALSE),"")</f>
        <v>https://www.ncbi.nlm.nih.gov/pubmed/22126739</v>
      </c>
      <c r="D7224" s="250" t="str">
        <f>IF(AND(A7224&lt;&gt;"",ISNUMBER(A7224)),VLOOKUP(A7224,Studies!A:BR,4,FALSE),"")</f>
        <v>Extensive metabolizer</v>
      </c>
      <c r="E7224" s="250" t="str">
        <f>IF(AND(A7224&lt;&gt;"",ISNUMBER(A7224)),VLOOKUP(A7224,Studies!A:BR,5,FALSE),"")</f>
        <v>Efavirenz</v>
      </c>
      <c r="F7224" s="251" t="str">
        <f>IF(AND(A7224&lt;&gt;"",ISNUMBER(A7224)),VLOOKUP(A7224,Studies!A:BR,6,FALSE),"")</f>
        <v>Plasma</v>
      </c>
      <c r="G7224" s="194">
        <v>315</v>
      </c>
      <c r="H7224" s="50" t="s">
        <v>60</v>
      </c>
      <c r="I7224" s="187">
        <v>3.1101789550781249</v>
      </c>
      <c r="J7224" s="41" t="s">
        <v>959</v>
      </c>
      <c r="K7224" s="41" t="s">
        <v>116</v>
      </c>
      <c r="L7224" s="195">
        <v>0.35430032014846802</v>
      </c>
      <c r="M7224" s="52" t="s">
        <v>959</v>
      </c>
      <c r="N7224" s="52" t="s">
        <v>949</v>
      </c>
    </row>
    <row r="7225" spans="1:16" x14ac:dyDescent="0.2">
      <c r="A7225" s="30">
        <v>782</v>
      </c>
      <c r="B7225" s="249" t="str">
        <f>IF(AND(A7225&lt;&gt;"",ISNUMBER(A7225)),VLOOKUP(A7225,Studies!A:BR,2,FALSE),"")</f>
        <v>Dooley 2012</v>
      </c>
      <c r="C7225" s="250" t="str">
        <f>IF(AND(A7225&lt;&gt;"",ISNUMBER(A7225)),VLOOKUP(A7225,Studies!A:BR,3,FALSE),"")</f>
        <v>https://www.ncbi.nlm.nih.gov/pubmed/22126739</v>
      </c>
      <c r="D7225" s="250" t="str">
        <f>IF(AND(A7225&lt;&gt;"",ISNUMBER(A7225)),VLOOKUP(A7225,Studies!A:BR,4,FALSE),"")</f>
        <v>Extensive metabolizer</v>
      </c>
      <c r="E7225" s="250" t="str">
        <f>IF(AND(A7225&lt;&gt;"",ISNUMBER(A7225)),VLOOKUP(A7225,Studies!A:BR,5,FALSE),"")</f>
        <v>Efavirenz</v>
      </c>
      <c r="F7225" s="251" t="str">
        <f>IF(AND(A7225&lt;&gt;"",ISNUMBER(A7225)),VLOOKUP(A7225,Studies!A:BR,6,FALSE),"")</f>
        <v>Plasma</v>
      </c>
      <c r="G7225" s="194">
        <v>316</v>
      </c>
      <c r="H7225" s="50" t="s">
        <v>60</v>
      </c>
      <c r="I7225" s="187">
        <v>2.8477949218749998</v>
      </c>
      <c r="J7225" s="41" t="s">
        <v>959</v>
      </c>
      <c r="K7225" s="41" t="s">
        <v>116</v>
      </c>
      <c r="L7225" s="195">
        <v>0.26285821199417114</v>
      </c>
      <c r="M7225" s="52" t="s">
        <v>959</v>
      </c>
      <c r="N7225" s="52" t="s">
        <v>949</v>
      </c>
    </row>
    <row r="7226" spans="1:16" x14ac:dyDescent="0.2">
      <c r="A7226" s="30">
        <v>782</v>
      </c>
      <c r="B7226" s="249" t="str">
        <f>IF(AND(A7226&lt;&gt;"",ISNUMBER(A7226)),VLOOKUP(A7226,Studies!A:BR,2,FALSE),"")</f>
        <v>Dooley 2012</v>
      </c>
      <c r="C7226" s="250" t="str">
        <f>IF(AND(A7226&lt;&gt;"",ISNUMBER(A7226)),VLOOKUP(A7226,Studies!A:BR,3,FALSE),"")</f>
        <v>https://www.ncbi.nlm.nih.gov/pubmed/22126739</v>
      </c>
      <c r="D7226" s="250" t="str">
        <f>IF(AND(A7226&lt;&gt;"",ISNUMBER(A7226)),VLOOKUP(A7226,Studies!A:BR,4,FALSE),"")</f>
        <v>Extensive metabolizer</v>
      </c>
      <c r="E7226" s="250" t="str">
        <f>IF(AND(A7226&lt;&gt;"",ISNUMBER(A7226)),VLOOKUP(A7226,Studies!A:BR,5,FALSE),"")</f>
        <v>Efavirenz</v>
      </c>
      <c r="F7226" s="251" t="str">
        <f>IF(AND(A7226&lt;&gt;"",ISNUMBER(A7226)),VLOOKUP(A7226,Studies!A:BR,6,FALSE),"")</f>
        <v>Plasma</v>
      </c>
      <c r="G7226" s="194">
        <v>320</v>
      </c>
      <c r="H7226" s="50" t="s">
        <v>60</v>
      </c>
      <c r="I7226" s="187">
        <v>2.2097060546875</v>
      </c>
      <c r="J7226" s="41" t="s">
        <v>959</v>
      </c>
      <c r="K7226" s="41" t="s">
        <v>116</v>
      </c>
      <c r="L7226" s="195">
        <v>0.19428589940071106</v>
      </c>
      <c r="M7226" s="52" t="s">
        <v>959</v>
      </c>
      <c r="N7226" s="52" t="s">
        <v>949</v>
      </c>
    </row>
    <row r="7227" spans="1:16" x14ac:dyDescent="0.2">
      <c r="A7227" s="30">
        <v>782</v>
      </c>
      <c r="B7227" s="249" t="str">
        <f>IF(AND(A7227&lt;&gt;"",ISNUMBER(A7227)),VLOOKUP(A7227,Studies!A:BR,2,FALSE),"")</f>
        <v>Dooley 2012</v>
      </c>
      <c r="C7227" s="250" t="str">
        <f>IF(AND(A7227&lt;&gt;"",ISNUMBER(A7227)),VLOOKUP(A7227,Studies!A:BR,3,FALSE),"")</f>
        <v>https://www.ncbi.nlm.nih.gov/pubmed/22126739</v>
      </c>
      <c r="D7227" s="250" t="str">
        <f>IF(AND(A7227&lt;&gt;"",ISNUMBER(A7227)),VLOOKUP(A7227,Studies!A:BR,4,FALSE),"")</f>
        <v>Extensive metabolizer</v>
      </c>
      <c r="E7227" s="250" t="str">
        <f>IF(AND(A7227&lt;&gt;"",ISNUMBER(A7227)),VLOOKUP(A7227,Studies!A:BR,5,FALSE),"")</f>
        <v>Efavirenz</v>
      </c>
      <c r="F7227" s="251" t="str">
        <f>IF(AND(A7227&lt;&gt;"",ISNUMBER(A7227)),VLOOKUP(A7227,Studies!A:BR,6,FALSE),"")</f>
        <v>Plasma</v>
      </c>
      <c r="G7227" s="194">
        <v>324</v>
      </c>
      <c r="H7227" s="50" t="s">
        <v>60</v>
      </c>
      <c r="I7227" s="187">
        <v>1.8458880615234374</v>
      </c>
      <c r="J7227" s="41" t="s">
        <v>959</v>
      </c>
      <c r="K7227" s="41" t="s">
        <v>116</v>
      </c>
      <c r="L7227" s="195">
        <v>0.18287190794944763</v>
      </c>
      <c r="M7227" s="52" t="s">
        <v>959</v>
      </c>
      <c r="N7227" s="52" t="s">
        <v>949</v>
      </c>
    </row>
    <row r="7228" spans="1:16" x14ac:dyDescent="0.2">
      <c r="A7228" s="30">
        <v>782</v>
      </c>
      <c r="B7228" s="249" t="str">
        <f>IF(AND(A7228&lt;&gt;"",ISNUMBER(A7228)),VLOOKUP(A7228,Studies!A:BR,2,FALSE),"")</f>
        <v>Dooley 2012</v>
      </c>
      <c r="C7228" s="250" t="str">
        <f>IF(AND(A7228&lt;&gt;"",ISNUMBER(A7228)),VLOOKUP(A7228,Studies!A:BR,3,FALSE),"")</f>
        <v>https://www.ncbi.nlm.nih.gov/pubmed/22126739</v>
      </c>
      <c r="D7228" s="250" t="str">
        <f>IF(AND(A7228&lt;&gt;"",ISNUMBER(A7228)),VLOOKUP(A7228,Studies!A:BR,4,FALSE),"")</f>
        <v>Extensive metabolizer</v>
      </c>
      <c r="E7228" s="250" t="str">
        <f>IF(AND(A7228&lt;&gt;"",ISNUMBER(A7228)),VLOOKUP(A7228,Studies!A:BR,5,FALSE),"")</f>
        <v>Efavirenz</v>
      </c>
      <c r="F7228" s="251" t="str">
        <f>IF(AND(A7228&lt;&gt;"",ISNUMBER(A7228)),VLOOKUP(A7228,Studies!A:BR,6,FALSE),"")</f>
        <v>Plasma</v>
      </c>
      <c r="G7228" s="194">
        <v>336</v>
      </c>
      <c r="H7228" s="50" t="s">
        <v>60</v>
      </c>
      <c r="I7228" s="187">
        <v>1.440166015625</v>
      </c>
      <c r="J7228" s="41" t="s">
        <v>959</v>
      </c>
      <c r="K7228" s="41" t="s">
        <v>116</v>
      </c>
      <c r="L7228" s="195">
        <v>0.18288560211658478</v>
      </c>
      <c r="M7228" s="52" t="s">
        <v>959</v>
      </c>
      <c r="N7228" s="52" t="s">
        <v>949</v>
      </c>
    </row>
    <row r="7229" spans="1:16" x14ac:dyDescent="0.2">
      <c r="A7229" s="30">
        <v>783</v>
      </c>
      <c r="B7229" s="249" t="str">
        <f>IF(AND(A7229&lt;&gt;"",ISNUMBER(A7229)),VLOOKUP(A7229,Studies!A:BR,2,FALSE),"")</f>
        <v>Dooley 2012</v>
      </c>
      <c r="C7229" s="250" t="str">
        <f>IF(AND(A7229&lt;&gt;"",ISNUMBER(A7229)),VLOOKUP(A7229,Studies!A:BR,3,FALSE),"")</f>
        <v>https://www.ncbi.nlm.nih.gov/pubmed/22126739</v>
      </c>
      <c r="D7229" s="250" t="str">
        <f>IF(AND(A7229&lt;&gt;"",ISNUMBER(A7229)),VLOOKUP(A7229,Studies!A:BR,4,FALSE),"")</f>
        <v>Intermediate metabolizer</v>
      </c>
      <c r="E7229" s="250" t="str">
        <f>IF(AND(A7229&lt;&gt;"",ISNUMBER(A7229)),VLOOKUP(A7229,Studies!A:BR,5,FALSE),"")</f>
        <v>Efavirenz</v>
      </c>
      <c r="F7229" s="251" t="str">
        <f>IF(AND(A7229&lt;&gt;"",ISNUMBER(A7229)),VLOOKUP(A7229,Studies!A:BR,6,FALSE),"")</f>
        <v>Plasma</v>
      </c>
      <c r="G7229" s="194">
        <v>312</v>
      </c>
      <c r="H7229" s="50" t="s">
        <v>60</v>
      </c>
      <c r="I7229" s="187">
        <v>2.2859660644531248</v>
      </c>
      <c r="J7229" s="41" t="s">
        <v>959</v>
      </c>
      <c r="K7229" s="41" t="s">
        <v>116</v>
      </c>
      <c r="L7229" s="195">
        <v>0.22857210040092468</v>
      </c>
      <c r="M7229" s="52" t="s">
        <v>959</v>
      </c>
      <c r="N7229" s="52" t="s">
        <v>949</v>
      </c>
    </row>
    <row r="7230" spans="1:16" x14ac:dyDescent="0.2">
      <c r="A7230" s="30">
        <v>783</v>
      </c>
      <c r="B7230" s="249" t="str">
        <f>IF(AND(A7230&lt;&gt;"",ISNUMBER(A7230)),VLOOKUP(A7230,Studies!A:BR,2,FALSE),"")</f>
        <v>Dooley 2012</v>
      </c>
      <c r="C7230" s="250" t="str">
        <f>IF(AND(A7230&lt;&gt;"",ISNUMBER(A7230)),VLOOKUP(A7230,Studies!A:BR,3,FALSE),"")</f>
        <v>https://www.ncbi.nlm.nih.gov/pubmed/22126739</v>
      </c>
      <c r="D7230" s="250" t="str">
        <f>IF(AND(A7230&lt;&gt;"",ISNUMBER(A7230)),VLOOKUP(A7230,Studies!A:BR,4,FALSE),"")</f>
        <v>Intermediate metabolizer</v>
      </c>
      <c r="E7230" s="250" t="str">
        <f>IF(AND(A7230&lt;&gt;"",ISNUMBER(A7230)),VLOOKUP(A7230,Studies!A:BR,5,FALSE),"")</f>
        <v>Efavirenz</v>
      </c>
      <c r="F7230" s="251" t="str">
        <f>IF(AND(A7230&lt;&gt;"",ISNUMBER(A7230)),VLOOKUP(A7230,Studies!A:BR,6,FALSE),"")</f>
        <v>Plasma</v>
      </c>
      <c r="G7230" s="194">
        <v>313</v>
      </c>
      <c r="H7230" s="50" t="s">
        <v>60</v>
      </c>
      <c r="I7230" s="187">
        <v>3.0064421386718752</v>
      </c>
      <c r="J7230" s="41" t="s">
        <v>959</v>
      </c>
      <c r="K7230" s="41" t="s">
        <v>116</v>
      </c>
      <c r="L7230" s="195">
        <v>0.34285810589790344</v>
      </c>
      <c r="M7230" s="52" t="s">
        <v>959</v>
      </c>
      <c r="N7230" s="52" t="s">
        <v>949</v>
      </c>
    </row>
    <row r="7231" spans="1:16" x14ac:dyDescent="0.2">
      <c r="A7231" s="30">
        <v>783</v>
      </c>
      <c r="B7231" s="249" t="str">
        <f>IF(AND(A7231&lt;&gt;"",ISNUMBER(A7231)),VLOOKUP(A7231,Studies!A:BR,2,FALSE),"")</f>
        <v>Dooley 2012</v>
      </c>
      <c r="C7231" s="250" t="str">
        <f>IF(AND(A7231&lt;&gt;"",ISNUMBER(A7231)),VLOOKUP(A7231,Studies!A:BR,3,FALSE),"")</f>
        <v>https://www.ncbi.nlm.nih.gov/pubmed/22126739</v>
      </c>
      <c r="D7231" s="250" t="str">
        <f>IF(AND(A7231&lt;&gt;"",ISNUMBER(A7231)),VLOOKUP(A7231,Studies!A:BR,4,FALSE),"")</f>
        <v>Intermediate metabolizer</v>
      </c>
      <c r="E7231" s="250" t="str">
        <f>IF(AND(A7231&lt;&gt;"",ISNUMBER(A7231)),VLOOKUP(A7231,Studies!A:BR,5,FALSE),"")</f>
        <v>Efavirenz</v>
      </c>
      <c r="F7231" s="251" t="str">
        <f>IF(AND(A7231&lt;&gt;"",ISNUMBER(A7231)),VLOOKUP(A7231,Studies!A:BR,6,FALSE),"")</f>
        <v>Plasma</v>
      </c>
      <c r="G7231" s="194">
        <v>314</v>
      </c>
      <c r="H7231" s="50" t="s">
        <v>60</v>
      </c>
      <c r="I7231" s="187">
        <v>3.7154899902343752</v>
      </c>
      <c r="J7231" s="41" t="s">
        <v>959</v>
      </c>
      <c r="K7231" s="41" t="s">
        <v>116</v>
      </c>
      <c r="L7231" s="195">
        <v>0.54858613014221191</v>
      </c>
      <c r="M7231" s="52" t="s">
        <v>959</v>
      </c>
      <c r="N7231" s="52" t="s">
        <v>949</v>
      </c>
    </row>
    <row r="7232" spans="1:16" x14ac:dyDescent="0.2">
      <c r="A7232" s="30">
        <v>783</v>
      </c>
      <c r="B7232" s="249" t="str">
        <f>IF(AND(A7232&lt;&gt;"",ISNUMBER(A7232)),VLOOKUP(A7232,Studies!A:BR,2,FALSE),"")</f>
        <v>Dooley 2012</v>
      </c>
      <c r="C7232" s="250" t="str">
        <f>IF(AND(A7232&lt;&gt;"",ISNUMBER(A7232)),VLOOKUP(A7232,Studies!A:BR,3,FALSE),"")</f>
        <v>https://www.ncbi.nlm.nih.gov/pubmed/22126739</v>
      </c>
      <c r="D7232" s="250" t="str">
        <f>IF(AND(A7232&lt;&gt;"",ISNUMBER(A7232)),VLOOKUP(A7232,Studies!A:BR,4,FALSE),"")</f>
        <v>Intermediate metabolizer</v>
      </c>
      <c r="E7232" s="250" t="str">
        <f>IF(AND(A7232&lt;&gt;"",ISNUMBER(A7232)),VLOOKUP(A7232,Studies!A:BR,5,FALSE),"")</f>
        <v>Efavirenz</v>
      </c>
      <c r="F7232" s="251" t="str">
        <f>IF(AND(A7232&lt;&gt;"",ISNUMBER(A7232)),VLOOKUP(A7232,Studies!A:BR,6,FALSE),"")</f>
        <v>Plasma</v>
      </c>
      <c r="G7232" s="194">
        <v>315</v>
      </c>
      <c r="H7232" s="50" t="s">
        <v>60</v>
      </c>
      <c r="I7232" s="187">
        <v>3.9559790039062501</v>
      </c>
      <c r="J7232" s="41" t="s">
        <v>959</v>
      </c>
      <c r="K7232" s="41" t="s">
        <v>116</v>
      </c>
      <c r="L7232" s="195">
        <v>0.46855810284614563</v>
      </c>
      <c r="M7232" s="52" t="s">
        <v>959</v>
      </c>
      <c r="N7232" s="52" t="s">
        <v>949</v>
      </c>
    </row>
    <row r="7233" spans="1:14" x14ac:dyDescent="0.2">
      <c r="A7233" s="30">
        <v>783</v>
      </c>
      <c r="B7233" s="249" t="str">
        <f>IF(AND(A7233&lt;&gt;"",ISNUMBER(A7233)),VLOOKUP(A7233,Studies!A:BR,2,FALSE),"")</f>
        <v>Dooley 2012</v>
      </c>
      <c r="C7233" s="250" t="str">
        <f>IF(AND(A7233&lt;&gt;"",ISNUMBER(A7233)),VLOOKUP(A7233,Studies!A:BR,3,FALSE),"")</f>
        <v>https://www.ncbi.nlm.nih.gov/pubmed/22126739</v>
      </c>
      <c r="D7233" s="250" t="str">
        <f>IF(AND(A7233&lt;&gt;"",ISNUMBER(A7233)),VLOOKUP(A7233,Studies!A:BR,4,FALSE),"")</f>
        <v>Intermediate metabolizer</v>
      </c>
      <c r="E7233" s="250" t="str">
        <f>IF(AND(A7233&lt;&gt;"",ISNUMBER(A7233)),VLOOKUP(A7233,Studies!A:BR,5,FALSE),"")</f>
        <v>Efavirenz</v>
      </c>
      <c r="F7233" s="251" t="str">
        <f>IF(AND(A7233&lt;&gt;"",ISNUMBER(A7233)),VLOOKUP(A7233,Studies!A:BR,6,FALSE),"")</f>
        <v>Plasma</v>
      </c>
      <c r="G7233" s="194">
        <v>316</v>
      </c>
      <c r="H7233" s="50" t="s">
        <v>60</v>
      </c>
      <c r="I7233" s="187">
        <v>4.0135959472656246</v>
      </c>
      <c r="J7233" s="41" t="s">
        <v>959</v>
      </c>
      <c r="K7233" s="41" t="s">
        <v>116</v>
      </c>
      <c r="L7233" s="195">
        <v>0.30855849385261536</v>
      </c>
      <c r="M7233" s="52" t="s">
        <v>959</v>
      </c>
      <c r="N7233" s="52" t="s">
        <v>949</v>
      </c>
    </row>
    <row r="7234" spans="1:14" x14ac:dyDescent="0.2">
      <c r="A7234" s="30">
        <v>783</v>
      </c>
      <c r="B7234" s="249" t="str">
        <f>IF(AND(A7234&lt;&gt;"",ISNUMBER(A7234)),VLOOKUP(A7234,Studies!A:BR,2,FALSE),"")</f>
        <v>Dooley 2012</v>
      </c>
      <c r="C7234" s="250" t="str">
        <f>IF(AND(A7234&lt;&gt;"",ISNUMBER(A7234)),VLOOKUP(A7234,Studies!A:BR,3,FALSE),"")</f>
        <v>https://www.ncbi.nlm.nih.gov/pubmed/22126739</v>
      </c>
      <c r="D7234" s="250" t="str">
        <f>IF(AND(A7234&lt;&gt;"",ISNUMBER(A7234)),VLOOKUP(A7234,Studies!A:BR,4,FALSE),"")</f>
        <v>Intermediate metabolizer</v>
      </c>
      <c r="E7234" s="250" t="str">
        <f>IF(AND(A7234&lt;&gt;"",ISNUMBER(A7234)),VLOOKUP(A7234,Studies!A:BR,5,FALSE),"")</f>
        <v>Efavirenz</v>
      </c>
      <c r="F7234" s="251" t="str">
        <f>IF(AND(A7234&lt;&gt;"",ISNUMBER(A7234)),VLOOKUP(A7234,Studies!A:BR,6,FALSE),"")</f>
        <v>Plasma</v>
      </c>
      <c r="G7234" s="194">
        <v>320</v>
      </c>
      <c r="H7234" s="50" t="s">
        <v>60</v>
      </c>
      <c r="I7234" s="187">
        <v>3.0211918945312499</v>
      </c>
      <c r="J7234" s="41" t="s">
        <v>959</v>
      </c>
      <c r="K7234" s="41" t="s">
        <v>116</v>
      </c>
      <c r="L7234" s="195">
        <v>0.29717138409614563</v>
      </c>
      <c r="M7234" s="52" t="s">
        <v>959</v>
      </c>
      <c r="N7234" s="52" t="s">
        <v>949</v>
      </c>
    </row>
    <row r="7235" spans="1:14" x14ac:dyDescent="0.2">
      <c r="A7235" s="30">
        <v>783</v>
      </c>
      <c r="B7235" s="249" t="str">
        <f>IF(AND(A7235&lt;&gt;"",ISNUMBER(A7235)),VLOOKUP(A7235,Studies!A:BR,2,FALSE),"")</f>
        <v>Dooley 2012</v>
      </c>
      <c r="C7235" s="250" t="str">
        <f>IF(AND(A7235&lt;&gt;"",ISNUMBER(A7235)),VLOOKUP(A7235,Studies!A:BR,3,FALSE),"")</f>
        <v>https://www.ncbi.nlm.nih.gov/pubmed/22126739</v>
      </c>
      <c r="D7235" s="250" t="str">
        <f>IF(AND(A7235&lt;&gt;"",ISNUMBER(A7235)),VLOOKUP(A7235,Studies!A:BR,4,FALSE),"")</f>
        <v>Intermediate metabolizer</v>
      </c>
      <c r="E7235" s="250" t="str">
        <f>IF(AND(A7235&lt;&gt;"",ISNUMBER(A7235)),VLOOKUP(A7235,Studies!A:BR,5,FALSE),"")</f>
        <v>Efavirenz</v>
      </c>
      <c r="F7235" s="251" t="str">
        <f>IF(AND(A7235&lt;&gt;"",ISNUMBER(A7235)),VLOOKUP(A7235,Studies!A:BR,6,FALSE),"")</f>
        <v>Plasma</v>
      </c>
      <c r="G7235" s="194">
        <v>324</v>
      </c>
      <c r="H7235" s="50" t="s">
        <v>60</v>
      </c>
      <c r="I7235" s="187">
        <v>2.7602458496093751</v>
      </c>
      <c r="J7235" s="41" t="s">
        <v>959</v>
      </c>
      <c r="K7235" s="41" t="s">
        <v>116</v>
      </c>
      <c r="L7235" s="195">
        <v>0.33142918348312378</v>
      </c>
      <c r="M7235" s="52" t="s">
        <v>959</v>
      </c>
      <c r="N7235" s="52" t="s">
        <v>949</v>
      </c>
    </row>
    <row r="7236" spans="1:14" x14ac:dyDescent="0.2">
      <c r="A7236" s="30">
        <v>783</v>
      </c>
      <c r="B7236" s="249" t="str">
        <f>IF(AND(A7236&lt;&gt;"",ISNUMBER(A7236)),VLOOKUP(A7236,Studies!A:BR,2,FALSE),"")</f>
        <v>Dooley 2012</v>
      </c>
      <c r="C7236" s="250" t="str">
        <f>IF(AND(A7236&lt;&gt;"",ISNUMBER(A7236)),VLOOKUP(A7236,Studies!A:BR,3,FALSE),"")</f>
        <v>https://www.ncbi.nlm.nih.gov/pubmed/22126739</v>
      </c>
      <c r="D7236" s="250" t="str">
        <f>IF(AND(A7236&lt;&gt;"",ISNUMBER(A7236)),VLOOKUP(A7236,Studies!A:BR,4,FALSE),"")</f>
        <v>Intermediate metabolizer</v>
      </c>
      <c r="E7236" s="250" t="str">
        <f>IF(AND(A7236&lt;&gt;"",ISNUMBER(A7236)),VLOOKUP(A7236,Studies!A:BR,5,FALSE),"")</f>
        <v>Efavirenz</v>
      </c>
      <c r="F7236" s="251" t="str">
        <f>IF(AND(A7236&lt;&gt;"",ISNUMBER(A7236)),VLOOKUP(A7236,Studies!A:BR,6,FALSE),"")</f>
        <v>Plasma</v>
      </c>
      <c r="G7236" s="194">
        <v>336</v>
      </c>
      <c r="H7236" s="50" t="s">
        <v>60</v>
      </c>
      <c r="I7236" s="187">
        <v>2.0231080322265624</v>
      </c>
      <c r="J7236" s="41" t="s">
        <v>959</v>
      </c>
      <c r="K7236" s="41" t="s">
        <v>116</v>
      </c>
      <c r="L7236" s="195">
        <v>0.26287198066711426</v>
      </c>
      <c r="M7236" s="52" t="s">
        <v>959</v>
      </c>
      <c r="N7236" s="52" t="s">
        <v>949</v>
      </c>
    </row>
    <row r="7237" spans="1:14" x14ac:dyDescent="0.2">
      <c r="A7237" s="30">
        <v>784</v>
      </c>
      <c r="B7237" s="249" t="str">
        <f>IF(AND(A7237&lt;&gt;"",ISNUMBER(A7237)),VLOOKUP(A7237,Studies!A:BR,2,FALSE),"")</f>
        <v>Dooley 2012</v>
      </c>
      <c r="C7237" s="250" t="str">
        <f>IF(AND(A7237&lt;&gt;"",ISNUMBER(A7237)),VLOOKUP(A7237,Studies!A:BR,3,FALSE),"")</f>
        <v>https://www.ncbi.nlm.nih.gov/pubmed/22126739</v>
      </c>
      <c r="D7237" s="250" t="str">
        <f>IF(AND(A7237&lt;&gt;"",ISNUMBER(A7237)),VLOOKUP(A7237,Studies!A:BR,4,FALSE),"")</f>
        <v>Slow metabolizer</v>
      </c>
      <c r="E7237" s="250" t="str">
        <f>IF(AND(A7237&lt;&gt;"",ISNUMBER(A7237)),VLOOKUP(A7237,Studies!A:BR,5,FALSE),"")</f>
        <v>Efavirenz</v>
      </c>
      <c r="F7237" s="251" t="str">
        <f>IF(AND(A7237&lt;&gt;"",ISNUMBER(A7237)),VLOOKUP(A7237,Studies!A:BR,6,FALSE),"")</f>
        <v>Plasma</v>
      </c>
      <c r="G7237" s="194">
        <v>312</v>
      </c>
      <c r="H7237" s="50" t="s">
        <v>60</v>
      </c>
      <c r="I7237" s="187">
        <v>2.8688940429687499</v>
      </c>
      <c r="J7237" s="41" t="s">
        <v>959</v>
      </c>
      <c r="K7237" s="41" t="s">
        <v>116</v>
      </c>
      <c r="L7237" s="195">
        <v>0.83430188894271851</v>
      </c>
      <c r="M7237" s="52" t="s">
        <v>959</v>
      </c>
      <c r="N7237" s="52" t="s">
        <v>949</v>
      </c>
    </row>
    <row r="7238" spans="1:14" x14ac:dyDescent="0.2">
      <c r="A7238" s="30">
        <v>784</v>
      </c>
      <c r="B7238" s="249" t="str">
        <f>IF(AND(A7238&lt;&gt;"",ISNUMBER(A7238)),VLOOKUP(A7238,Studies!A:BR,2,FALSE),"")</f>
        <v>Dooley 2012</v>
      </c>
      <c r="C7238" s="250" t="str">
        <f>IF(AND(A7238&lt;&gt;"",ISNUMBER(A7238)),VLOOKUP(A7238,Studies!A:BR,3,FALSE),"")</f>
        <v>https://www.ncbi.nlm.nih.gov/pubmed/22126739</v>
      </c>
      <c r="D7238" s="250" t="str">
        <f>IF(AND(A7238&lt;&gt;"",ISNUMBER(A7238)),VLOOKUP(A7238,Studies!A:BR,4,FALSE),"")</f>
        <v>Slow metabolizer</v>
      </c>
      <c r="E7238" s="250" t="str">
        <f>IF(AND(A7238&lt;&gt;"",ISNUMBER(A7238)),VLOOKUP(A7238,Studies!A:BR,5,FALSE),"")</f>
        <v>Efavirenz</v>
      </c>
      <c r="F7238" s="251" t="str">
        <f>IF(AND(A7238&lt;&gt;"",ISNUMBER(A7238)),VLOOKUP(A7238,Studies!A:BR,6,FALSE),"")</f>
        <v>Plasma</v>
      </c>
      <c r="G7238" s="194">
        <v>313</v>
      </c>
      <c r="H7238" s="50" t="s">
        <v>60</v>
      </c>
      <c r="I7238" s="187">
        <v>5.6922460937499997</v>
      </c>
      <c r="J7238" s="41" t="s">
        <v>959</v>
      </c>
      <c r="K7238" s="41" t="s">
        <v>116</v>
      </c>
      <c r="L7238" s="195">
        <v>2.1257059574127197</v>
      </c>
      <c r="M7238" s="52" t="s">
        <v>959</v>
      </c>
      <c r="N7238" s="52" t="s">
        <v>949</v>
      </c>
    </row>
    <row r="7239" spans="1:14" x14ac:dyDescent="0.2">
      <c r="A7239" s="30">
        <v>784</v>
      </c>
      <c r="B7239" s="249" t="str">
        <f>IF(AND(A7239&lt;&gt;"",ISNUMBER(A7239)),VLOOKUP(A7239,Studies!A:BR,2,FALSE),"")</f>
        <v>Dooley 2012</v>
      </c>
      <c r="C7239" s="250" t="str">
        <f>IF(AND(A7239&lt;&gt;"",ISNUMBER(A7239)),VLOOKUP(A7239,Studies!A:BR,3,FALSE),"")</f>
        <v>https://www.ncbi.nlm.nih.gov/pubmed/22126739</v>
      </c>
      <c r="D7239" s="250" t="str">
        <f>IF(AND(A7239&lt;&gt;"",ISNUMBER(A7239)),VLOOKUP(A7239,Studies!A:BR,4,FALSE),"")</f>
        <v>Slow metabolizer</v>
      </c>
      <c r="E7239" s="250" t="str">
        <f>IF(AND(A7239&lt;&gt;"",ISNUMBER(A7239)),VLOOKUP(A7239,Studies!A:BR,5,FALSE),"")</f>
        <v>Efavirenz</v>
      </c>
      <c r="F7239" s="251" t="str">
        <f>IF(AND(A7239&lt;&gt;"",ISNUMBER(A7239)),VLOOKUP(A7239,Studies!A:BR,6,FALSE),"")</f>
        <v>Plasma</v>
      </c>
      <c r="G7239" s="194">
        <v>314</v>
      </c>
      <c r="H7239" s="50" t="s">
        <v>60</v>
      </c>
      <c r="I7239" s="187">
        <v>6.1155649414062498</v>
      </c>
      <c r="J7239" s="41" t="s">
        <v>959</v>
      </c>
      <c r="K7239" s="41" t="s">
        <v>116</v>
      </c>
      <c r="L7239" s="195">
        <v>1.3600029945373535</v>
      </c>
      <c r="M7239" s="52" t="s">
        <v>959</v>
      </c>
      <c r="N7239" s="52" t="s">
        <v>949</v>
      </c>
    </row>
    <row r="7240" spans="1:14" x14ac:dyDescent="0.2">
      <c r="A7240" s="30">
        <v>784</v>
      </c>
      <c r="B7240" s="249" t="str">
        <f>IF(AND(A7240&lt;&gt;"",ISNUMBER(A7240)),VLOOKUP(A7240,Studies!A:BR,2,FALSE),"")</f>
        <v>Dooley 2012</v>
      </c>
      <c r="C7240" s="250" t="str">
        <f>IF(AND(A7240&lt;&gt;"",ISNUMBER(A7240)),VLOOKUP(A7240,Studies!A:BR,3,FALSE),"")</f>
        <v>https://www.ncbi.nlm.nih.gov/pubmed/22126739</v>
      </c>
      <c r="D7240" s="250" t="str">
        <f>IF(AND(A7240&lt;&gt;"",ISNUMBER(A7240)),VLOOKUP(A7240,Studies!A:BR,4,FALSE),"")</f>
        <v>Slow metabolizer</v>
      </c>
      <c r="E7240" s="250" t="str">
        <f>IF(AND(A7240&lt;&gt;"",ISNUMBER(A7240)),VLOOKUP(A7240,Studies!A:BR,5,FALSE),"")</f>
        <v>Efavirenz</v>
      </c>
      <c r="F7240" s="251" t="str">
        <f>IF(AND(A7240&lt;&gt;"",ISNUMBER(A7240)),VLOOKUP(A7240,Studies!A:BR,6,FALSE),"")</f>
        <v>Plasma</v>
      </c>
      <c r="G7240" s="194">
        <v>315</v>
      </c>
      <c r="H7240" s="50" t="s">
        <v>60</v>
      </c>
      <c r="I7240" s="187">
        <v>6.2874550781250003</v>
      </c>
      <c r="J7240" s="41" t="s">
        <v>959</v>
      </c>
      <c r="K7240" s="41" t="s">
        <v>116</v>
      </c>
      <c r="L7240" s="195">
        <v>0.98288685083389282</v>
      </c>
      <c r="M7240" s="52" t="s">
        <v>959</v>
      </c>
      <c r="N7240" s="52" t="s">
        <v>949</v>
      </c>
    </row>
    <row r="7241" spans="1:14" x14ac:dyDescent="0.2">
      <c r="A7241" s="30">
        <v>784</v>
      </c>
      <c r="B7241" s="249" t="str">
        <f>IF(AND(A7241&lt;&gt;"",ISNUMBER(A7241)),VLOOKUP(A7241,Studies!A:BR,2,FALSE),"")</f>
        <v>Dooley 2012</v>
      </c>
      <c r="C7241" s="250" t="str">
        <f>IF(AND(A7241&lt;&gt;"",ISNUMBER(A7241)),VLOOKUP(A7241,Studies!A:BR,3,FALSE),"")</f>
        <v>https://www.ncbi.nlm.nih.gov/pubmed/22126739</v>
      </c>
      <c r="D7241" s="250" t="str">
        <f>IF(AND(A7241&lt;&gt;"",ISNUMBER(A7241)),VLOOKUP(A7241,Studies!A:BR,4,FALSE),"")</f>
        <v>Slow metabolizer</v>
      </c>
      <c r="E7241" s="250" t="str">
        <f>IF(AND(A7241&lt;&gt;"",ISNUMBER(A7241)),VLOOKUP(A7241,Studies!A:BR,5,FALSE),"")</f>
        <v>Efavirenz</v>
      </c>
      <c r="F7241" s="251" t="str">
        <f>IF(AND(A7241&lt;&gt;"",ISNUMBER(A7241)),VLOOKUP(A7241,Studies!A:BR,6,FALSE),"")</f>
        <v>Plasma</v>
      </c>
      <c r="G7241" s="194">
        <v>316</v>
      </c>
      <c r="H7241" s="50" t="s">
        <v>60</v>
      </c>
      <c r="I7241" s="187">
        <v>5.305083984375</v>
      </c>
      <c r="J7241" s="41" t="s">
        <v>959</v>
      </c>
      <c r="K7241" s="41" t="s">
        <v>116</v>
      </c>
      <c r="L7241" s="195">
        <v>0.720001220703125</v>
      </c>
      <c r="M7241" s="52" t="s">
        <v>959</v>
      </c>
      <c r="N7241" s="52" t="s">
        <v>949</v>
      </c>
    </row>
    <row r="7242" spans="1:14" x14ac:dyDescent="0.2">
      <c r="A7242" s="30">
        <v>784</v>
      </c>
      <c r="B7242" s="249" t="str">
        <f>IF(AND(A7242&lt;&gt;"",ISNUMBER(A7242)),VLOOKUP(A7242,Studies!A:BR,2,FALSE),"")</f>
        <v>Dooley 2012</v>
      </c>
      <c r="C7242" s="250" t="str">
        <f>IF(AND(A7242&lt;&gt;"",ISNUMBER(A7242)),VLOOKUP(A7242,Studies!A:BR,3,FALSE),"")</f>
        <v>https://www.ncbi.nlm.nih.gov/pubmed/22126739</v>
      </c>
      <c r="D7242" s="250" t="str">
        <f>IF(AND(A7242&lt;&gt;"",ISNUMBER(A7242)),VLOOKUP(A7242,Studies!A:BR,4,FALSE),"")</f>
        <v>Slow metabolizer</v>
      </c>
      <c r="E7242" s="250" t="str">
        <f>IF(AND(A7242&lt;&gt;"",ISNUMBER(A7242)),VLOOKUP(A7242,Studies!A:BR,5,FALSE),"")</f>
        <v>Efavirenz</v>
      </c>
      <c r="F7242" s="251" t="str">
        <f>IF(AND(A7242&lt;&gt;"",ISNUMBER(A7242)),VLOOKUP(A7242,Studies!A:BR,6,FALSE),"")</f>
        <v>Plasma</v>
      </c>
      <c r="G7242" s="194">
        <v>320</v>
      </c>
      <c r="H7242" s="50" t="s">
        <v>60</v>
      </c>
      <c r="I7242" s="187">
        <v>4.3812788085937502</v>
      </c>
      <c r="J7242" s="41" t="s">
        <v>959</v>
      </c>
      <c r="K7242" s="41" t="s">
        <v>116</v>
      </c>
      <c r="L7242" s="195">
        <v>0.77715826034545898</v>
      </c>
      <c r="M7242" s="52" t="s">
        <v>959</v>
      </c>
      <c r="N7242" s="52" t="s">
        <v>949</v>
      </c>
    </row>
    <row r="7243" spans="1:14" x14ac:dyDescent="0.2">
      <c r="A7243" s="30">
        <v>784</v>
      </c>
      <c r="B7243" s="249" t="str">
        <f>IF(AND(A7243&lt;&gt;"",ISNUMBER(A7243)),VLOOKUP(A7243,Studies!A:BR,2,FALSE),"")</f>
        <v>Dooley 2012</v>
      </c>
      <c r="C7243" s="250" t="str">
        <f>IF(AND(A7243&lt;&gt;"",ISNUMBER(A7243)),VLOOKUP(A7243,Studies!A:BR,3,FALSE),"")</f>
        <v>https://www.ncbi.nlm.nih.gov/pubmed/22126739</v>
      </c>
      <c r="D7243" s="250" t="str">
        <f>IF(AND(A7243&lt;&gt;"",ISNUMBER(A7243)),VLOOKUP(A7243,Studies!A:BR,4,FALSE),"")</f>
        <v>Slow metabolizer</v>
      </c>
      <c r="E7243" s="250" t="str">
        <f>IF(AND(A7243&lt;&gt;"",ISNUMBER(A7243)),VLOOKUP(A7243,Studies!A:BR,5,FALSE),"")</f>
        <v>Efavirenz</v>
      </c>
      <c r="F7243" s="251" t="str">
        <f>IF(AND(A7243&lt;&gt;"",ISNUMBER(A7243)),VLOOKUP(A7243,Studies!A:BR,6,FALSE),"")</f>
        <v>Plasma</v>
      </c>
      <c r="G7243" s="194">
        <v>324</v>
      </c>
      <c r="H7243" s="50" t="s">
        <v>60</v>
      </c>
      <c r="I7243" s="187">
        <v>4.1660468750000001</v>
      </c>
      <c r="J7243" s="41" t="s">
        <v>959</v>
      </c>
      <c r="K7243" s="41" t="s">
        <v>116</v>
      </c>
      <c r="L7243" s="195">
        <v>0.79997396469116211</v>
      </c>
      <c r="M7243" s="52" t="s">
        <v>959</v>
      </c>
      <c r="N7243" s="52" t="s">
        <v>949</v>
      </c>
    </row>
    <row r="7244" spans="1:14" x14ac:dyDescent="0.2">
      <c r="A7244" s="30">
        <v>784</v>
      </c>
      <c r="B7244" s="249" t="str">
        <f>IF(AND(A7244&lt;&gt;"",ISNUMBER(A7244)),VLOOKUP(A7244,Studies!A:BR,2,FALSE),"")</f>
        <v>Dooley 2012</v>
      </c>
      <c r="C7244" s="250" t="str">
        <f>IF(AND(A7244&lt;&gt;"",ISNUMBER(A7244)),VLOOKUP(A7244,Studies!A:BR,3,FALSE),"")</f>
        <v>https://www.ncbi.nlm.nih.gov/pubmed/22126739</v>
      </c>
      <c r="D7244" s="250" t="str">
        <f>IF(AND(A7244&lt;&gt;"",ISNUMBER(A7244)),VLOOKUP(A7244,Studies!A:BR,4,FALSE),"")</f>
        <v>Slow metabolizer</v>
      </c>
      <c r="E7244" s="250" t="str">
        <f>IF(AND(A7244&lt;&gt;"",ISNUMBER(A7244)),VLOOKUP(A7244,Studies!A:BR,5,FALSE),"")</f>
        <v>Efavirenz</v>
      </c>
      <c r="F7244" s="251" t="str">
        <f>IF(AND(A7244&lt;&gt;"",ISNUMBER(A7244)),VLOOKUP(A7244,Studies!A:BR,6,FALSE),"")</f>
        <v>Plasma</v>
      </c>
      <c r="G7244" s="194">
        <v>336</v>
      </c>
      <c r="H7244" s="50" t="s">
        <v>60</v>
      </c>
      <c r="I7244" s="187">
        <v>3.7717399902343751</v>
      </c>
      <c r="J7244" s="41" t="s">
        <v>959</v>
      </c>
      <c r="K7244" s="41" t="s">
        <v>116</v>
      </c>
      <c r="L7244" s="195">
        <v>0.662872314453125</v>
      </c>
      <c r="M7244" s="52" t="s">
        <v>959</v>
      </c>
      <c r="N7244" s="52" t="s">
        <v>949</v>
      </c>
    </row>
    <row r="7245" spans="1:14" x14ac:dyDescent="0.2">
      <c r="A7245" s="30">
        <v>785</v>
      </c>
      <c r="B7245" s="249" t="str">
        <f>IF(AND(A7245&lt;&gt;"",ISNUMBER(A7245)),VLOOKUP(A7245,Studies!A:BR,2,FALSE),"")</f>
        <v>Garg 2013</v>
      </c>
      <c r="C7245" s="250" t="str">
        <f>IF(AND(A7245&lt;&gt;"",ISNUMBER(A7245)),VLOOKUP(A7245,Studies!A:BR,3,FALSE),"")</f>
        <v>https://www.ncbi.nlm.nih.gov/pubmed/22642697</v>
      </c>
      <c r="D7245" s="250" t="str">
        <f>IF(AND(A7245&lt;&gt;"",ISNUMBER(A7245)),VLOOKUP(A7245,Studies!A:BR,4,FALSE),"")</f>
        <v>Efavirenz without telaprevir</v>
      </c>
      <c r="E7245" s="250" t="str">
        <f>IF(AND(A7245&lt;&gt;"",ISNUMBER(A7245)),VLOOKUP(A7245,Studies!A:BR,5,FALSE),"")</f>
        <v>Efavirenz</v>
      </c>
      <c r="F7245" s="251" t="str">
        <f>IF(AND(A7245&lt;&gt;"",ISNUMBER(A7245)),VLOOKUP(A7245,Studies!A:BR,6,FALSE),"")</f>
        <v>Plasma</v>
      </c>
      <c r="G7245" s="194">
        <v>216</v>
      </c>
      <c r="H7245" s="50" t="s">
        <v>60</v>
      </c>
      <c r="I7245" s="187">
        <v>1670.720947265625</v>
      </c>
      <c r="J7245" s="41" t="s">
        <v>941</v>
      </c>
      <c r="K7245" s="41" t="s">
        <v>116</v>
      </c>
      <c r="L7245" s="195">
        <v>674.28076267242432</v>
      </c>
      <c r="M7245" s="52" t="s">
        <v>941</v>
      </c>
      <c r="N7245" s="52" t="s">
        <v>117</v>
      </c>
    </row>
    <row r="7246" spans="1:14" x14ac:dyDescent="0.2">
      <c r="A7246" s="30">
        <v>785</v>
      </c>
      <c r="B7246" s="249" t="str">
        <f>IF(AND(A7246&lt;&gt;"",ISNUMBER(A7246)),VLOOKUP(A7246,Studies!A:BR,2,FALSE),"")</f>
        <v>Garg 2013</v>
      </c>
      <c r="C7246" s="250" t="str">
        <f>IF(AND(A7246&lt;&gt;"",ISNUMBER(A7246)),VLOOKUP(A7246,Studies!A:BR,3,FALSE),"")</f>
        <v>https://www.ncbi.nlm.nih.gov/pubmed/22642697</v>
      </c>
      <c r="D7246" s="250" t="str">
        <f>IF(AND(A7246&lt;&gt;"",ISNUMBER(A7246)),VLOOKUP(A7246,Studies!A:BR,4,FALSE),"")</f>
        <v>Efavirenz without telaprevir</v>
      </c>
      <c r="E7246" s="250" t="str">
        <f>IF(AND(A7246&lt;&gt;"",ISNUMBER(A7246)),VLOOKUP(A7246,Studies!A:BR,5,FALSE),"")</f>
        <v>Efavirenz</v>
      </c>
      <c r="F7246" s="251" t="str">
        <f>IF(AND(A7246&lt;&gt;"",ISNUMBER(A7246)),VLOOKUP(A7246,Studies!A:BR,6,FALSE),"")</f>
        <v>Plasma</v>
      </c>
      <c r="G7246" s="194">
        <v>217</v>
      </c>
      <c r="H7246" s="50" t="s">
        <v>60</v>
      </c>
      <c r="I7246" s="187">
        <v>2600.955810546875</v>
      </c>
      <c r="J7246" s="41" t="s">
        <v>941</v>
      </c>
      <c r="K7246" s="41" t="s">
        <v>116</v>
      </c>
      <c r="L7246" s="195">
        <v>914.74759578704834</v>
      </c>
      <c r="M7246" s="52" t="s">
        <v>941</v>
      </c>
      <c r="N7246" s="52" t="s">
        <v>117</v>
      </c>
    </row>
    <row r="7247" spans="1:14" x14ac:dyDescent="0.2">
      <c r="A7247" s="30">
        <v>785</v>
      </c>
      <c r="B7247" s="249" t="str">
        <f>IF(AND(A7247&lt;&gt;"",ISNUMBER(A7247)),VLOOKUP(A7247,Studies!A:BR,2,FALSE),"")</f>
        <v>Garg 2013</v>
      </c>
      <c r="C7247" s="250" t="str">
        <f>IF(AND(A7247&lt;&gt;"",ISNUMBER(A7247)),VLOOKUP(A7247,Studies!A:BR,3,FALSE),"")</f>
        <v>https://www.ncbi.nlm.nih.gov/pubmed/22642697</v>
      </c>
      <c r="D7247" s="250" t="str">
        <f>IF(AND(A7247&lt;&gt;"",ISNUMBER(A7247)),VLOOKUP(A7247,Studies!A:BR,4,FALSE),"")</f>
        <v>Efavirenz without telaprevir</v>
      </c>
      <c r="E7247" s="250" t="str">
        <f>IF(AND(A7247&lt;&gt;"",ISNUMBER(A7247)),VLOOKUP(A7247,Studies!A:BR,5,FALSE),"")</f>
        <v>Efavirenz</v>
      </c>
      <c r="F7247" s="251" t="str">
        <f>IF(AND(A7247&lt;&gt;"",ISNUMBER(A7247)),VLOOKUP(A7247,Studies!A:BR,6,FALSE),"")</f>
        <v>Plasma</v>
      </c>
      <c r="G7247" s="194">
        <v>218</v>
      </c>
      <c r="H7247" s="50" t="s">
        <v>60</v>
      </c>
      <c r="I7247" s="187">
        <v>3482.75</v>
      </c>
      <c r="J7247" s="41" t="s">
        <v>941</v>
      </c>
      <c r="K7247" s="41" t="s">
        <v>116</v>
      </c>
      <c r="L7247" s="195">
        <v>1137.0340585708618</v>
      </c>
      <c r="M7247" s="52" t="s">
        <v>941</v>
      </c>
      <c r="N7247" s="52" t="s">
        <v>117</v>
      </c>
    </row>
    <row r="7248" spans="1:14" x14ac:dyDescent="0.2">
      <c r="A7248" s="30">
        <v>785</v>
      </c>
      <c r="B7248" s="249" t="str">
        <f>IF(AND(A7248&lt;&gt;"",ISNUMBER(A7248)),VLOOKUP(A7248,Studies!A:BR,2,FALSE),"")</f>
        <v>Garg 2013</v>
      </c>
      <c r="C7248" s="250" t="str">
        <f>IF(AND(A7248&lt;&gt;"",ISNUMBER(A7248)),VLOOKUP(A7248,Studies!A:BR,3,FALSE),"")</f>
        <v>https://www.ncbi.nlm.nih.gov/pubmed/22642697</v>
      </c>
      <c r="D7248" s="250" t="str">
        <f>IF(AND(A7248&lt;&gt;"",ISNUMBER(A7248)),VLOOKUP(A7248,Studies!A:BR,4,FALSE),"")</f>
        <v>Efavirenz without telaprevir</v>
      </c>
      <c r="E7248" s="250" t="str">
        <f>IF(AND(A7248&lt;&gt;"",ISNUMBER(A7248)),VLOOKUP(A7248,Studies!A:BR,5,FALSE),"")</f>
        <v>Efavirenz</v>
      </c>
      <c r="F7248" s="251" t="str">
        <f>IF(AND(A7248&lt;&gt;"",ISNUMBER(A7248)),VLOOKUP(A7248,Studies!A:BR,6,FALSE),"")</f>
        <v>Plasma</v>
      </c>
      <c r="G7248" s="194">
        <v>219</v>
      </c>
      <c r="H7248" s="50" t="s">
        <v>60</v>
      </c>
      <c r="I7248" s="187">
        <v>3650.6669921875</v>
      </c>
      <c r="J7248" s="41" t="s">
        <v>941</v>
      </c>
      <c r="K7248" s="41" t="s">
        <v>116</v>
      </c>
      <c r="L7248" s="195">
        <v>1056.9559335708618</v>
      </c>
      <c r="M7248" s="52" t="s">
        <v>941</v>
      </c>
      <c r="N7248" s="52" t="s">
        <v>117</v>
      </c>
    </row>
    <row r="7249" spans="1:16" x14ac:dyDescent="0.2">
      <c r="A7249" s="30">
        <v>785</v>
      </c>
      <c r="B7249" s="249" t="str">
        <f>IF(AND(A7249&lt;&gt;"",ISNUMBER(A7249)),VLOOKUP(A7249,Studies!A:BR,2,FALSE),"")</f>
        <v>Garg 2013</v>
      </c>
      <c r="C7249" s="250" t="str">
        <f>IF(AND(A7249&lt;&gt;"",ISNUMBER(A7249)),VLOOKUP(A7249,Studies!A:BR,3,FALSE),"")</f>
        <v>https://www.ncbi.nlm.nih.gov/pubmed/22642697</v>
      </c>
      <c r="D7249" s="250" t="str">
        <f>IF(AND(A7249&lt;&gt;"",ISNUMBER(A7249)),VLOOKUP(A7249,Studies!A:BR,4,FALSE),"")</f>
        <v>Efavirenz without telaprevir</v>
      </c>
      <c r="E7249" s="250" t="str">
        <f>IF(AND(A7249&lt;&gt;"",ISNUMBER(A7249)),VLOOKUP(A7249,Studies!A:BR,5,FALSE),"")</f>
        <v>Efavirenz</v>
      </c>
      <c r="F7249" s="251" t="str">
        <f>IF(AND(A7249&lt;&gt;"",ISNUMBER(A7249)),VLOOKUP(A7249,Studies!A:BR,6,FALSE),"")</f>
        <v>Plasma</v>
      </c>
      <c r="G7249" s="194">
        <v>220</v>
      </c>
      <c r="H7249" s="50" t="s">
        <v>60</v>
      </c>
      <c r="I7249" s="187">
        <v>3230</v>
      </c>
      <c r="J7249" s="41" t="s">
        <v>941</v>
      </c>
      <c r="K7249" s="41" t="s">
        <v>116</v>
      </c>
      <c r="L7249" s="195">
        <v>1054.5170307159424</v>
      </c>
      <c r="M7249" s="52" t="s">
        <v>941</v>
      </c>
      <c r="N7249" s="52" t="s">
        <v>117</v>
      </c>
    </row>
    <row r="7250" spans="1:16" x14ac:dyDescent="0.2">
      <c r="A7250" s="30">
        <v>785</v>
      </c>
      <c r="B7250" s="249" t="str">
        <f>IF(AND(A7250&lt;&gt;"",ISNUMBER(A7250)),VLOOKUP(A7250,Studies!A:BR,2,FALSE),"")</f>
        <v>Garg 2013</v>
      </c>
      <c r="C7250" s="250" t="str">
        <f>IF(AND(A7250&lt;&gt;"",ISNUMBER(A7250)),VLOOKUP(A7250,Studies!A:BR,3,FALSE),"")</f>
        <v>https://www.ncbi.nlm.nih.gov/pubmed/22642697</v>
      </c>
      <c r="D7250" s="250" t="str">
        <f>IF(AND(A7250&lt;&gt;"",ISNUMBER(A7250)),VLOOKUP(A7250,Studies!A:BR,4,FALSE),"")</f>
        <v>Efavirenz without telaprevir</v>
      </c>
      <c r="E7250" s="250" t="str">
        <f>IF(AND(A7250&lt;&gt;"",ISNUMBER(A7250)),VLOOKUP(A7250,Studies!A:BR,5,FALSE),"")</f>
        <v>Efavirenz</v>
      </c>
      <c r="F7250" s="251" t="str">
        <f>IF(AND(A7250&lt;&gt;"",ISNUMBER(A7250)),VLOOKUP(A7250,Studies!A:BR,6,FALSE),"")</f>
        <v>Plasma</v>
      </c>
      <c r="G7250" s="194">
        <v>221</v>
      </c>
      <c r="H7250" s="50" t="s">
        <v>60</v>
      </c>
      <c r="I7250" s="187">
        <v>2967.512939453125</v>
      </c>
      <c r="J7250" s="41" t="s">
        <v>941</v>
      </c>
      <c r="K7250" s="41" t="s">
        <v>116</v>
      </c>
      <c r="L7250" s="195">
        <v>1006.0670375823975</v>
      </c>
      <c r="M7250" s="52" t="s">
        <v>941</v>
      </c>
      <c r="N7250" s="52" t="s">
        <v>117</v>
      </c>
    </row>
    <row r="7251" spans="1:16" x14ac:dyDescent="0.2">
      <c r="A7251" s="30">
        <v>785</v>
      </c>
      <c r="B7251" s="249" t="str">
        <f>IF(AND(A7251&lt;&gt;"",ISNUMBER(A7251)),VLOOKUP(A7251,Studies!A:BR,2,FALSE),"")</f>
        <v>Garg 2013</v>
      </c>
      <c r="C7251" s="250" t="str">
        <f>IF(AND(A7251&lt;&gt;"",ISNUMBER(A7251)),VLOOKUP(A7251,Studies!A:BR,3,FALSE),"")</f>
        <v>https://www.ncbi.nlm.nih.gov/pubmed/22642697</v>
      </c>
      <c r="D7251" s="250" t="str">
        <f>IF(AND(A7251&lt;&gt;"",ISNUMBER(A7251)),VLOOKUP(A7251,Studies!A:BR,4,FALSE),"")</f>
        <v>Efavirenz without telaprevir</v>
      </c>
      <c r="E7251" s="250" t="str">
        <f>IF(AND(A7251&lt;&gt;"",ISNUMBER(A7251)),VLOOKUP(A7251,Studies!A:BR,5,FALSE),"")</f>
        <v>Efavirenz</v>
      </c>
      <c r="F7251" s="251" t="str">
        <f>IF(AND(A7251&lt;&gt;"",ISNUMBER(A7251)),VLOOKUP(A7251,Studies!A:BR,6,FALSE),"")</f>
        <v>Plasma</v>
      </c>
      <c r="G7251" s="194">
        <v>222</v>
      </c>
      <c r="H7251" s="50" t="s">
        <v>60</v>
      </c>
      <c r="I7251" s="187">
        <v>2912.142822265625</v>
      </c>
      <c r="J7251" s="41" t="s">
        <v>941</v>
      </c>
      <c r="K7251" s="41" t="s">
        <v>116</v>
      </c>
      <c r="L7251" s="195">
        <v>1024.1919755935669</v>
      </c>
      <c r="M7251" s="52" t="s">
        <v>941</v>
      </c>
      <c r="N7251" s="52" t="s">
        <v>117</v>
      </c>
    </row>
    <row r="7252" spans="1:16" x14ac:dyDescent="0.2">
      <c r="A7252" s="30">
        <v>785</v>
      </c>
      <c r="B7252" s="249" t="str">
        <f>IF(AND(A7252&lt;&gt;"",ISNUMBER(A7252)),VLOOKUP(A7252,Studies!A:BR,2,FALSE),"")</f>
        <v>Garg 2013</v>
      </c>
      <c r="C7252" s="250" t="str">
        <f>IF(AND(A7252&lt;&gt;"",ISNUMBER(A7252)),VLOOKUP(A7252,Studies!A:BR,3,FALSE),"")</f>
        <v>https://www.ncbi.nlm.nih.gov/pubmed/22642697</v>
      </c>
      <c r="D7252" s="250" t="str">
        <f>IF(AND(A7252&lt;&gt;"",ISNUMBER(A7252)),VLOOKUP(A7252,Studies!A:BR,4,FALSE),"")</f>
        <v>Efavirenz without telaprevir</v>
      </c>
      <c r="E7252" s="250" t="str">
        <f>IF(AND(A7252&lt;&gt;"",ISNUMBER(A7252)),VLOOKUP(A7252,Studies!A:BR,5,FALSE),"")</f>
        <v>Efavirenz</v>
      </c>
      <c r="F7252" s="251" t="str">
        <f>IF(AND(A7252&lt;&gt;"",ISNUMBER(A7252)),VLOOKUP(A7252,Studies!A:BR,6,FALSE),"")</f>
        <v>Plasma</v>
      </c>
      <c r="G7252" s="194">
        <v>224</v>
      </c>
      <c r="H7252" s="50" t="s">
        <v>60</v>
      </c>
      <c r="I7252" s="187">
        <v>2552.425048828125</v>
      </c>
      <c r="J7252" s="41" t="s">
        <v>941</v>
      </c>
      <c r="K7252" s="41" t="s">
        <v>116</v>
      </c>
      <c r="L7252" s="195">
        <v>833.30518007278442</v>
      </c>
      <c r="M7252" s="52" t="s">
        <v>941</v>
      </c>
      <c r="N7252" s="52" t="s">
        <v>117</v>
      </c>
    </row>
    <row r="7253" spans="1:16" x14ac:dyDescent="0.2">
      <c r="A7253" s="30">
        <v>785</v>
      </c>
      <c r="B7253" s="249" t="str">
        <f>IF(AND(A7253&lt;&gt;"",ISNUMBER(A7253)),VLOOKUP(A7253,Studies!A:BR,2,FALSE),"")</f>
        <v>Garg 2013</v>
      </c>
      <c r="C7253" s="250" t="str">
        <f>IF(AND(A7253&lt;&gt;"",ISNUMBER(A7253)),VLOOKUP(A7253,Studies!A:BR,3,FALSE),"")</f>
        <v>https://www.ncbi.nlm.nih.gov/pubmed/22642697</v>
      </c>
      <c r="D7253" s="250" t="str">
        <f>IF(AND(A7253&lt;&gt;"",ISNUMBER(A7253)),VLOOKUP(A7253,Studies!A:BR,4,FALSE),"")</f>
        <v>Efavirenz without telaprevir</v>
      </c>
      <c r="E7253" s="250" t="str">
        <f>IF(AND(A7253&lt;&gt;"",ISNUMBER(A7253)),VLOOKUP(A7253,Studies!A:BR,5,FALSE),"")</f>
        <v>Efavirenz</v>
      </c>
      <c r="F7253" s="251" t="str">
        <f>IF(AND(A7253&lt;&gt;"",ISNUMBER(A7253)),VLOOKUP(A7253,Studies!A:BR,6,FALSE),"")</f>
        <v>Plasma</v>
      </c>
      <c r="G7253" s="194">
        <v>226</v>
      </c>
      <c r="H7253" s="50" t="s">
        <v>60</v>
      </c>
      <c r="I7253" s="187">
        <v>2323.02099609375</v>
      </c>
      <c r="J7253" s="41" t="s">
        <v>941</v>
      </c>
      <c r="K7253" s="41" t="s">
        <v>116</v>
      </c>
      <c r="L7253" s="195">
        <v>846.7106819152832</v>
      </c>
      <c r="M7253" s="52" t="s">
        <v>941</v>
      </c>
      <c r="N7253" s="52" t="s">
        <v>117</v>
      </c>
    </row>
    <row r="7254" spans="1:16" x14ac:dyDescent="0.2">
      <c r="A7254" s="30">
        <v>785</v>
      </c>
      <c r="B7254" s="249" t="str">
        <f>IF(AND(A7254&lt;&gt;"",ISNUMBER(A7254)),VLOOKUP(A7254,Studies!A:BR,2,FALSE),"")</f>
        <v>Garg 2013</v>
      </c>
      <c r="C7254" s="250" t="str">
        <f>IF(AND(A7254&lt;&gt;"",ISNUMBER(A7254)),VLOOKUP(A7254,Studies!A:BR,3,FALSE),"")</f>
        <v>https://www.ncbi.nlm.nih.gov/pubmed/22642697</v>
      </c>
      <c r="D7254" s="250" t="str">
        <f>IF(AND(A7254&lt;&gt;"",ISNUMBER(A7254)),VLOOKUP(A7254,Studies!A:BR,4,FALSE),"")</f>
        <v>Efavirenz without telaprevir</v>
      </c>
      <c r="E7254" s="250" t="str">
        <f>IF(AND(A7254&lt;&gt;"",ISNUMBER(A7254)),VLOOKUP(A7254,Studies!A:BR,5,FALSE),"")</f>
        <v>Efavirenz</v>
      </c>
      <c r="F7254" s="251" t="str">
        <f>IF(AND(A7254&lt;&gt;"",ISNUMBER(A7254)),VLOOKUP(A7254,Studies!A:BR,6,FALSE),"")</f>
        <v>Plasma</v>
      </c>
      <c r="G7254" s="194">
        <v>228</v>
      </c>
      <c r="H7254" s="50" t="s">
        <v>60</v>
      </c>
      <c r="I7254" s="187">
        <v>2237.14013671875</v>
      </c>
      <c r="J7254" s="41" t="s">
        <v>941</v>
      </c>
      <c r="K7254" s="41" t="s">
        <v>116</v>
      </c>
      <c r="L7254" s="195">
        <v>902.88090705871582</v>
      </c>
      <c r="M7254" s="52" t="s">
        <v>941</v>
      </c>
      <c r="N7254" s="52" t="s">
        <v>117</v>
      </c>
    </row>
    <row r="7255" spans="1:16" x14ac:dyDescent="0.2">
      <c r="A7255" s="30">
        <v>785</v>
      </c>
      <c r="B7255" s="249" t="str">
        <f>IF(AND(A7255&lt;&gt;"",ISNUMBER(A7255)),VLOOKUP(A7255,Studies!A:BR,2,FALSE),"")</f>
        <v>Garg 2013</v>
      </c>
      <c r="C7255" s="250" t="str">
        <f>IF(AND(A7255&lt;&gt;"",ISNUMBER(A7255)),VLOOKUP(A7255,Studies!A:BR,3,FALSE),"")</f>
        <v>https://www.ncbi.nlm.nih.gov/pubmed/22642697</v>
      </c>
      <c r="D7255" s="250" t="str">
        <f>IF(AND(A7255&lt;&gt;"",ISNUMBER(A7255)),VLOOKUP(A7255,Studies!A:BR,4,FALSE),"")</f>
        <v>Efavirenz without telaprevir</v>
      </c>
      <c r="E7255" s="250" t="str">
        <f>IF(AND(A7255&lt;&gt;"",ISNUMBER(A7255)),VLOOKUP(A7255,Studies!A:BR,5,FALSE),"")</f>
        <v>Efavirenz</v>
      </c>
      <c r="F7255" s="251" t="str">
        <f>IF(AND(A7255&lt;&gt;"",ISNUMBER(A7255)),VLOOKUP(A7255,Studies!A:BR,6,FALSE),"")</f>
        <v>Plasma</v>
      </c>
      <c r="G7255" s="194">
        <v>240</v>
      </c>
      <c r="H7255" s="50" t="s">
        <v>60</v>
      </c>
      <c r="I7255" s="187">
        <v>1734.85791015625</v>
      </c>
      <c r="J7255" s="41" t="s">
        <v>941</v>
      </c>
      <c r="K7255" s="41" t="s">
        <v>116</v>
      </c>
      <c r="L7255" s="195">
        <v>746.46353721618652</v>
      </c>
      <c r="M7255" s="52" t="s">
        <v>941</v>
      </c>
      <c r="N7255" s="52" t="s">
        <v>117</v>
      </c>
    </row>
    <row r="7256" spans="1:16" x14ac:dyDescent="0.2">
      <c r="A7256" s="30">
        <v>786</v>
      </c>
      <c r="B7256" s="249" t="str">
        <f>IF(AND(A7256&lt;&gt;"",ISNUMBER(A7256)),VLOOKUP(A7256,Studies!A:BR,2,FALSE),"")</f>
        <v>Huang 2013</v>
      </c>
      <c r="C7256" s="250" t="str">
        <f>IF(AND(A7256&lt;&gt;"",ISNUMBER(A7256)),VLOOKUP(A7256,Studies!A:BR,3,FALSE),"")</f>
        <v>https://www.ncbi.nlm.nih.gov/pubmed/22918158</v>
      </c>
      <c r="D7256" s="250" t="str">
        <f>IF(AND(A7256&lt;&gt;"",ISNUMBER(A7256)),VLOOKUP(A7256,Studies!A:BR,4,FALSE),"")</f>
        <v>EFV administration alone</v>
      </c>
      <c r="E7256" s="250" t="str">
        <f>IF(AND(A7256&lt;&gt;"",ISNUMBER(A7256)),VLOOKUP(A7256,Studies!A:BR,5,FALSE),"")</f>
        <v>Efavirenz</v>
      </c>
      <c r="F7256" s="251" t="str">
        <f>IF(AND(A7256&lt;&gt;"",ISNUMBER(A7256)),VLOOKUP(A7256,Studies!A:BR,6,FALSE),"")</f>
        <v>Plasma</v>
      </c>
      <c r="G7256" s="194">
        <v>240</v>
      </c>
      <c r="H7256" s="50" t="s">
        <v>60</v>
      </c>
      <c r="I7256" s="187">
        <v>2489.510009765625</v>
      </c>
      <c r="J7256" s="41" t="s">
        <v>941</v>
      </c>
      <c r="K7256" s="41" t="s">
        <v>116</v>
      </c>
      <c r="L7256" s="195">
        <v>1762.2379064559937</v>
      </c>
      <c r="M7256" s="52" t="s">
        <v>941</v>
      </c>
      <c r="N7256" s="52" t="s">
        <v>117</v>
      </c>
    </row>
    <row r="7257" spans="1:16" x14ac:dyDescent="0.2">
      <c r="A7257" s="30">
        <v>786</v>
      </c>
      <c r="B7257" s="249" t="str">
        <f>IF(AND(A7257&lt;&gt;"",ISNUMBER(A7257)),VLOOKUP(A7257,Studies!A:BR,2,FALSE),"")</f>
        <v>Huang 2013</v>
      </c>
      <c r="C7257" s="250" t="str">
        <f>IF(AND(A7257&lt;&gt;"",ISNUMBER(A7257)),VLOOKUP(A7257,Studies!A:BR,3,FALSE),"")</f>
        <v>https://www.ncbi.nlm.nih.gov/pubmed/22918158</v>
      </c>
      <c r="D7257" s="250" t="str">
        <f>IF(AND(A7257&lt;&gt;"",ISNUMBER(A7257)),VLOOKUP(A7257,Studies!A:BR,4,FALSE),"")</f>
        <v>EFV administration alone</v>
      </c>
      <c r="E7257" s="250" t="str">
        <f>IF(AND(A7257&lt;&gt;"",ISNUMBER(A7257)),VLOOKUP(A7257,Studies!A:BR,5,FALSE),"")</f>
        <v>Efavirenz</v>
      </c>
      <c r="F7257" s="251" t="str">
        <f>IF(AND(A7257&lt;&gt;"",ISNUMBER(A7257)),VLOOKUP(A7257,Studies!A:BR,6,FALSE),"")</f>
        <v>Plasma</v>
      </c>
      <c r="G7257" s="194">
        <v>241</v>
      </c>
      <c r="H7257" s="50" t="s">
        <v>60</v>
      </c>
      <c r="I7257" s="187">
        <v>3034.96484375</v>
      </c>
      <c r="J7257" s="41" t="s">
        <v>941</v>
      </c>
      <c r="K7257" s="41" t="s">
        <v>116</v>
      </c>
      <c r="L7257" s="195">
        <v>2041.9578552246094</v>
      </c>
      <c r="M7257" s="52" t="s">
        <v>941</v>
      </c>
      <c r="N7257" s="52" t="s">
        <v>117</v>
      </c>
    </row>
    <row r="7258" spans="1:16" x14ac:dyDescent="0.2">
      <c r="A7258" s="30">
        <v>786</v>
      </c>
      <c r="B7258" s="249" t="str">
        <f>IF(AND(A7258&lt;&gt;"",ISNUMBER(A7258)),VLOOKUP(A7258,Studies!A:BR,2,FALSE),"")</f>
        <v>Huang 2013</v>
      </c>
      <c r="C7258" s="250" t="str">
        <f>IF(AND(A7258&lt;&gt;"",ISNUMBER(A7258)),VLOOKUP(A7258,Studies!A:BR,3,FALSE),"")</f>
        <v>https://www.ncbi.nlm.nih.gov/pubmed/22918158</v>
      </c>
      <c r="D7258" s="250" t="str">
        <f>IF(AND(A7258&lt;&gt;"",ISNUMBER(A7258)),VLOOKUP(A7258,Studies!A:BR,4,FALSE),"")</f>
        <v>EFV administration alone</v>
      </c>
      <c r="E7258" s="250" t="str">
        <f>IF(AND(A7258&lt;&gt;"",ISNUMBER(A7258)),VLOOKUP(A7258,Studies!A:BR,5,FALSE),"")</f>
        <v>Efavirenz</v>
      </c>
      <c r="F7258" s="251" t="str">
        <f>IF(AND(A7258&lt;&gt;"",ISNUMBER(A7258)),VLOOKUP(A7258,Studies!A:BR,6,FALSE),"")</f>
        <v>Plasma</v>
      </c>
      <c r="G7258" s="194">
        <v>242</v>
      </c>
      <c r="H7258" s="50" t="s">
        <v>60</v>
      </c>
      <c r="I7258" s="187">
        <v>3720.27978515625</v>
      </c>
      <c r="J7258" s="41" t="s">
        <v>941</v>
      </c>
      <c r="K7258" s="41" t="s">
        <v>116</v>
      </c>
      <c r="L7258" s="195">
        <v>1944.0549612045288</v>
      </c>
      <c r="M7258" s="52" t="s">
        <v>941</v>
      </c>
      <c r="N7258" s="52" t="s">
        <v>117</v>
      </c>
    </row>
    <row r="7259" spans="1:16" x14ac:dyDescent="0.2">
      <c r="A7259" s="30">
        <v>786</v>
      </c>
      <c r="B7259" s="249" t="str">
        <f>IF(AND(A7259&lt;&gt;"",ISNUMBER(A7259)),VLOOKUP(A7259,Studies!A:BR,2,FALSE),"")</f>
        <v>Huang 2013</v>
      </c>
      <c r="C7259" s="250" t="str">
        <f>IF(AND(A7259&lt;&gt;"",ISNUMBER(A7259)),VLOOKUP(A7259,Studies!A:BR,3,FALSE),"")</f>
        <v>https://www.ncbi.nlm.nih.gov/pubmed/22918158</v>
      </c>
      <c r="D7259" s="250" t="str">
        <f>IF(AND(A7259&lt;&gt;"",ISNUMBER(A7259)),VLOOKUP(A7259,Studies!A:BR,4,FALSE),"")</f>
        <v>EFV administration alone</v>
      </c>
      <c r="E7259" s="250" t="str">
        <f>IF(AND(A7259&lt;&gt;"",ISNUMBER(A7259)),VLOOKUP(A7259,Studies!A:BR,5,FALSE),"")</f>
        <v>Efavirenz</v>
      </c>
      <c r="F7259" s="251" t="str">
        <f>IF(AND(A7259&lt;&gt;"",ISNUMBER(A7259)),VLOOKUP(A7259,Studies!A:BR,6,FALSE),"")</f>
        <v>Plasma</v>
      </c>
      <c r="G7259" s="194">
        <v>244</v>
      </c>
      <c r="H7259" s="50" t="s">
        <v>60</v>
      </c>
      <c r="I7259" s="187">
        <v>3790.2099609375</v>
      </c>
      <c r="J7259" s="41" t="s">
        <v>941</v>
      </c>
      <c r="K7259" s="41" t="s">
        <v>116</v>
      </c>
      <c r="L7259" s="195">
        <v>1636.3630294799805</v>
      </c>
      <c r="M7259" s="52" t="s">
        <v>941</v>
      </c>
      <c r="N7259" s="52" t="s">
        <v>117</v>
      </c>
    </row>
    <row r="7260" spans="1:16" x14ac:dyDescent="0.2">
      <c r="A7260" s="30">
        <v>786</v>
      </c>
      <c r="B7260" s="249" t="str">
        <f>IF(AND(A7260&lt;&gt;"",ISNUMBER(A7260)),VLOOKUP(A7260,Studies!A:BR,2,FALSE),"")</f>
        <v>Huang 2013</v>
      </c>
      <c r="C7260" s="250" t="str">
        <f>IF(AND(A7260&lt;&gt;"",ISNUMBER(A7260)),VLOOKUP(A7260,Studies!A:BR,3,FALSE),"")</f>
        <v>https://www.ncbi.nlm.nih.gov/pubmed/22918158</v>
      </c>
      <c r="D7260" s="250" t="str">
        <f>IF(AND(A7260&lt;&gt;"",ISNUMBER(A7260)),VLOOKUP(A7260,Studies!A:BR,4,FALSE),"")</f>
        <v>EFV administration alone</v>
      </c>
      <c r="E7260" s="250" t="str">
        <f>IF(AND(A7260&lt;&gt;"",ISNUMBER(A7260)),VLOOKUP(A7260,Studies!A:BR,5,FALSE),"")</f>
        <v>Efavirenz</v>
      </c>
      <c r="F7260" s="251" t="str">
        <f>IF(AND(A7260&lt;&gt;"",ISNUMBER(A7260)),VLOOKUP(A7260,Studies!A:BR,6,FALSE),"")</f>
        <v>Plasma</v>
      </c>
      <c r="G7260" s="194">
        <v>246</v>
      </c>
      <c r="H7260" s="50" t="s">
        <v>60</v>
      </c>
      <c r="I7260" s="187">
        <v>3594.406005859375</v>
      </c>
      <c r="J7260" s="41" t="s">
        <v>941</v>
      </c>
      <c r="K7260" s="41" t="s">
        <v>116</v>
      </c>
      <c r="L7260" s="195">
        <v>1622.3770380020142</v>
      </c>
      <c r="M7260" s="52" t="s">
        <v>941</v>
      </c>
      <c r="N7260" s="52" t="s">
        <v>117</v>
      </c>
    </row>
    <row r="7261" spans="1:16" x14ac:dyDescent="0.2">
      <c r="A7261" s="30">
        <v>786</v>
      </c>
      <c r="B7261" s="249" t="str">
        <f>IF(AND(A7261&lt;&gt;"",ISNUMBER(A7261)),VLOOKUP(A7261,Studies!A:BR,2,FALSE),"")</f>
        <v>Huang 2013</v>
      </c>
      <c r="C7261" s="250" t="str">
        <f>IF(AND(A7261&lt;&gt;"",ISNUMBER(A7261)),VLOOKUP(A7261,Studies!A:BR,3,FALSE),"")</f>
        <v>https://www.ncbi.nlm.nih.gov/pubmed/22918158</v>
      </c>
      <c r="D7261" s="250" t="str">
        <f>IF(AND(A7261&lt;&gt;"",ISNUMBER(A7261)),VLOOKUP(A7261,Studies!A:BR,4,FALSE),"")</f>
        <v>EFV administration alone</v>
      </c>
      <c r="E7261" s="250" t="str">
        <f>IF(AND(A7261&lt;&gt;"",ISNUMBER(A7261)),VLOOKUP(A7261,Studies!A:BR,5,FALSE),"")</f>
        <v>Efavirenz</v>
      </c>
      <c r="F7261" s="251" t="str">
        <f>IF(AND(A7261&lt;&gt;"",ISNUMBER(A7261)),VLOOKUP(A7261,Studies!A:BR,6,FALSE),"")</f>
        <v>Plasma</v>
      </c>
      <c r="G7261" s="194">
        <v>248</v>
      </c>
      <c r="H7261" s="50" t="s">
        <v>60</v>
      </c>
      <c r="I7261" s="187">
        <v>3426.572998046875</v>
      </c>
      <c r="J7261" s="41" t="s">
        <v>941</v>
      </c>
      <c r="K7261" s="41" t="s">
        <v>116</v>
      </c>
      <c r="L7261" s="195">
        <v>1986.0140085220337</v>
      </c>
      <c r="M7261" s="52" t="s">
        <v>941</v>
      </c>
      <c r="N7261" s="52" t="s">
        <v>117</v>
      </c>
    </row>
    <row r="7262" spans="1:16" x14ac:dyDescent="0.2">
      <c r="A7262" s="30">
        <v>786</v>
      </c>
      <c r="B7262" s="249" t="str">
        <f>IF(AND(A7262&lt;&gt;"",ISNUMBER(A7262)),VLOOKUP(A7262,Studies!A:BR,2,FALSE),"")</f>
        <v>Huang 2013</v>
      </c>
      <c r="C7262" s="250" t="str">
        <f>IF(AND(A7262&lt;&gt;"",ISNUMBER(A7262)),VLOOKUP(A7262,Studies!A:BR,3,FALSE),"")</f>
        <v>https://www.ncbi.nlm.nih.gov/pubmed/22918158</v>
      </c>
      <c r="D7262" s="250" t="str">
        <f>IF(AND(A7262&lt;&gt;"",ISNUMBER(A7262)),VLOOKUP(A7262,Studies!A:BR,4,FALSE),"")</f>
        <v>EFV administration alone</v>
      </c>
      <c r="E7262" s="250" t="str">
        <f>IF(AND(A7262&lt;&gt;"",ISNUMBER(A7262)),VLOOKUP(A7262,Studies!A:BR,5,FALSE),"")</f>
        <v>Efavirenz</v>
      </c>
      <c r="F7262" s="251" t="str">
        <f>IF(AND(A7262&lt;&gt;"",ISNUMBER(A7262)),VLOOKUP(A7262,Studies!A:BR,6,FALSE),"")</f>
        <v>Plasma</v>
      </c>
      <c r="G7262" s="194">
        <v>252</v>
      </c>
      <c r="H7262" s="50" t="s">
        <v>60</v>
      </c>
      <c r="I7262" s="187">
        <v>2965.03515625</v>
      </c>
      <c r="J7262" s="41" t="s">
        <v>941</v>
      </c>
      <c r="K7262" s="41" t="s">
        <v>116</v>
      </c>
      <c r="L7262" s="195">
        <v>1874.1260766983032</v>
      </c>
      <c r="M7262" s="52" t="s">
        <v>941</v>
      </c>
      <c r="N7262" s="52" t="s">
        <v>117</v>
      </c>
    </row>
    <row r="7263" spans="1:16" x14ac:dyDescent="0.2">
      <c r="A7263" s="30">
        <v>786</v>
      </c>
      <c r="B7263" s="249" t="str">
        <f>IF(AND(A7263&lt;&gt;"",ISNUMBER(A7263)),VLOOKUP(A7263,Studies!A:BR,2,FALSE),"")</f>
        <v>Huang 2013</v>
      </c>
      <c r="C7263" s="250" t="str">
        <f>IF(AND(A7263&lt;&gt;"",ISNUMBER(A7263)),VLOOKUP(A7263,Studies!A:BR,3,FALSE),"")</f>
        <v>https://www.ncbi.nlm.nih.gov/pubmed/22918158</v>
      </c>
      <c r="D7263" s="250" t="str">
        <f>IF(AND(A7263&lt;&gt;"",ISNUMBER(A7263)),VLOOKUP(A7263,Studies!A:BR,4,FALSE),"")</f>
        <v>EFV administration alone</v>
      </c>
      <c r="E7263" s="250" t="str">
        <f>IF(AND(A7263&lt;&gt;"",ISNUMBER(A7263)),VLOOKUP(A7263,Studies!A:BR,5,FALSE),"")</f>
        <v>Efavirenz</v>
      </c>
      <c r="F7263" s="251" t="str">
        <f>IF(AND(A7263&lt;&gt;"",ISNUMBER(A7263)),VLOOKUP(A7263,Studies!A:BR,6,FALSE),"")</f>
        <v>Plasma</v>
      </c>
      <c r="G7263" s="194">
        <v>264</v>
      </c>
      <c r="H7263" s="50" t="s">
        <v>60</v>
      </c>
      <c r="I7263" s="187">
        <v>2293.7060546875</v>
      </c>
      <c r="J7263" s="41" t="s">
        <v>941</v>
      </c>
      <c r="K7263" s="41" t="s">
        <v>116</v>
      </c>
      <c r="L7263" s="195">
        <v>1804.1960000991821</v>
      </c>
      <c r="M7263" s="52" t="s">
        <v>941</v>
      </c>
      <c r="N7263" s="52" t="s">
        <v>117</v>
      </c>
    </row>
    <row r="7264" spans="1:16" x14ac:dyDescent="0.2">
      <c r="A7264" s="30">
        <v>787</v>
      </c>
      <c r="B7264" s="249" t="str">
        <f>IF(AND(A7264&lt;&gt;"",ISNUMBER(A7264)),VLOOKUP(A7264,Studies!A:BR,2,FALSE),"")</f>
        <v>Mouly 2002</v>
      </c>
      <c r="C7264" s="250" t="str">
        <f>IF(AND(A7264&lt;&gt;"",ISNUMBER(A7264)),VLOOKUP(A7264,Studies!A:BR,3,FALSE),"")</f>
        <v>https://www.ncbi.nlm.nih.gov/pubmed/12151999</v>
      </c>
      <c r="D7264" s="250" t="str">
        <f>IF(AND(A7264&lt;&gt;"",ISNUMBER(A7264)),VLOOKUP(A7264,Studies!A:BR,4,FALSE),"")</f>
        <v>200 mg, Day 1</v>
      </c>
      <c r="E7264" s="250" t="str">
        <f>IF(AND(A7264&lt;&gt;"",ISNUMBER(A7264)),VLOOKUP(A7264,Studies!A:BR,5,FALSE),"")</f>
        <v>Efavirenz</v>
      </c>
      <c r="F7264" s="251" t="str">
        <f>IF(AND(A7264&lt;&gt;"",ISNUMBER(A7264)),VLOOKUP(A7264,Studies!A:BR,6,FALSE),"")</f>
        <v>Plasma</v>
      </c>
      <c r="G7264" s="194">
        <v>2</v>
      </c>
      <c r="H7264" s="50" t="s">
        <v>60</v>
      </c>
      <c r="I7264" s="187">
        <v>2.0525479999999998</v>
      </c>
      <c r="J7264" s="41" t="s">
        <v>1220</v>
      </c>
      <c r="K7264" s="41" t="s">
        <v>116</v>
      </c>
      <c r="L7264" s="195">
        <v>0.77654230000000002</v>
      </c>
      <c r="M7264" s="52" t="s">
        <v>1220</v>
      </c>
      <c r="N7264" s="52" t="s">
        <v>117</v>
      </c>
      <c r="P7264" s="42" t="s">
        <v>2218</v>
      </c>
    </row>
    <row r="7265" spans="1:16" x14ac:dyDescent="0.2">
      <c r="A7265" s="30">
        <v>787</v>
      </c>
      <c r="B7265" s="249" t="str">
        <f>IF(AND(A7265&lt;&gt;"",ISNUMBER(A7265)),VLOOKUP(A7265,Studies!A:BR,2,FALSE),"")</f>
        <v>Mouly 2002</v>
      </c>
      <c r="C7265" s="250" t="str">
        <f>IF(AND(A7265&lt;&gt;"",ISNUMBER(A7265)),VLOOKUP(A7265,Studies!A:BR,3,FALSE),"")</f>
        <v>https://www.ncbi.nlm.nih.gov/pubmed/12151999</v>
      </c>
      <c r="D7265" s="250" t="str">
        <f>IF(AND(A7265&lt;&gt;"",ISNUMBER(A7265)),VLOOKUP(A7265,Studies!A:BR,4,FALSE),"")</f>
        <v>200 mg, Day 1</v>
      </c>
      <c r="E7265" s="250" t="str">
        <f>IF(AND(A7265&lt;&gt;"",ISNUMBER(A7265)),VLOOKUP(A7265,Studies!A:BR,5,FALSE),"")</f>
        <v>Efavirenz</v>
      </c>
      <c r="F7265" s="251" t="str">
        <f>IF(AND(A7265&lt;&gt;"",ISNUMBER(A7265)),VLOOKUP(A7265,Studies!A:BR,6,FALSE),"")</f>
        <v>Plasma</v>
      </c>
      <c r="G7265" s="194">
        <v>3</v>
      </c>
      <c r="H7265" s="50" t="s">
        <v>60</v>
      </c>
      <c r="I7265" s="187">
        <v>2.0135990000000001</v>
      </c>
      <c r="J7265" s="41" t="s">
        <v>1220</v>
      </c>
      <c r="K7265" s="41" t="s">
        <v>116</v>
      </c>
      <c r="L7265" s="195">
        <v>0.97565650000000004</v>
      </c>
      <c r="M7265" s="52" t="s">
        <v>1220</v>
      </c>
      <c r="N7265" s="52" t="s">
        <v>117</v>
      </c>
      <c r="P7265" s="42" t="s">
        <v>2218</v>
      </c>
    </row>
    <row r="7266" spans="1:16" x14ac:dyDescent="0.2">
      <c r="A7266" s="30">
        <v>787</v>
      </c>
      <c r="B7266" s="249" t="str">
        <f>IF(AND(A7266&lt;&gt;"",ISNUMBER(A7266)),VLOOKUP(A7266,Studies!A:BR,2,FALSE),"")</f>
        <v>Mouly 2002</v>
      </c>
      <c r="C7266" s="250" t="str">
        <f>IF(AND(A7266&lt;&gt;"",ISNUMBER(A7266)),VLOOKUP(A7266,Studies!A:BR,3,FALSE),"")</f>
        <v>https://www.ncbi.nlm.nih.gov/pubmed/12151999</v>
      </c>
      <c r="D7266" s="250" t="str">
        <f>IF(AND(A7266&lt;&gt;"",ISNUMBER(A7266)),VLOOKUP(A7266,Studies!A:BR,4,FALSE),"")</f>
        <v>200 mg, Day 1</v>
      </c>
      <c r="E7266" s="250" t="str">
        <f>IF(AND(A7266&lt;&gt;"",ISNUMBER(A7266)),VLOOKUP(A7266,Studies!A:BR,5,FALSE),"")</f>
        <v>Efavirenz</v>
      </c>
      <c r="F7266" s="251" t="str">
        <f>IF(AND(A7266&lt;&gt;"",ISNUMBER(A7266)),VLOOKUP(A7266,Studies!A:BR,6,FALSE),"")</f>
        <v>Plasma</v>
      </c>
      <c r="G7266" s="194">
        <v>4</v>
      </c>
      <c r="H7266" s="50" t="s">
        <v>60</v>
      </c>
      <c r="I7266" s="187">
        <v>2.1140289999999999</v>
      </c>
      <c r="J7266" s="41" t="s">
        <v>1220</v>
      </c>
      <c r="K7266" s="41" t="s">
        <v>116</v>
      </c>
      <c r="L7266" s="195">
        <v>0.75666549999999999</v>
      </c>
      <c r="M7266" s="52" t="s">
        <v>1220</v>
      </c>
      <c r="N7266" s="52" t="s">
        <v>117</v>
      </c>
      <c r="P7266" s="42" t="s">
        <v>2218</v>
      </c>
    </row>
    <row r="7267" spans="1:16" x14ac:dyDescent="0.2">
      <c r="A7267" s="30">
        <v>787</v>
      </c>
      <c r="B7267" s="249" t="str">
        <f>IF(AND(A7267&lt;&gt;"",ISNUMBER(A7267)),VLOOKUP(A7267,Studies!A:BR,2,FALSE),"")</f>
        <v>Mouly 2002</v>
      </c>
      <c r="C7267" s="250" t="str">
        <f>IF(AND(A7267&lt;&gt;"",ISNUMBER(A7267)),VLOOKUP(A7267,Studies!A:BR,3,FALSE),"")</f>
        <v>https://www.ncbi.nlm.nih.gov/pubmed/12151999</v>
      </c>
      <c r="D7267" s="250" t="str">
        <f>IF(AND(A7267&lt;&gt;"",ISNUMBER(A7267)),VLOOKUP(A7267,Studies!A:BR,4,FALSE),"")</f>
        <v>200 mg, Day 1</v>
      </c>
      <c r="E7267" s="250" t="str">
        <f>IF(AND(A7267&lt;&gt;"",ISNUMBER(A7267)),VLOOKUP(A7267,Studies!A:BR,5,FALSE),"")</f>
        <v>Efavirenz</v>
      </c>
      <c r="F7267" s="251" t="str">
        <f>IF(AND(A7267&lt;&gt;"",ISNUMBER(A7267)),VLOOKUP(A7267,Studies!A:BR,6,FALSE),"")</f>
        <v>Plasma</v>
      </c>
      <c r="G7267" s="194">
        <v>5</v>
      </c>
      <c r="H7267" s="50" t="s">
        <v>60</v>
      </c>
      <c r="I7267" s="187">
        <v>2.1745350000000001</v>
      </c>
      <c r="J7267" s="41" t="s">
        <v>1220</v>
      </c>
      <c r="K7267" s="41" t="s">
        <v>116</v>
      </c>
      <c r="L7267" s="195">
        <v>0.87609970000000004</v>
      </c>
      <c r="M7267" s="52" t="s">
        <v>1220</v>
      </c>
      <c r="N7267" s="52" t="s">
        <v>117</v>
      </c>
      <c r="P7267" s="42" t="s">
        <v>2218</v>
      </c>
    </row>
    <row r="7268" spans="1:16" x14ac:dyDescent="0.2">
      <c r="A7268" s="30">
        <v>787</v>
      </c>
      <c r="B7268" s="249" t="str">
        <f>IF(AND(A7268&lt;&gt;"",ISNUMBER(A7268)),VLOOKUP(A7268,Studies!A:BR,2,FALSE),"")</f>
        <v>Mouly 2002</v>
      </c>
      <c r="C7268" s="250" t="str">
        <f>IF(AND(A7268&lt;&gt;"",ISNUMBER(A7268)),VLOOKUP(A7268,Studies!A:BR,3,FALSE),"")</f>
        <v>https://www.ncbi.nlm.nih.gov/pubmed/12151999</v>
      </c>
      <c r="D7268" s="250" t="str">
        <f>IF(AND(A7268&lt;&gt;"",ISNUMBER(A7268)),VLOOKUP(A7268,Studies!A:BR,4,FALSE),"")</f>
        <v>200 mg, Day 1</v>
      </c>
      <c r="E7268" s="250" t="str">
        <f>IF(AND(A7268&lt;&gt;"",ISNUMBER(A7268)),VLOOKUP(A7268,Studies!A:BR,5,FALSE),"")</f>
        <v>Efavirenz</v>
      </c>
      <c r="F7268" s="251" t="str">
        <f>IF(AND(A7268&lt;&gt;"",ISNUMBER(A7268)),VLOOKUP(A7268,Studies!A:BR,6,FALSE),"")</f>
        <v>Plasma</v>
      </c>
      <c r="G7268" s="194">
        <v>8</v>
      </c>
      <c r="H7268" s="50" t="s">
        <v>60</v>
      </c>
      <c r="I7268" s="187">
        <v>1.3606199999999999</v>
      </c>
      <c r="J7268" s="41" t="s">
        <v>1220</v>
      </c>
      <c r="K7268" s="41" t="s">
        <v>116</v>
      </c>
      <c r="L7268" s="195">
        <v>0.63709570000000004</v>
      </c>
      <c r="M7268" s="52" t="s">
        <v>1220</v>
      </c>
      <c r="N7268" s="52" t="s">
        <v>117</v>
      </c>
      <c r="P7268" s="42" t="s">
        <v>2218</v>
      </c>
    </row>
    <row r="7269" spans="1:16" x14ac:dyDescent="0.2">
      <c r="A7269" s="30">
        <v>787</v>
      </c>
      <c r="B7269" s="249" t="str">
        <f>IF(AND(A7269&lt;&gt;"",ISNUMBER(A7269)),VLOOKUP(A7269,Studies!A:BR,2,FALSE),"")</f>
        <v>Mouly 2002</v>
      </c>
      <c r="C7269" s="250" t="str">
        <f>IF(AND(A7269&lt;&gt;"",ISNUMBER(A7269)),VLOOKUP(A7269,Studies!A:BR,3,FALSE),"")</f>
        <v>https://www.ncbi.nlm.nih.gov/pubmed/12151999</v>
      </c>
      <c r="D7269" s="250" t="str">
        <f>IF(AND(A7269&lt;&gt;"",ISNUMBER(A7269)),VLOOKUP(A7269,Studies!A:BR,4,FALSE),"")</f>
        <v>200 mg, Day 1</v>
      </c>
      <c r="E7269" s="250" t="str">
        <f>IF(AND(A7269&lt;&gt;"",ISNUMBER(A7269)),VLOOKUP(A7269,Studies!A:BR,5,FALSE),"")</f>
        <v>Efavirenz</v>
      </c>
      <c r="F7269" s="251" t="str">
        <f>IF(AND(A7269&lt;&gt;"",ISNUMBER(A7269)),VLOOKUP(A7269,Studies!A:BR,6,FALSE),"")</f>
        <v>Plasma</v>
      </c>
      <c r="G7269" s="194">
        <v>12</v>
      </c>
      <c r="H7269" s="50" t="s">
        <v>60</v>
      </c>
      <c r="I7269" s="187">
        <v>1.0453969999999999</v>
      </c>
      <c r="J7269" s="41" t="s">
        <v>1220</v>
      </c>
      <c r="K7269" s="41" t="s">
        <v>116</v>
      </c>
      <c r="L7269" s="195">
        <v>0.27872590000000003</v>
      </c>
      <c r="M7269" s="52" t="s">
        <v>1220</v>
      </c>
      <c r="N7269" s="52" t="s">
        <v>117</v>
      </c>
      <c r="P7269" s="42" t="s">
        <v>2218</v>
      </c>
    </row>
    <row r="7270" spans="1:16" x14ac:dyDescent="0.2">
      <c r="A7270" s="30">
        <v>787</v>
      </c>
      <c r="B7270" s="249" t="str">
        <f>IF(AND(A7270&lt;&gt;"",ISNUMBER(A7270)),VLOOKUP(A7270,Studies!A:BR,2,FALSE),"")</f>
        <v>Mouly 2002</v>
      </c>
      <c r="C7270" s="250" t="str">
        <f>IF(AND(A7270&lt;&gt;"",ISNUMBER(A7270)),VLOOKUP(A7270,Studies!A:BR,3,FALSE),"")</f>
        <v>https://www.ncbi.nlm.nih.gov/pubmed/12151999</v>
      </c>
      <c r="D7270" s="250" t="str">
        <f>IF(AND(A7270&lt;&gt;"",ISNUMBER(A7270)),VLOOKUP(A7270,Studies!A:BR,4,FALSE),"")</f>
        <v>200 mg, Day 1</v>
      </c>
      <c r="E7270" s="250" t="str">
        <f>IF(AND(A7270&lt;&gt;"",ISNUMBER(A7270)),VLOOKUP(A7270,Studies!A:BR,5,FALSE),"")</f>
        <v>Efavirenz</v>
      </c>
      <c r="F7270" s="251" t="str">
        <f>IF(AND(A7270&lt;&gt;"",ISNUMBER(A7270)),VLOOKUP(A7270,Studies!A:BR,6,FALSE),"")</f>
        <v>Plasma</v>
      </c>
      <c r="G7270" s="194">
        <v>24</v>
      </c>
      <c r="H7270" s="50" t="s">
        <v>60</v>
      </c>
      <c r="I7270" s="187">
        <v>0.7765765</v>
      </c>
      <c r="J7270" s="41" t="s">
        <v>1220</v>
      </c>
      <c r="K7270" s="41" t="s">
        <v>116</v>
      </c>
      <c r="L7270" s="195">
        <v>0.1991136</v>
      </c>
      <c r="M7270" s="52" t="s">
        <v>1220</v>
      </c>
      <c r="N7270" s="52" t="s">
        <v>117</v>
      </c>
      <c r="P7270" s="42" t="s">
        <v>2218</v>
      </c>
    </row>
    <row r="7271" spans="1:16" x14ac:dyDescent="0.2">
      <c r="A7271" s="30">
        <v>788</v>
      </c>
      <c r="B7271" s="249" t="str">
        <f>IF(AND(A7271&lt;&gt;"",ISNUMBER(A7271)),VLOOKUP(A7271,Studies!A:BR,2,FALSE),"")</f>
        <v>Mouly 2002</v>
      </c>
      <c r="C7271" s="250" t="str">
        <f>IF(AND(A7271&lt;&gt;"",ISNUMBER(A7271)),VLOOKUP(A7271,Studies!A:BR,3,FALSE),"")</f>
        <v>https://www.ncbi.nlm.nih.gov/pubmed/12151999</v>
      </c>
      <c r="D7271" s="250" t="str">
        <f>IF(AND(A7271&lt;&gt;"",ISNUMBER(A7271)),VLOOKUP(A7271,Studies!A:BR,4,FALSE),"")</f>
        <v>400 mg, Day 1</v>
      </c>
      <c r="E7271" s="250" t="str">
        <f>IF(AND(A7271&lt;&gt;"",ISNUMBER(A7271)),VLOOKUP(A7271,Studies!A:BR,5,FALSE),"")</f>
        <v>Efavirenz</v>
      </c>
      <c r="F7271" s="251" t="str">
        <f>IF(AND(A7271&lt;&gt;"",ISNUMBER(A7271)),VLOOKUP(A7271,Studies!A:BR,6,FALSE),"")</f>
        <v>Plasma</v>
      </c>
      <c r="G7271" s="194">
        <v>2</v>
      </c>
      <c r="H7271" s="50" t="s">
        <v>60</v>
      </c>
      <c r="I7271" s="187">
        <v>3.9043049999999999</v>
      </c>
      <c r="J7271" s="41" t="s">
        <v>1220</v>
      </c>
      <c r="K7271" s="41" t="s">
        <v>116</v>
      </c>
      <c r="L7271" s="195">
        <v>1.533207</v>
      </c>
      <c r="M7271" s="52" t="s">
        <v>1220</v>
      </c>
      <c r="N7271" s="52" t="s">
        <v>117</v>
      </c>
      <c r="P7271" s="42" t="s">
        <v>2218</v>
      </c>
    </row>
    <row r="7272" spans="1:16" x14ac:dyDescent="0.2">
      <c r="A7272" s="30">
        <v>788</v>
      </c>
      <c r="B7272" s="249" t="str">
        <f>IF(AND(A7272&lt;&gt;"",ISNUMBER(A7272)),VLOOKUP(A7272,Studies!A:BR,2,FALSE),"")</f>
        <v>Mouly 2002</v>
      </c>
      <c r="C7272" s="250" t="str">
        <f>IF(AND(A7272&lt;&gt;"",ISNUMBER(A7272)),VLOOKUP(A7272,Studies!A:BR,3,FALSE),"")</f>
        <v>https://www.ncbi.nlm.nih.gov/pubmed/12151999</v>
      </c>
      <c r="D7272" s="250" t="str">
        <f>IF(AND(A7272&lt;&gt;"",ISNUMBER(A7272)),VLOOKUP(A7272,Studies!A:BR,4,FALSE),"")</f>
        <v>400 mg, Day 1</v>
      </c>
      <c r="E7272" s="250" t="str">
        <f>IF(AND(A7272&lt;&gt;"",ISNUMBER(A7272)),VLOOKUP(A7272,Studies!A:BR,5,FALSE),"")</f>
        <v>Efavirenz</v>
      </c>
      <c r="F7272" s="251" t="str">
        <f>IF(AND(A7272&lt;&gt;"",ISNUMBER(A7272)),VLOOKUP(A7272,Studies!A:BR,6,FALSE),"")</f>
        <v>Plasma</v>
      </c>
      <c r="G7272" s="194">
        <v>3</v>
      </c>
      <c r="H7272" s="50" t="s">
        <v>60</v>
      </c>
      <c r="I7272" s="187">
        <v>3.5865960000000001</v>
      </c>
      <c r="J7272" s="41" t="s">
        <v>1220</v>
      </c>
      <c r="K7272" s="41" t="s">
        <v>116</v>
      </c>
      <c r="L7272" s="195">
        <v>1.055302</v>
      </c>
      <c r="M7272" s="52" t="s">
        <v>1220</v>
      </c>
      <c r="N7272" s="52" t="s">
        <v>117</v>
      </c>
      <c r="P7272" s="42" t="s">
        <v>2218</v>
      </c>
    </row>
    <row r="7273" spans="1:16" x14ac:dyDescent="0.2">
      <c r="A7273" s="30">
        <v>788</v>
      </c>
      <c r="B7273" s="249" t="str">
        <f>IF(AND(A7273&lt;&gt;"",ISNUMBER(A7273)),VLOOKUP(A7273,Studies!A:BR,2,FALSE),"")</f>
        <v>Mouly 2002</v>
      </c>
      <c r="C7273" s="250" t="str">
        <f>IF(AND(A7273&lt;&gt;"",ISNUMBER(A7273)),VLOOKUP(A7273,Studies!A:BR,3,FALSE),"")</f>
        <v>https://www.ncbi.nlm.nih.gov/pubmed/12151999</v>
      </c>
      <c r="D7273" s="250" t="str">
        <f>IF(AND(A7273&lt;&gt;"",ISNUMBER(A7273)),VLOOKUP(A7273,Studies!A:BR,4,FALSE),"")</f>
        <v>400 mg, Day 1</v>
      </c>
      <c r="E7273" s="250" t="str">
        <f>IF(AND(A7273&lt;&gt;"",ISNUMBER(A7273)),VLOOKUP(A7273,Studies!A:BR,5,FALSE),"")</f>
        <v>Efavirenz</v>
      </c>
      <c r="F7273" s="251" t="str">
        <f>IF(AND(A7273&lt;&gt;"",ISNUMBER(A7273)),VLOOKUP(A7273,Studies!A:BR,6,FALSE),"")</f>
        <v>Plasma</v>
      </c>
      <c r="G7273" s="194">
        <v>4</v>
      </c>
      <c r="H7273" s="50" t="s">
        <v>60</v>
      </c>
      <c r="I7273" s="187">
        <v>3.7467600000000001</v>
      </c>
      <c r="J7273" s="41" t="s">
        <v>1220</v>
      </c>
      <c r="K7273" s="41" t="s">
        <v>116</v>
      </c>
      <c r="L7273" s="195">
        <v>0.93580010000000002</v>
      </c>
      <c r="M7273" s="52" t="s">
        <v>1220</v>
      </c>
      <c r="N7273" s="52" t="s">
        <v>117</v>
      </c>
      <c r="P7273" s="42" t="s">
        <v>2218</v>
      </c>
    </row>
    <row r="7274" spans="1:16" x14ac:dyDescent="0.2">
      <c r="A7274" s="30">
        <v>788</v>
      </c>
      <c r="B7274" s="249" t="str">
        <f>IF(AND(A7274&lt;&gt;"",ISNUMBER(A7274)),VLOOKUP(A7274,Studies!A:BR,2,FALSE),"")</f>
        <v>Mouly 2002</v>
      </c>
      <c r="C7274" s="250" t="str">
        <f>IF(AND(A7274&lt;&gt;"",ISNUMBER(A7274)),VLOOKUP(A7274,Studies!A:BR,3,FALSE),"")</f>
        <v>https://www.ncbi.nlm.nih.gov/pubmed/12151999</v>
      </c>
      <c r="D7274" s="250" t="str">
        <f>IF(AND(A7274&lt;&gt;"",ISNUMBER(A7274)),VLOOKUP(A7274,Studies!A:BR,4,FALSE),"")</f>
        <v>400 mg, Day 1</v>
      </c>
      <c r="E7274" s="250" t="str">
        <f>IF(AND(A7274&lt;&gt;"",ISNUMBER(A7274)),VLOOKUP(A7274,Studies!A:BR,5,FALSE),"")</f>
        <v>Efavirenz</v>
      </c>
      <c r="F7274" s="251" t="str">
        <f>IF(AND(A7274&lt;&gt;"",ISNUMBER(A7274)),VLOOKUP(A7274,Studies!A:BR,6,FALSE),"")</f>
        <v>Plasma</v>
      </c>
      <c r="G7274" s="194">
        <v>5</v>
      </c>
      <c r="H7274" s="50" t="s">
        <v>60</v>
      </c>
      <c r="I7274" s="187">
        <v>3.3293599999999999</v>
      </c>
      <c r="J7274" s="41" t="s">
        <v>1220</v>
      </c>
      <c r="K7274" s="41" t="s">
        <v>116</v>
      </c>
      <c r="L7274" s="195">
        <v>0.83631040000000001</v>
      </c>
      <c r="M7274" s="52" t="s">
        <v>1220</v>
      </c>
      <c r="N7274" s="52" t="s">
        <v>117</v>
      </c>
      <c r="P7274" s="42" t="s">
        <v>2218</v>
      </c>
    </row>
    <row r="7275" spans="1:16" x14ac:dyDescent="0.2">
      <c r="A7275" s="30">
        <v>788</v>
      </c>
      <c r="B7275" s="249" t="str">
        <f>IF(AND(A7275&lt;&gt;"",ISNUMBER(A7275)),VLOOKUP(A7275,Studies!A:BR,2,FALSE),"")</f>
        <v>Mouly 2002</v>
      </c>
      <c r="C7275" s="250" t="str">
        <f>IF(AND(A7275&lt;&gt;"",ISNUMBER(A7275)),VLOOKUP(A7275,Studies!A:BR,3,FALSE),"")</f>
        <v>https://www.ncbi.nlm.nih.gov/pubmed/12151999</v>
      </c>
      <c r="D7275" s="250" t="str">
        <f>IF(AND(A7275&lt;&gt;"",ISNUMBER(A7275)),VLOOKUP(A7275,Studies!A:BR,4,FALSE),"")</f>
        <v>400 mg, Day 1</v>
      </c>
      <c r="E7275" s="250" t="str">
        <f>IF(AND(A7275&lt;&gt;"",ISNUMBER(A7275)),VLOOKUP(A7275,Studies!A:BR,5,FALSE),"")</f>
        <v>Efavirenz</v>
      </c>
      <c r="F7275" s="251" t="str">
        <f>IF(AND(A7275&lt;&gt;"",ISNUMBER(A7275)),VLOOKUP(A7275,Studies!A:BR,6,FALSE),"")</f>
        <v>Plasma</v>
      </c>
      <c r="G7275" s="194">
        <v>8</v>
      </c>
      <c r="H7275" s="50" t="s">
        <v>60</v>
      </c>
      <c r="I7275" s="187">
        <v>2.0774970000000001</v>
      </c>
      <c r="J7275" s="41" t="s">
        <v>1220</v>
      </c>
      <c r="K7275" s="41" t="s">
        <v>116</v>
      </c>
      <c r="L7275" s="195">
        <v>0.63716289999999998</v>
      </c>
      <c r="M7275" s="52" t="s">
        <v>1220</v>
      </c>
      <c r="N7275" s="52" t="s">
        <v>117</v>
      </c>
      <c r="P7275" s="42" t="s">
        <v>2218</v>
      </c>
    </row>
    <row r="7276" spans="1:16" x14ac:dyDescent="0.2">
      <c r="A7276" s="30">
        <v>788</v>
      </c>
      <c r="B7276" s="249" t="str">
        <f>IF(AND(A7276&lt;&gt;"",ISNUMBER(A7276)),VLOOKUP(A7276,Studies!A:BR,2,FALSE),"")</f>
        <v>Mouly 2002</v>
      </c>
      <c r="C7276" s="250" t="str">
        <f>IF(AND(A7276&lt;&gt;"",ISNUMBER(A7276)),VLOOKUP(A7276,Studies!A:BR,3,FALSE),"")</f>
        <v>https://www.ncbi.nlm.nih.gov/pubmed/12151999</v>
      </c>
      <c r="D7276" s="250" t="str">
        <f>IF(AND(A7276&lt;&gt;"",ISNUMBER(A7276)),VLOOKUP(A7276,Studies!A:BR,4,FALSE),"")</f>
        <v>400 mg, Day 1</v>
      </c>
      <c r="E7276" s="250" t="str">
        <f>IF(AND(A7276&lt;&gt;"",ISNUMBER(A7276)),VLOOKUP(A7276,Studies!A:BR,5,FALSE),"")</f>
        <v>Efavirenz</v>
      </c>
      <c r="F7276" s="251" t="str">
        <f>IF(AND(A7276&lt;&gt;"",ISNUMBER(A7276)),VLOOKUP(A7276,Studies!A:BR,6,FALSE),"")</f>
        <v>Plasma</v>
      </c>
      <c r="G7276" s="194">
        <v>12</v>
      </c>
      <c r="H7276" s="50" t="s">
        <v>60</v>
      </c>
      <c r="I7276" s="187">
        <v>1.8020620000000001</v>
      </c>
      <c r="J7276" s="41" t="s">
        <v>1220</v>
      </c>
      <c r="K7276" s="41" t="s">
        <v>116</v>
      </c>
      <c r="L7276" s="195">
        <v>0.43801590000000001</v>
      </c>
      <c r="M7276" s="52" t="s">
        <v>1220</v>
      </c>
      <c r="N7276" s="52" t="s">
        <v>117</v>
      </c>
      <c r="P7276" s="42" t="s">
        <v>2218</v>
      </c>
    </row>
    <row r="7277" spans="1:16" x14ac:dyDescent="0.2">
      <c r="A7277" s="30">
        <v>788</v>
      </c>
      <c r="B7277" s="249" t="str">
        <f>IF(AND(A7277&lt;&gt;"",ISNUMBER(A7277)),VLOOKUP(A7277,Studies!A:BR,2,FALSE),"")</f>
        <v>Mouly 2002</v>
      </c>
      <c r="C7277" s="250" t="str">
        <f>IF(AND(A7277&lt;&gt;"",ISNUMBER(A7277)),VLOOKUP(A7277,Studies!A:BR,3,FALSE),"")</f>
        <v>https://www.ncbi.nlm.nih.gov/pubmed/12151999</v>
      </c>
      <c r="D7277" s="250" t="str">
        <f>IF(AND(A7277&lt;&gt;"",ISNUMBER(A7277)),VLOOKUP(A7277,Studies!A:BR,4,FALSE),"")</f>
        <v>400 mg, Day 1</v>
      </c>
      <c r="E7277" s="250" t="str">
        <f>IF(AND(A7277&lt;&gt;"",ISNUMBER(A7277)),VLOOKUP(A7277,Studies!A:BR,5,FALSE),"")</f>
        <v>Efavirenz</v>
      </c>
      <c r="F7277" s="251" t="str">
        <f>IF(AND(A7277&lt;&gt;"",ISNUMBER(A7277)),VLOOKUP(A7277,Studies!A:BR,6,FALSE),"")</f>
        <v>Plasma</v>
      </c>
      <c r="G7277" s="194">
        <v>24</v>
      </c>
      <c r="H7277" s="50" t="s">
        <v>60</v>
      </c>
      <c r="I7277" s="187">
        <v>1.194715</v>
      </c>
      <c r="J7277" s="41" t="s">
        <v>1220</v>
      </c>
      <c r="K7277" s="41" t="s">
        <v>116</v>
      </c>
      <c r="L7277" s="195">
        <v>0.2787925</v>
      </c>
      <c r="M7277" s="52" t="s">
        <v>1220</v>
      </c>
      <c r="N7277" s="52" t="s">
        <v>117</v>
      </c>
      <c r="P7277" s="42" t="s">
        <v>2218</v>
      </c>
    </row>
    <row r="7278" spans="1:16" x14ac:dyDescent="0.2">
      <c r="A7278" s="30">
        <v>789</v>
      </c>
      <c r="B7278" s="249" t="str">
        <f>IF(AND(A7278&lt;&gt;"",ISNUMBER(A7278)),VLOOKUP(A7278,Studies!A:BR,2,FALSE),"")</f>
        <v>Mouly 2002</v>
      </c>
      <c r="C7278" s="250" t="str">
        <f>IF(AND(A7278&lt;&gt;"",ISNUMBER(A7278)),VLOOKUP(A7278,Studies!A:BR,3,FALSE),"")</f>
        <v>https://www.ncbi.nlm.nih.gov/pubmed/12151999</v>
      </c>
      <c r="D7278" s="250" t="str">
        <f>IF(AND(A7278&lt;&gt;"",ISNUMBER(A7278)),VLOOKUP(A7278,Studies!A:BR,4,FALSE),"")</f>
        <v>200 mg, Day 10</v>
      </c>
      <c r="E7278" s="250" t="str">
        <f>IF(AND(A7278&lt;&gt;"",ISNUMBER(A7278)),VLOOKUP(A7278,Studies!A:BR,5,FALSE),"")</f>
        <v>Efavirenz</v>
      </c>
      <c r="F7278" s="251" t="str">
        <f>IF(AND(A7278&lt;&gt;"",ISNUMBER(A7278)),VLOOKUP(A7278,Studies!A:BR,6,FALSE),"")</f>
        <v>Plasma</v>
      </c>
      <c r="G7278" s="194">
        <v>216</v>
      </c>
      <c r="H7278" s="50" t="s">
        <v>60</v>
      </c>
      <c r="I7278" s="187">
        <v>1.995644</v>
      </c>
      <c r="J7278" s="41" t="s">
        <v>1220</v>
      </c>
      <c r="K7278" s="41" t="s">
        <v>116</v>
      </c>
      <c r="L7278" s="195">
        <v>0.4588739</v>
      </c>
      <c r="M7278" s="52" t="s">
        <v>1220</v>
      </c>
      <c r="N7278" s="52" t="s">
        <v>117</v>
      </c>
      <c r="P7278" s="42" t="s">
        <v>2218</v>
      </c>
    </row>
    <row r="7279" spans="1:16" x14ac:dyDescent="0.2">
      <c r="A7279" s="30">
        <v>789</v>
      </c>
      <c r="B7279" s="249" t="str">
        <f>IF(AND(A7279&lt;&gt;"",ISNUMBER(A7279)),VLOOKUP(A7279,Studies!A:BR,2,FALSE),"")</f>
        <v>Mouly 2002</v>
      </c>
      <c r="C7279" s="250" t="str">
        <f>IF(AND(A7279&lt;&gt;"",ISNUMBER(A7279)),VLOOKUP(A7279,Studies!A:BR,3,FALSE),"")</f>
        <v>https://www.ncbi.nlm.nih.gov/pubmed/12151999</v>
      </c>
      <c r="D7279" s="250" t="str">
        <f>IF(AND(A7279&lt;&gt;"",ISNUMBER(A7279)),VLOOKUP(A7279,Studies!A:BR,4,FALSE),"")</f>
        <v>200 mg, Day 10</v>
      </c>
      <c r="E7279" s="250" t="str">
        <f>IF(AND(A7279&lt;&gt;"",ISNUMBER(A7279)),VLOOKUP(A7279,Studies!A:BR,5,FALSE),"")</f>
        <v>Efavirenz</v>
      </c>
      <c r="F7279" s="251" t="str">
        <f>IF(AND(A7279&lt;&gt;"",ISNUMBER(A7279)),VLOOKUP(A7279,Studies!A:BR,6,FALSE),"")</f>
        <v>Plasma</v>
      </c>
      <c r="G7279" s="194">
        <v>218</v>
      </c>
      <c r="H7279" s="50" t="s">
        <v>60</v>
      </c>
      <c r="I7279" s="187">
        <v>3.57707</v>
      </c>
      <c r="J7279" s="41" t="s">
        <v>1220</v>
      </c>
      <c r="K7279" s="41" t="s">
        <v>116</v>
      </c>
      <c r="L7279" s="195">
        <v>0.61861849999999996</v>
      </c>
      <c r="M7279" s="52" t="s">
        <v>1220</v>
      </c>
      <c r="N7279" s="52" t="s">
        <v>117</v>
      </c>
      <c r="P7279" s="42" t="s">
        <v>2218</v>
      </c>
    </row>
    <row r="7280" spans="1:16" x14ac:dyDescent="0.2">
      <c r="A7280" s="30">
        <v>789</v>
      </c>
      <c r="B7280" s="249" t="str">
        <f>IF(AND(A7280&lt;&gt;"",ISNUMBER(A7280)),VLOOKUP(A7280,Studies!A:BR,2,FALSE),"")</f>
        <v>Mouly 2002</v>
      </c>
      <c r="C7280" s="250" t="str">
        <f>IF(AND(A7280&lt;&gt;"",ISNUMBER(A7280)),VLOOKUP(A7280,Studies!A:BR,3,FALSE),"")</f>
        <v>https://www.ncbi.nlm.nih.gov/pubmed/12151999</v>
      </c>
      <c r="D7280" s="250" t="str">
        <f>IF(AND(A7280&lt;&gt;"",ISNUMBER(A7280)),VLOOKUP(A7280,Studies!A:BR,4,FALSE),"")</f>
        <v>200 mg, Day 10</v>
      </c>
      <c r="E7280" s="250" t="str">
        <f>IF(AND(A7280&lt;&gt;"",ISNUMBER(A7280)),VLOOKUP(A7280,Studies!A:BR,5,FALSE),"")</f>
        <v>Efavirenz</v>
      </c>
      <c r="F7280" s="251" t="str">
        <f>IF(AND(A7280&lt;&gt;"",ISNUMBER(A7280)),VLOOKUP(A7280,Studies!A:BR,6,FALSE),"")</f>
        <v>Plasma</v>
      </c>
      <c r="G7280" s="194">
        <v>219</v>
      </c>
      <c r="H7280" s="50" t="s">
        <v>60</v>
      </c>
      <c r="I7280" s="187">
        <v>3.559739</v>
      </c>
      <c r="J7280" s="41" t="s">
        <v>1220</v>
      </c>
      <c r="K7280" s="41" t="s">
        <v>116</v>
      </c>
      <c r="L7280" s="195">
        <v>0.75840739999999995</v>
      </c>
      <c r="M7280" s="52" t="s">
        <v>1220</v>
      </c>
      <c r="N7280" s="52" t="s">
        <v>117</v>
      </c>
      <c r="P7280" s="42" t="s">
        <v>2218</v>
      </c>
    </row>
    <row r="7281" spans="1:16" x14ac:dyDescent="0.2">
      <c r="A7281" s="30">
        <v>789</v>
      </c>
      <c r="B7281" s="249" t="str">
        <f>IF(AND(A7281&lt;&gt;"",ISNUMBER(A7281)),VLOOKUP(A7281,Studies!A:BR,2,FALSE),"")</f>
        <v>Mouly 2002</v>
      </c>
      <c r="C7281" s="250" t="str">
        <f>IF(AND(A7281&lt;&gt;"",ISNUMBER(A7281)),VLOOKUP(A7281,Studies!A:BR,3,FALSE),"")</f>
        <v>https://www.ncbi.nlm.nih.gov/pubmed/12151999</v>
      </c>
      <c r="D7281" s="250" t="str">
        <f>IF(AND(A7281&lt;&gt;"",ISNUMBER(A7281)),VLOOKUP(A7281,Studies!A:BR,4,FALSE),"")</f>
        <v>200 mg, Day 10</v>
      </c>
      <c r="E7281" s="250" t="str">
        <f>IF(AND(A7281&lt;&gt;"",ISNUMBER(A7281)),VLOOKUP(A7281,Studies!A:BR,5,FALSE),"")</f>
        <v>Efavirenz</v>
      </c>
      <c r="F7281" s="251" t="str">
        <f>IF(AND(A7281&lt;&gt;"",ISNUMBER(A7281)),VLOOKUP(A7281,Studies!A:BR,6,FALSE),"")</f>
        <v>Plasma</v>
      </c>
      <c r="G7281" s="194">
        <v>220</v>
      </c>
      <c r="H7281" s="50" t="s">
        <v>60</v>
      </c>
      <c r="I7281" s="187">
        <v>3.6021740000000002</v>
      </c>
      <c r="J7281" s="41" t="s">
        <v>1220</v>
      </c>
      <c r="K7281" s="41" t="s">
        <v>116</v>
      </c>
      <c r="L7281" s="195">
        <v>0.93810729999999998</v>
      </c>
      <c r="M7281" s="52" t="s">
        <v>1220</v>
      </c>
      <c r="N7281" s="52" t="s">
        <v>117</v>
      </c>
      <c r="P7281" s="42" t="s">
        <v>2218</v>
      </c>
    </row>
    <row r="7282" spans="1:16" x14ac:dyDescent="0.2">
      <c r="A7282" s="30">
        <v>789</v>
      </c>
      <c r="B7282" s="249" t="str">
        <f>IF(AND(A7282&lt;&gt;"",ISNUMBER(A7282)),VLOOKUP(A7282,Studies!A:BR,2,FALSE),"")</f>
        <v>Mouly 2002</v>
      </c>
      <c r="C7282" s="250" t="str">
        <f>IF(AND(A7282&lt;&gt;"",ISNUMBER(A7282)),VLOOKUP(A7282,Studies!A:BR,3,FALSE),"")</f>
        <v>https://www.ncbi.nlm.nih.gov/pubmed/12151999</v>
      </c>
      <c r="D7282" s="250" t="str">
        <f>IF(AND(A7282&lt;&gt;"",ISNUMBER(A7282)),VLOOKUP(A7282,Studies!A:BR,4,FALSE),"")</f>
        <v>200 mg, Day 10</v>
      </c>
      <c r="E7282" s="250" t="str">
        <f>IF(AND(A7282&lt;&gt;"",ISNUMBER(A7282)),VLOOKUP(A7282,Studies!A:BR,5,FALSE),"")</f>
        <v>Efavirenz</v>
      </c>
      <c r="F7282" s="251" t="str">
        <f>IF(AND(A7282&lt;&gt;"",ISNUMBER(A7282)),VLOOKUP(A7282,Studies!A:BR,6,FALSE),"")</f>
        <v>Plasma</v>
      </c>
      <c r="G7282" s="194">
        <v>221</v>
      </c>
      <c r="H7282" s="50" t="s">
        <v>60</v>
      </c>
      <c r="I7282" s="187">
        <v>3.50482</v>
      </c>
      <c r="J7282" s="41" t="s">
        <v>1220</v>
      </c>
      <c r="K7282" s="41" t="s">
        <v>116</v>
      </c>
      <c r="L7282" s="195">
        <v>0.83822940000000001</v>
      </c>
      <c r="M7282" s="52" t="s">
        <v>1220</v>
      </c>
      <c r="N7282" s="52" t="s">
        <v>117</v>
      </c>
      <c r="P7282" s="42" t="s">
        <v>2218</v>
      </c>
    </row>
    <row r="7283" spans="1:16" x14ac:dyDescent="0.2">
      <c r="A7283" s="30">
        <v>789</v>
      </c>
      <c r="B7283" s="249" t="str">
        <f>IF(AND(A7283&lt;&gt;"",ISNUMBER(A7283)),VLOOKUP(A7283,Studies!A:BR,2,FALSE),"")</f>
        <v>Mouly 2002</v>
      </c>
      <c r="C7283" s="250" t="str">
        <f>IF(AND(A7283&lt;&gt;"",ISNUMBER(A7283)),VLOOKUP(A7283,Studies!A:BR,3,FALSE),"")</f>
        <v>https://www.ncbi.nlm.nih.gov/pubmed/12151999</v>
      </c>
      <c r="D7283" s="250" t="str">
        <f>IF(AND(A7283&lt;&gt;"",ISNUMBER(A7283)),VLOOKUP(A7283,Studies!A:BR,4,FALSE),"")</f>
        <v>200 mg, Day 10</v>
      </c>
      <c r="E7283" s="250" t="str">
        <f>IF(AND(A7283&lt;&gt;"",ISNUMBER(A7283)),VLOOKUP(A7283,Studies!A:BR,5,FALSE),"")</f>
        <v>Efavirenz</v>
      </c>
      <c r="F7283" s="251" t="str">
        <f>IF(AND(A7283&lt;&gt;"",ISNUMBER(A7283)),VLOOKUP(A7283,Studies!A:BR,6,FALSE),"")</f>
        <v>Plasma</v>
      </c>
      <c r="G7283" s="194">
        <v>224</v>
      </c>
      <c r="H7283" s="50" t="s">
        <v>60</v>
      </c>
      <c r="I7283" s="187">
        <v>2.81385</v>
      </c>
      <c r="J7283" s="41" t="s">
        <v>1220</v>
      </c>
      <c r="K7283" s="41" t="s">
        <v>116</v>
      </c>
      <c r="L7283" s="195">
        <v>0.69854070000000001</v>
      </c>
      <c r="M7283" s="52" t="s">
        <v>1220</v>
      </c>
      <c r="N7283" s="52" t="s">
        <v>117</v>
      </c>
      <c r="P7283" s="42" t="s">
        <v>2218</v>
      </c>
    </row>
    <row r="7284" spans="1:16" x14ac:dyDescent="0.2">
      <c r="A7284" s="30">
        <v>789</v>
      </c>
      <c r="B7284" s="249" t="str">
        <f>IF(AND(A7284&lt;&gt;"",ISNUMBER(A7284)),VLOOKUP(A7284,Studies!A:BR,2,FALSE),"")</f>
        <v>Mouly 2002</v>
      </c>
      <c r="C7284" s="250" t="str">
        <f>IF(AND(A7284&lt;&gt;"",ISNUMBER(A7284)),VLOOKUP(A7284,Studies!A:BR,3,FALSE),"")</f>
        <v>https://www.ncbi.nlm.nih.gov/pubmed/12151999</v>
      </c>
      <c r="D7284" s="250" t="str">
        <f>IF(AND(A7284&lt;&gt;"",ISNUMBER(A7284)),VLOOKUP(A7284,Studies!A:BR,4,FALSE),"")</f>
        <v>200 mg, Day 10</v>
      </c>
      <c r="E7284" s="250" t="str">
        <f>IF(AND(A7284&lt;&gt;"",ISNUMBER(A7284)),VLOOKUP(A7284,Studies!A:BR,5,FALSE),"")</f>
        <v>Efavirenz</v>
      </c>
      <c r="F7284" s="251" t="str">
        <f>IF(AND(A7284&lt;&gt;"",ISNUMBER(A7284)),VLOOKUP(A7284,Studies!A:BR,6,FALSE),"")</f>
        <v>Plasma</v>
      </c>
      <c r="G7284" s="194">
        <v>228</v>
      </c>
      <c r="H7284" s="50" t="s">
        <v>60</v>
      </c>
      <c r="I7284" s="187">
        <v>2.6442459999999999</v>
      </c>
      <c r="J7284" s="41" t="s">
        <v>1220</v>
      </c>
      <c r="K7284" s="41" t="s">
        <v>116</v>
      </c>
      <c r="L7284" s="195">
        <v>0.53879670000000002</v>
      </c>
      <c r="M7284" s="52" t="s">
        <v>1220</v>
      </c>
      <c r="N7284" s="52" t="s">
        <v>117</v>
      </c>
      <c r="P7284" s="42" t="s">
        <v>2218</v>
      </c>
    </row>
    <row r="7285" spans="1:16" x14ac:dyDescent="0.2">
      <c r="A7285" s="30">
        <v>789</v>
      </c>
      <c r="B7285" s="249" t="str">
        <f>IF(AND(A7285&lt;&gt;"",ISNUMBER(A7285)),VLOOKUP(A7285,Studies!A:BR,2,FALSE),"")</f>
        <v>Mouly 2002</v>
      </c>
      <c r="C7285" s="250" t="str">
        <f>IF(AND(A7285&lt;&gt;"",ISNUMBER(A7285)),VLOOKUP(A7285,Studies!A:BR,3,FALSE),"")</f>
        <v>https://www.ncbi.nlm.nih.gov/pubmed/12151999</v>
      </c>
      <c r="D7285" s="250" t="str">
        <f>IF(AND(A7285&lt;&gt;"",ISNUMBER(A7285)),VLOOKUP(A7285,Studies!A:BR,4,FALSE),"")</f>
        <v>200 mg, Day 10</v>
      </c>
      <c r="E7285" s="250" t="str">
        <f>IF(AND(A7285&lt;&gt;"",ISNUMBER(A7285)),VLOOKUP(A7285,Studies!A:BR,5,FALSE),"")</f>
        <v>Efavirenz</v>
      </c>
      <c r="F7285" s="251" t="str">
        <f>IF(AND(A7285&lt;&gt;"",ISNUMBER(A7285)),VLOOKUP(A7285,Studies!A:BR,6,FALSE),"")</f>
        <v>Plasma</v>
      </c>
      <c r="G7285" s="194">
        <v>240</v>
      </c>
      <c r="H7285" s="50" t="s">
        <v>60</v>
      </c>
      <c r="I7285" s="187">
        <v>2.095421</v>
      </c>
      <c r="J7285" s="41" t="s">
        <v>1220</v>
      </c>
      <c r="K7285" s="41" t="s">
        <v>116</v>
      </c>
      <c r="L7285" s="195">
        <v>0.39920949999999999</v>
      </c>
      <c r="M7285" s="52" t="s">
        <v>1220</v>
      </c>
      <c r="N7285" s="52" t="s">
        <v>117</v>
      </c>
      <c r="P7285" s="42" t="s">
        <v>2218</v>
      </c>
    </row>
    <row r="7286" spans="1:16" x14ac:dyDescent="0.2">
      <c r="A7286" s="30">
        <v>790</v>
      </c>
      <c r="B7286" s="249" t="str">
        <f>IF(AND(A7286&lt;&gt;"",ISNUMBER(A7286)),VLOOKUP(A7286,Studies!A:BR,2,FALSE),"")</f>
        <v>Mouly 2002</v>
      </c>
      <c r="C7286" s="250" t="str">
        <f>IF(AND(A7286&lt;&gt;"",ISNUMBER(A7286)),VLOOKUP(A7286,Studies!A:BR,3,FALSE),"")</f>
        <v>https://www.ncbi.nlm.nih.gov/pubmed/12151999</v>
      </c>
      <c r="D7286" s="250" t="str">
        <f>IF(AND(A7286&lt;&gt;"",ISNUMBER(A7286)),VLOOKUP(A7286,Studies!A:BR,4,FALSE),"")</f>
        <v>400 mg, Day 10</v>
      </c>
      <c r="E7286" s="250" t="str">
        <f>IF(AND(A7286&lt;&gt;"",ISNUMBER(A7286)),VLOOKUP(A7286,Studies!A:BR,5,FALSE),"")</f>
        <v>Efavirenz</v>
      </c>
      <c r="F7286" s="251" t="str">
        <f>IF(AND(A7286&lt;&gt;"",ISNUMBER(A7286)),VLOOKUP(A7286,Studies!A:BR,6,FALSE),"")</f>
        <v>Plasma</v>
      </c>
      <c r="G7286" s="194">
        <v>216</v>
      </c>
      <c r="H7286" s="50" t="s">
        <v>60</v>
      </c>
      <c r="I7286" s="187">
        <v>2.7539500000000001</v>
      </c>
      <c r="J7286" s="41" t="s">
        <v>1220</v>
      </c>
      <c r="K7286" s="41" t="s">
        <v>116</v>
      </c>
      <c r="L7286" s="195">
        <v>0.67838379999999998</v>
      </c>
      <c r="M7286" s="52" t="s">
        <v>1220</v>
      </c>
      <c r="N7286" s="52" t="s">
        <v>117</v>
      </c>
      <c r="P7286" s="42" t="s">
        <v>2218</v>
      </c>
    </row>
    <row r="7287" spans="1:16" x14ac:dyDescent="0.2">
      <c r="A7287" s="30">
        <v>790</v>
      </c>
      <c r="B7287" s="249" t="str">
        <f>IF(AND(A7287&lt;&gt;"",ISNUMBER(A7287)),VLOOKUP(A7287,Studies!A:BR,2,FALSE),"")</f>
        <v>Mouly 2002</v>
      </c>
      <c r="C7287" s="250" t="str">
        <f>IF(AND(A7287&lt;&gt;"",ISNUMBER(A7287)),VLOOKUP(A7287,Studies!A:BR,3,FALSE),"")</f>
        <v>https://www.ncbi.nlm.nih.gov/pubmed/12151999</v>
      </c>
      <c r="D7287" s="250" t="str">
        <f>IF(AND(A7287&lt;&gt;"",ISNUMBER(A7287)),VLOOKUP(A7287,Studies!A:BR,4,FALSE),"")</f>
        <v>400 mg, Day 10</v>
      </c>
      <c r="E7287" s="250" t="str">
        <f>IF(AND(A7287&lt;&gt;"",ISNUMBER(A7287)),VLOOKUP(A7287,Studies!A:BR,5,FALSE),"")</f>
        <v>Efavirenz</v>
      </c>
      <c r="F7287" s="251" t="str">
        <f>IF(AND(A7287&lt;&gt;"",ISNUMBER(A7287)),VLOOKUP(A7287,Studies!A:BR,6,FALSE),"")</f>
        <v>Plasma</v>
      </c>
      <c r="G7287" s="194">
        <v>218</v>
      </c>
      <c r="H7287" s="50" t="s">
        <v>60</v>
      </c>
      <c r="I7287" s="187">
        <v>6.2111859999999997</v>
      </c>
      <c r="J7287" s="41" t="s">
        <v>1220</v>
      </c>
      <c r="K7287" s="41" t="s">
        <v>116</v>
      </c>
      <c r="L7287" s="195">
        <v>2.1352310000000001</v>
      </c>
      <c r="M7287" s="52" t="s">
        <v>1220</v>
      </c>
      <c r="N7287" s="52" t="s">
        <v>117</v>
      </c>
      <c r="P7287" s="42" t="s">
        <v>2218</v>
      </c>
    </row>
    <row r="7288" spans="1:16" x14ac:dyDescent="0.2">
      <c r="A7288" s="30">
        <v>790</v>
      </c>
      <c r="B7288" s="249" t="str">
        <f>IF(AND(A7288&lt;&gt;"",ISNUMBER(A7288)),VLOOKUP(A7288,Studies!A:BR,2,FALSE),"")</f>
        <v>Mouly 2002</v>
      </c>
      <c r="C7288" s="250" t="str">
        <f>IF(AND(A7288&lt;&gt;"",ISNUMBER(A7288)),VLOOKUP(A7288,Studies!A:BR,3,FALSE),"")</f>
        <v>https://www.ncbi.nlm.nih.gov/pubmed/12151999</v>
      </c>
      <c r="D7288" s="250" t="str">
        <f>IF(AND(A7288&lt;&gt;"",ISNUMBER(A7288)),VLOOKUP(A7288,Studies!A:BR,4,FALSE),"")</f>
        <v>400 mg, Day 10</v>
      </c>
      <c r="E7288" s="250" t="str">
        <f>IF(AND(A7288&lt;&gt;"",ISNUMBER(A7288)),VLOOKUP(A7288,Studies!A:BR,5,FALSE),"")</f>
        <v>Efavirenz</v>
      </c>
      <c r="F7288" s="251" t="str">
        <f>IF(AND(A7288&lt;&gt;"",ISNUMBER(A7288)),VLOOKUP(A7288,Studies!A:BR,6,FALSE),"")</f>
        <v>Plasma</v>
      </c>
      <c r="G7288" s="194">
        <v>219</v>
      </c>
      <c r="H7288" s="50" t="s">
        <v>60</v>
      </c>
      <c r="I7288" s="187">
        <v>5.7947470000000001</v>
      </c>
      <c r="J7288" s="41" t="s">
        <v>1220</v>
      </c>
      <c r="K7288" s="41" t="s">
        <v>116</v>
      </c>
      <c r="L7288" s="195">
        <v>0.71839620000000004</v>
      </c>
      <c r="M7288" s="52" t="s">
        <v>1220</v>
      </c>
      <c r="N7288" s="52" t="s">
        <v>117</v>
      </c>
      <c r="P7288" s="42" t="s">
        <v>2218</v>
      </c>
    </row>
    <row r="7289" spans="1:16" x14ac:dyDescent="0.2">
      <c r="A7289" s="30">
        <v>790</v>
      </c>
      <c r="B7289" s="249" t="str">
        <f>IF(AND(A7289&lt;&gt;"",ISNUMBER(A7289)),VLOOKUP(A7289,Studies!A:BR,2,FALSE),"")</f>
        <v>Mouly 2002</v>
      </c>
      <c r="C7289" s="250" t="str">
        <f>IF(AND(A7289&lt;&gt;"",ISNUMBER(A7289)),VLOOKUP(A7289,Studies!A:BR,3,FALSE),"")</f>
        <v>https://www.ncbi.nlm.nih.gov/pubmed/12151999</v>
      </c>
      <c r="D7289" s="250" t="str">
        <f>IF(AND(A7289&lt;&gt;"",ISNUMBER(A7289)),VLOOKUP(A7289,Studies!A:BR,4,FALSE),"")</f>
        <v>400 mg, Day 10</v>
      </c>
      <c r="E7289" s="250" t="str">
        <f>IF(AND(A7289&lt;&gt;"",ISNUMBER(A7289)),VLOOKUP(A7289,Studies!A:BR,5,FALSE),"")</f>
        <v>Efavirenz</v>
      </c>
      <c r="F7289" s="251" t="str">
        <f>IF(AND(A7289&lt;&gt;"",ISNUMBER(A7289)),VLOOKUP(A7289,Studies!A:BR,6,FALSE),"")</f>
        <v>Plasma</v>
      </c>
      <c r="G7289" s="194">
        <v>220</v>
      </c>
      <c r="H7289" s="50" t="s">
        <v>60</v>
      </c>
      <c r="I7289" s="187">
        <v>5.5977170000000003</v>
      </c>
      <c r="J7289" s="41" t="s">
        <v>1220</v>
      </c>
      <c r="K7289" s="41" t="s">
        <v>116</v>
      </c>
      <c r="L7289" s="195">
        <v>0.57870770000000005</v>
      </c>
      <c r="M7289" s="52" t="s">
        <v>1220</v>
      </c>
      <c r="N7289" s="52" t="s">
        <v>117</v>
      </c>
      <c r="P7289" s="42" t="s">
        <v>2218</v>
      </c>
    </row>
    <row r="7290" spans="1:16" x14ac:dyDescent="0.2">
      <c r="A7290" s="30">
        <v>790</v>
      </c>
      <c r="B7290" s="249" t="str">
        <f>IF(AND(A7290&lt;&gt;"",ISNUMBER(A7290)),VLOOKUP(A7290,Studies!A:BR,2,FALSE),"")</f>
        <v>Mouly 2002</v>
      </c>
      <c r="C7290" s="250" t="str">
        <f>IF(AND(A7290&lt;&gt;"",ISNUMBER(A7290)),VLOOKUP(A7290,Studies!A:BR,3,FALSE),"")</f>
        <v>https://www.ncbi.nlm.nih.gov/pubmed/12151999</v>
      </c>
      <c r="D7290" s="250" t="str">
        <f>IF(AND(A7290&lt;&gt;"",ISNUMBER(A7290)),VLOOKUP(A7290,Studies!A:BR,4,FALSE),"")</f>
        <v>400 mg, Day 10</v>
      </c>
      <c r="E7290" s="250" t="str">
        <f>IF(AND(A7290&lt;&gt;"",ISNUMBER(A7290)),VLOOKUP(A7290,Studies!A:BR,5,FALSE),"")</f>
        <v>Efavirenz</v>
      </c>
      <c r="F7290" s="251" t="str">
        <f>IF(AND(A7290&lt;&gt;"",ISNUMBER(A7290)),VLOOKUP(A7290,Studies!A:BR,6,FALSE),"")</f>
        <v>Plasma</v>
      </c>
      <c r="G7290" s="194">
        <v>221</v>
      </c>
      <c r="H7290" s="50" t="s">
        <v>60</v>
      </c>
      <c r="I7290" s="187">
        <v>5.1809750000000001</v>
      </c>
      <c r="J7290" s="41" t="s">
        <v>1220</v>
      </c>
      <c r="K7290" s="41" t="s">
        <v>116</v>
      </c>
      <c r="L7290" s="195">
        <v>1.0776939999999999</v>
      </c>
      <c r="M7290" s="52" t="s">
        <v>1220</v>
      </c>
      <c r="N7290" s="52" t="s">
        <v>117</v>
      </c>
      <c r="P7290" s="42" t="s">
        <v>2218</v>
      </c>
    </row>
    <row r="7291" spans="1:16" x14ac:dyDescent="0.2">
      <c r="A7291" s="30">
        <v>790</v>
      </c>
      <c r="B7291" s="249" t="str">
        <f>IF(AND(A7291&lt;&gt;"",ISNUMBER(A7291)),VLOOKUP(A7291,Studies!A:BR,2,FALSE),"")</f>
        <v>Mouly 2002</v>
      </c>
      <c r="C7291" s="250" t="str">
        <f>IF(AND(A7291&lt;&gt;"",ISNUMBER(A7291)),VLOOKUP(A7291,Studies!A:BR,3,FALSE),"")</f>
        <v>https://www.ncbi.nlm.nih.gov/pubmed/12151999</v>
      </c>
      <c r="D7291" s="250" t="str">
        <f>IF(AND(A7291&lt;&gt;"",ISNUMBER(A7291)),VLOOKUP(A7291,Studies!A:BR,4,FALSE),"")</f>
        <v>400 mg, Day 10</v>
      </c>
      <c r="E7291" s="250" t="str">
        <f>IF(AND(A7291&lt;&gt;"",ISNUMBER(A7291)),VLOOKUP(A7291,Studies!A:BR,5,FALSE),"")</f>
        <v>Efavirenz</v>
      </c>
      <c r="F7291" s="251" t="str">
        <f>IF(AND(A7291&lt;&gt;"",ISNUMBER(A7291)),VLOOKUP(A7291,Studies!A:BR,6,FALSE),"")</f>
        <v>Plasma</v>
      </c>
      <c r="G7291" s="194">
        <v>224</v>
      </c>
      <c r="H7291" s="50" t="s">
        <v>60</v>
      </c>
      <c r="I7291" s="187">
        <v>4.0709410000000004</v>
      </c>
      <c r="J7291" s="41" t="s">
        <v>1220</v>
      </c>
      <c r="K7291" s="41" t="s">
        <v>116</v>
      </c>
      <c r="L7291" s="195">
        <v>0.65863039999999995</v>
      </c>
      <c r="M7291" s="52" t="s">
        <v>1220</v>
      </c>
      <c r="N7291" s="52" t="s">
        <v>117</v>
      </c>
      <c r="P7291" s="42" t="s">
        <v>2218</v>
      </c>
    </row>
    <row r="7292" spans="1:16" x14ac:dyDescent="0.2">
      <c r="A7292" s="30">
        <v>790</v>
      </c>
      <c r="B7292" s="249" t="str">
        <f>IF(AND(A7292&lt;&gt;"",ISNUMBER(A7292)),VLOOKUP(A7292,Studies!A:BR,2,FALSE),"")</f>
        <v>Mouly 2002</v>
      </c>
      <c r="C7292" s="250" t="str">
        <f>IF(AND(A7292&lt;&gt;"",ISNUMBER(A7292)),VLOOKUP(A7292,Studies!A:BR,3,FALSE),"")</f>
        <v>https://www.ncbi.nlm.nih.gov/pubmed/12151999</v>
      </c>
      <c r="D7292" s="250" t="str">
        <f>IF(AND(A7292&lt;&gt;"",ISNUMBER(A7292)),VLOOKUP(A7292,Studies!A:BR,4,FALSE),"")</f>
        <v>400 mg, Day 10</v>
      </c>
      <c r="E7292" s="250" t="str">
        <f>IF(AND(A7292&lt;&gt;"",ISNUMBER(A7292)),VLOOKUP(A7292,Studies!A:BR,5,FALSE),"")</f>
        <v>Efavirenz</v>
      </c>
      <c r="F7292" s="251" t="str">
        <f>IF(AND(A7292&lt;&gt;"",ISNUMBER(A7292)),VLOOKUP(A7292,Studies!A:BR,6,FALSE),"")</f>
        <v>Plasma</v>
      </c>
      <c r="G7292" s="194">
        <v>228</v>
      </c>
      <c r="H7292" s="50" t="s">
        <v>60</v>
      </c>
      <c r="I7292" s="187">
        <v>3.6021070000000002</v>
      </c>
      <c r="J7292" s="41" t="s">
        <v>1220</v>
      </c>
      <c r="K7292" s="41" t="s">
        <v>116</v>
      </c>
      <c r="L7292" s="195">
        <v>0.71839520000000001</v>
      </c>
      <c r="M7292" s="52" t="s">
        <v>1220</v>
      </c>
      <c r="N7292" s="52" t="s">
        <v>117</v>
      </c>
      <c r="P7292" s="42" t="s">
        <v>2218</v>
      </c>
    </row>
    <row r="7293" spans="1:16" x14ac:dyDescent="0.2">
      <c r="A7293" s="30">
        <v>790</v>
      </c>
      <c r="B7293" s="249" t="str">
        <f>IF(AND(A7293&lt;&gt;"",ISNUMBER(A7293)),VLOOKUP(A7293,Studies!A:BR,2,FALSE),"")</f>
        <v>Mouly 2002</v>
      </c>
      <c r="C7293" s="250" t="str">
        <f>IF(AND(A7293&lt;&gt;"",ISNUMBER(A7293)),VLOOKUP(A7293,Studies!A:BR,3,FALSE),"")</f>
        <v>https://www.ncbi.nlm.nih.gov/pubmed/12151999</v>
      </c>
      <c r="D7293" s="250" t="str">
        <f>IF(AND(A7293&lt;&gt;"",ISNUMBER(A7293)),VLOOKUP(A7293,Studies!A:BR,4,FALSE),"")</f>
        <v>400 mg, Day 10</v>
      </c>
      <c r="E7293" s="250" t="str">
        <f>IF(AND(A7293&lt;&gt;"",ISNUMBER(A7293)),VLOOKUP(A7293,Studies!A:BR,5,FALSE),"")</f>
        <v>Efavirenz</v>
      </c>
      <c r="F7293" s="251" t="str">
        <f>IF(AND(A7293&lt;&gt;"",ISNUMBER(A7293)),VLOOKUP(A7293,Studies!A:BR,6,FALSE),"")</f>
        <v>Plasma</v>
      </c>
      <c r="G7293" s="194">
        <v>240</v>
      </c>
      <c r="H7293" s="50" t="s">
        <v>60</v>
      </c>
      <c r="I7293" s="187">
        <v>2.7338939999999998</v>
      </c>
      <c r="J7293" s="41" t="s">
        <v>1220</v>
      </c>
      <c r="K7293" s="41" t="s">
        <v>116</v>
      </c>
      <c r="L7293" s="195">
        <v>0.73835090000000003</v>
      </c>
      <c r="M7293" s="52" t="s">
        <v>1220</v>
      </c>
      <c r="N7293" s="52" t="s">
        <v>117</v>
      </c>
      <c r="P7293" s="42" t="s">
        <v>2218</v>
      </c>
    </row>
    <row r="7294" spans="1:16" x14ac:dyDescent="0.2">
      <c r="A7294" s="30">
        <v>791</v>
      </c>
      <c r="B7294" s="249" t="str">
        <f>IF(AND(A7294&lt;&gt;"",ISNUMBER(A7294)),VLOOKUP(A7294,Studies!A:BR,2,FALSE),"")</f>
        <v>Xu 2013</v>
      </c>
      <c r="C7294" s="250" t="str">
        <f>IF(AND(A7294&lt;&gt;"",ISNUMBER(A7294)),VLOOKUP(A7294,Studies!A:BR,3,FALSE),"")</f>
        <v>https://www.ncbi.nlm.nih.gov/pubmed/23846872</v>
      </c>
      <c r="D7294" s="250" t="str">
        <f>IF(AND(A7294&lt;&gt;"",ISNUMBER(A7294)),VLOOKUP(A7294,Studies!A:BR,4,FALSE),"")</f>
        <v>CYP2B6*1/*1 genotype</v>
      </c>
      <c r="E7294" s="250" t="str">
        <f>IF(AND(A7294&lt;&gt;"",ISNUMBER(A7294)),VLOOKUP(A7294,Studies!A:BR,5,FALSE),"")</f>
        <v>Efavirenz</v>
      </c>
      <c r="F7294" s="251" t="str">
        <f>IF(AND(A7294&lt;&gt;"",ISNUMBER(A7294)),VLOOKUP(A7294,Studies!A:BR,6,FALSE),"")</f>
        <v>Plasma</v>
      </c>
      <c r="G7294" s="273">
        <v>0.4990638526715338</v>
      </c>
      <c r="H7294" s="50" t="s">
        <v>60</v>
      </c>
      <c r="I7294" s="253">
        <v>124.9277245</v>
      </c>
      <c r="J7294" s="41" t="s">
        <v>941</v>
      </c>
      <c r="K7294" s="41" t="s">
        <v>239</v>
      </c>
      <c r="P7294" s="42" t="s">
        <v>2228</v>
      </c>
    </row>
    <row r="7295" spans="1:16" x14ac:dyDescent="0.2">
      <c r="A7295" s="30">
        <v>791</v>
      </c>
      <c r="B7295" s="249" t="str">
        <f>IF(AND(A7295&lt;&gt;"",ISNUMBER(A7295)),VLOOKUP(A7295,Studies!A:BR,2,FALSE),"")</f>
        <v>Xu 2013</v>
      </c>
      <c r="C7295" s="250" t="str">
        <f>IF(AND(A7295&lt;&gt;"",ISNUMBER(A7295)),VLOOKUP(A7295,Studies!A:BR,3,FALSE),"")</f>
        <v>https://www.ncbi.nlm.nih.gov/pubmed/23846872</v>
      </c>
      <c r="D7295" s="250" t="str">
        <f>IF(AND(A7295&lt;&gt;"",ISNUMBER(A7295)),VLOOKUP(A7295,Studies!A:BR,4,FALSE),"")</f>
        <v>CYP2B6*1/*1 genotype</v>
      </c>
      <c r="E7295" s="250" t="str">
        <f>IF(AND(A7295&lt;&gt;"",ISNUMBER(A7295)),VLOOKUP(A7295,Studies!A:BR,5,FALSE),"")</f>
        <v>Efavirenz</v>
      </c>
      <c r="F7295" s="251" t="str">
        <f>IF(AND(A7295&lt;&gt;"",ISNUMBER(A7295)),VLOOKUP(A7295,Studies!A:BR,6,FALSE),"")</f>
        <v>Plasma</v>
      </c>
      <c r="G7295" s="273">
        <v>0.49927470767870546</v>
      </c>
      <c r="H7295" s="50" t="s">
        <v>60</v>
      </c>
      <c r="I7295" s="253">
        <v>744.66389400000003</v>
      </c>
      <c r="J7295" s="41" t="s">
        <v>941</v>
      </c>
      <c r="K7295" s="41" t="s">
        <v>239</v>
      </c>
      <c r="P7295" s="42" t="s">
        <v>2228</v>
      </c>
    </row>
    <row r="7296" spans="1:16" x14ac:dyDescent="0.2">
      <c r="A7296" s="30">
        <v>791</v>
      </c>
      <c r="B7296" s="249" t="str">
        <f>IF(AND(A7296&lt;&gt;"",ISNUMBER(A7296)),VLOOKUP(A7296,Studies!A:BR,2,FALSE),"")</f>
        <v>Xu 2013</v>
      </c>
      <c r="C7296" s="250" t="str">
        <f>IF(AND(A7296&lt;&gt;"",ISNUMBER(A7296)),VLOOKUP(A7296,Studies!A:BR,3,FALSE),"")</f>
        <v>https://www.ncbi.nlm.nih.gov/pubmed/23846872</v>
      </c>
      <c r="D7296" s="250" t="str">
        <f>IF(AND(A7296&lt;&gt;"",ISNUMBER(A7296)),VLOOKUP(A7296,Studies!A:BR,4,FALSE),"")</f>
        <v>CYP2B6*1/*1 genotype</v>
      </c>
      <c r="E7296" s="250" t="str">
        <f>IF(AND(A7296&lt;&gt;"",ISNUMBER(A7296)),VLOOKUP(A7296,Studies!A:BR,5,FALSE),"")</f>
        <v>Efavirenz</v>
      </c>
      <c r="F7296" s="251" t="str">
        <f>IF(AND(A7296&lt;&gt;"",ISNUMBER(A7296)),VLOOKUP(A7296,Studies!A:BR,6,FALSE),"")</f>
        <v>Plasma</v>
      </c>
      <c r="G7296" s="273">
        <v>0.50006422575004394</v>
      </c>
      <c r="H7296" s="50" t="s">
        <v>60</v>
      </c>
      <c r="I7296" s="253">
        <v>37.290791830000003</v>
      </c>
      <c r="J7296" s="41" t="s">
        <v>941</v>
      </c>
      <c r="K7296" s="41" t="s">
        <v>239</v>
      </c>
      <c r="P7296" s="42" t="s">
        <v>2228</v>
      </c>
    </row>
    <row r="7297" spans="1:16" x14ac:dyDescent="0.2">
      <c r="A7297" s="30">
        <v>791</v>
      </c>
      <c r="B7297" s="249" t="str">
        <f>IF(AND(A7297&lt;&gt;"",ISNUMBER(A7297)),VLOOKUP(A7297,Studies!A:BR,2,FALSE),"")</f>
        <v>Xu 2013</v>
      </c>
      <c r="C7297" s="250" t="str">
        <f>IF(AND(A7297&lt;&gt;"",ISNUMBER(A7297)),VLOOKUP(A7297,Studies!A:BR,3,FALSE),"")</f>
        <v>https://www.ncbi.nlm.nih.gov/pubmed/23846872</v>
      </c>
      <c r="D7297" s="250" t="str">
        <f>IF(AND(A7297&lt;&gt;"",ISNUMBER(A7297)),VLOOKUP(A7297,Studies!A:BR,4,FALSE),"")</f>
        <v>CYP2B6*1/*1 genotype</v>
      </c>
      <c r="E7297" s="250" t="str">
        <f>IF(AND(A7297&lt;&gt;"",ISNUMBER(A7297)),VLOOKUP(A7297,Studies!A:BR,5,FALSE),"")</f>
        <v>Efavirenz</v>
      </c>
      <c r="F7297" s="251" t="str">
        <f>IF(AND(A7297&lt;&gt;"",ISNUMBER(A7297)),VLOOKUP(A7297,Studies!A:BR,6,FALSE),"")</f>
        <v>Plasma</v>
      </c>
      <c r="G7297" s="273">
        <v>0.50085980194946755</v>
      </c>
      <c r="H7297" s="50" t="s">
        <v>60</v>
      </c>
      <c r="I7297" s="253">
        <v>49.810353640000002</v>
      </c>
      <c r="J7297" s="41" t="s">
        <v>941</v>
      </c>
      <c r="K7297" s="41" t="s">
        <v>239</v>
      </c>
      <c r="P7297" s="42" t="s">
        <v>2228</v>
      </c>
    </row>
    <row r="7298" spans="1:16" x14ac:dyDescent="0.2">
      <c r="A7298" s="30">
        <v>791</v>
      </c>
      <c r="B7298" s="249" t="str">
        <f>IF(AND(A7298&lt;&gt;"",ISNUMBER(A7298)),VLOOKUP(A7298,Studies!A:BR,2,FALSE),"")</f>
        <v>Xu 2013</v>
      </c>
      <c r="C7298" s="250" t="str">
        <f>IF(AND(A7298&lt;&gt;"",ISNUMBER(A7298)),VLOOKUP(A7298,Studies!A:BR,3,FALSE),"")</f>
        <v>https://www.ncbi.nlm.nih.gov/pubmed/23846872</v>
      </c>
      <c r="D7298" s="250" t="str">
        <f>IF(AND(A7298&lt;&gt;"",ISNUMBER(A7298)),VLOOKUP(A7298,Studies!A:BR,4,FALSE),"")</f>
        <v>CYP2B6*1/*1 genotype</v>
      </c>
      <c r="E7298" s="250" t="str">
        <f>IF(AND(A7298&lt;&gt;"",ISNUMBER(A7298)),VLOOKUP(A7298,Studies!A:BR,5,FALSE),"")</f>
        <v>Efavirenz</v>
      </c>
      <c r="F7298" s="251" t="str">
        <f>IF(AND(A7298&lt;&gt;"",ISNUMBER(A7298)),VLOOKUP(A7298,Studies!A:BR,6,FALSE),"")</f>
        <v>Plasma</v>
      </c>
      <c r="G7298" s="273">
        <v>0.50087646381650119</v>
      </c>
      <c r="H7298" s="50" t="s">
        <v>60</v>
      </c>
      <c r="I7298" s="253">
        <v>175.0059718</v>
      </c>
      <c r="J7298" s="41" t="s">
        <v>941</v>
      </c>
      <c r="K7298" s="41" t="s">
        <v>239</v>
      </c>
      <c r="P7298" s="42" t="s">
        <v>2228</v>
      </c>
    </row>
    <row r="7299" spans="1:16" x14ac:dyDescent="0.2">
      <c r="A7299" s="30">
        <v>791</v>
      </c>
      <c r="B7299" s="249" t="str">
        <f>IF(AND(A7299&lt;&gt;"",ISNUMBER(A7299)),VLOOKUP(A7299,Studies!A:BR,2,FALSE),"")</f>
        <v>Xu 2013</v>
      </c>
      <c r="C7299" s="250" t="str">
        <f>IF(AND(A7299&lt;&gt;"",ISNUMBER(A7299)),VLOOKUP(A7299,Studies!A:BR,3,FALSE),"")</f>
        <v>https://www.ncbi.nlm.nih.gov/pubmed/23846872</v>
      </c>
      <c r="D7299" s="250" t="str">
        <f>IF(AND(A7299&lt;&gt;"",ISNUMBER(A7299)),VLOOKUP(A7299,Studies!A:BR,4,FALSE),"")</f>
        <v>CYP2B6*1/*1 genotype</v>
      </c>
      <c r="E7299" s="250" t="str">
        <f>IF(AND(A7299&lt;&gt;"",ISNUMBER(A7299)),VLOOKUP(A7299,Studies!A:BR,5,FALSE),"")</f>
        <v>Efavirenz</v>
      </c>
      <c r="F7299" s="251" t="str">
        <f>IF(AND(A7299&lt;&gt;"",ISNUMBER(A7299)),VLOOKUP(A7299,Studies!A:BR,6,FALSE),"")</f>
        <v>Plasma</v>
      </c>
      <c r="G7299" s="273">
        <v>0.99934410085855052</v>
      </c>
      <c r="H7299" s="50" t="s">
        <v>60</v>
      </c>
      <c r="I7299" s="253">
        <v>3630.3514540000001</v>
      </c>
      <c r="J7299" s="41" t="s">
        <v>941</v>
      </c>
      <c r="K7299" s="41" t="s">
        <v>239</v>
      </c>
      <c r="P7299" s="42" t="s">
        <v>2228</v>
      </c>
    </row>
    <row r="7300" spans="1:16" x14ac:dyDescent="0.2">
      <c r="A7300" s="30">
        <v>791</v>
      </c>
      <c r="B7300" s="249" t="str">
        <f>IF(AND(A7300&lt;&gt;"",ISNUMBER(A7300)),VLOOKUP(A7300,Studies!A:BR,2,FALSE),"")</f>
        <v>Xu 2013</v>
      </c>
      <c r="C7300" s="250" t="str">
        <f>IF(AND(A7300&lt;&gt;"",ISNUMBER(A7300)),VLOOKUP(A7300,Studies!A:BR,3,FALSE),"")</f>
        <v>https://www.ncbi.nlm.nih.gov/pubmed/23846872</v>
      </c>
      <c r="D7300" s="250" t="str">
        <f>IF(AND(A7300&lt;&gt;"",ISNUMBER(A7300)),VLOOKUP(A7300,Studies!A:BR,4,FALSE),"")</f>
        <v>CYP2B6*1/*1 genotype</v>
      </c>
      <c r="E7300" s="250" t="str">
        <f>IF(AND(A7300&lt;&gt;"",ISNUMBER(A7300)),VLOOKUP(A7300,Studies!A:BR,5,FALSE),"")</f>
        <v>Efavirenz</v>
      </c>
      <c r="F7300" s="251" t="str">
        <f>IF(AND(A7300&lt;&gt;"",ISNUMBER(A7300)),VLOOKUP(A7300,Studies!A:BR,6,FALSE),"")</f>
        <v>Plasma</v>
      </c>
      <c r="G7300" s="273">
        <v>0.99970459551783275</v>
      </c>
      <c r="H7300" s="50" t="s">
        <v>60</v>
      </c>
      <c r="I7300" s="253">
        <v>1577.1433159999999</v>
      </c>
      <c r="J7300" s="41" t="s">
        <v>941</v>
      </c>
      <c r="K7300" s="41" t="s">
        <v>239</v>
      </c>
      <c r="P7300" s="42" t="s">
        <v>2228</v>
      </c>
    </row>
    <row r="7301" spans="1:16" x14ac:dyDescent="0.2">
      <c r="A7301" s="30">
        <v>791</v>
      </c>
      <c r="B7301" s="249" t="str">
        <f>IF(AND(A7301&lt;&gt;"",ISNUMBER(A7301)),VLOOKUP(A7301,Studies!A:BR,2,FALSE),"")</f>
        <v>Xu 2013</v>
      </c>
      <c r="C7301" s="250" t="str">
        <f>IF(AND(A7301&lt;&gt;"",ISNUMBER(A7301)),VLOOKUP(A7301,Studies!A:BR,3,FALSE),"")</f>
        <v>https://www.ncbi.nlm.nih.gov/pubmed/23846872</v>
      </c>
      <c r="D7301" s="250" t="str">
        <f>IF(AND(A7301&lt;&gt;"",ISNUMBER(A7301)),VLOOKUP(A7301,Studies!A:BR,4,FALSE),"")</f>
        <v>CYP2B6*1/*1 genotype</v>
      </c>
      <c r="E7301" s="250" t="str">
        <f>IF(AND(A7301&lt;&gt;"",ISNUMBER(A7301)),VLOOKUP(A7301,Studies!A:BR,5,FALSE),"")</f>
        <v>Efavirenz</v>
      </c>
      <c r="F7301" s="251" t="str">
        <f>IF(AND(A7301&lt;&gt;"",ISNUMBER(A7301)),VLOOKUP(A7301,Studies!A:BR,6,FALSE),"")</f>
        <v>Plasma</v>
      </c>
      <c r="G7301" s="273">
        <v>0.99979169003432622</v>
      </c>
      <c r="H7301" s="50" t="s">
        <v>60</v>
      </c>
      <c r="I7301" s="253">
        <v>1376.8303269999999</v>
      </c>
      <c r="J7301" s="41" t="s">
        <v>941</v>
      </c>
      <c r="K7301" s="41" t="s">
        <v>239</v>
      </c>
      <c r="P7301" s="42" t="s">
        <v>2228</v>
      </c>
    </row>
    <row r="7302" spans="1:16" x14ac:dyDescent="0.2">
      <c r="A7302" s="30">
        <v>791</v>
      </c>
      <c r="B7302" s="249" t="str">
        <f>IF(AND(A7302&lt;&gt;"",ISNUMBER(A7302)),VLOOKUP(A7302,Studies!A:BR,2,FALSE),"")</f>
        <v>Xu 2013</v>
      </c>
      <c r="C7302" s="250" t="str">
        <f>IF(AND(A7302&lt;&gt;"",ISNUMBER(A7302)),VLOOKUP(A7302,Studies!A:BR,3,FALSE),"")</f>
        <v>https://www.ncbi.nlm.nih.gov/pubmed/23846872</v>
      </c>
      <c r="D7302" s="250" t="str">
        <f>IF(AND(A7302&lt;&gt;"",ISNUMBER(A7302)),VLOOKUP(A7302,Studies!A:BR,4,FALSE),"")</f>
        <v>CYP2B6*1/*1 genotype</v>
      </c>
      <c r="E7302" s="250" t="str">
        <f>IF(AND(A7302&lt;&gt;"",ISNUMBER(A7302)),VLOOKUP(A7302,Studies!A:BR,5,FALSE),"")</f>
        <v>Efavirenz</v>
      </c>
      <c r="F7302" s="251" t="str">
        <f>IF(AND(A7302&lt;&gt;"",ISNUMBER(A7302)),VLOOKUP(A7302,Studies!A:BR,6,FALSE),"")</f>
        <v>Plasma</v>
      </c>
      <c r="G7302" s="273">
        <v>0.99982207461679351</v>
      </c>
      <c r="H7302" s="50" t="s">
        <v>60</v>
      </c>
      <c r="I7302" s="253">
        <v>149.91326939999999</v>
      </c>
      <c r="J7302" s="41" t="s">
        <v>941</v>
      </c>
      <c r="K7302" s="41" t="s">
        <v>239</v>
      </c>
      <c r="P7302" s="42" t="s">
        <v>2228</v>
      </c>
    </row>
    <row r="7303" spans="1:16" x14ac:dyDescent="0.2">
      <c r="A7303" s="30">
        <v>791</v>
      </c>
      <c r="B7303" s="249" t="str">
        <f>IF(AND(A7303&lt;&gt;"",ISNUMBER(A7303)),VLOOKUP(A7303,Studies!A:BR,2,FALSE),"")</f>
        <v>Xu 2013</v>
      </c>
      <c r="C7303" s="250" t="str">
        <f>IF(AND(A7303&lt;&gt;"",ISNUMBER(A7303)),VLOOKUP(A7303,Studies!A:BR,3,FALSE),"")</f>
        <v>https://www.ncbi.nlm.nih.gov/pubmed/23846872</v>
      </c>
      <c r="D7303" s="250" t="str">
        <f>IF(AND(A7303&lt;&gt;"",ISNUMBER(A7303)),VLOOKUP(A7303,Studies!A:BR,4,FALSE),"")</f>
        <v>CYP2B6*1/*1 genotype</v>
      </c>
      <c r="E7303" s="250" t="str">
        <f>IF(AND(A7303&lt;&gt;"",ISNUMBER(A7303)),VLOOKUP(A7303,Studies!A:BR,5,FALSE),"")</f>
        <v>Efavirenz</v>
      </c>
      <c r="F7303" s="251" t="str">
        <f>IF(AND(A7303&lt;&gt;"",ISNUMBER(A7303)),VLOOKUP(A7303,Studies!A:BR,6,FALSE),"")</f>
        <v>Plasma</v>
      </c>
      <c r="G7303" s="273">
        <v>1.0004369694730266</v>
      </c>
      <c r="H7303" s="50" t="s">
        <v>60</v>
      </c>
      <c r="I7303" s="253">
        <v>500.46100030000002</v>
      </c>
      <c r="J7303" s="41" t="s">
        <v>941</v>
      </c>
      <c r="K7303" s="41" t="s">
        <v>239</v>
      </c>
      <c r="P7303" s="42" t="s">
        <v>2228</v>
      </c>
    </row>
    <row r="7304" spans="1:16" x14ac:dyDescent="0.2">
      <c r="A7304" s="30">
        <v>791</v>
      </c>
      <c r="B7304" s="249" t="str">
        <f>IF(AND(A7304&lt;&gt;"",ISNUMBER(A7304)),VLOOKUP(A7304,Studies!A:BR,2,FALSE),"")</f>
        <v>Xu 2013</v>
      </c>
      <c r="C7304" s="250" t="str">
        <f>IF(AND(A7304&lt;&gt;"",ISNUMBER(A7304)),VLOOKUP(A7304,Studies!A:BR,3,FALSE),"")</f>
        <v>https://www.ncbi.nlm.nih.gov/pubmed/23846872</v>
      </c>
      <c r="D7304" s="250" t="str">
        <f>IF(AND(A7304&lt;&gt;"",ISNUMBER(A7304)),VLOOKUP(A7304,Studies!A:BR,4,FALSE),"")</f>
        <v>CYP2B6*1/*1 genotype</v>
      </c>
      <c r="E7304" s="250" t="str">
        <f>IF(AND(A7304&lt;&gt;"",ISNUMBER(A7304)),VLOOKUP(A7304,Studies!A:BR,5,FALSE),"")</f>
        <v>Efavirenz</v>
      </c>
      <c r="F7304" s="251" t="str">
        <f>IF(AND(A7304&lt;&gt;"",ISNUMBER(A7304)),VLOOKUP(A7304,Studies!A:BR,6,FALSE),"")</f>
        <v>Plasma</v>
      </c>
      <c r="G7304" s="273">
        <v>1.0006394900726154</v>
      </c>
      <c r="H7304" s="50" t="s">
        <v>60</v>
      </c>
      <c r="I7304" s="253">
        <v>500.46100030000002</v>
      </c>
      <c r="J7304" s="41" t="s">
        <v>941</v>
      </c>
      <c r="K7304" s="41" t="s">
        <v>239</v>
      </c>
      <c r="P7304" s="42" t="s">
        <v>2228</v>
      </c>
    </row>
    <row r="7305" spans="1:16" x14ac:dyDescent="0.2">
      <c r="A7305" s="30">
        <v>791</v>
      </c>
      <c r="B7305" s="249" t="str">
        <f>IF(AND(A7305&lt;&gt;"",ISNUMBER(A7305)),VLOOKUP(A7305,Studies!A:BR,2,FALSE),"")</f>
        <v>Xu 2013</v>
      </c>
      <c r="C7305" s="250" t="str">
        <f>IF(AND(A7305&lt;&gt;"",ISNUMBER(A7305)),VLOOKUP(A7305,Studies!A:BR,3,FALSE),"")</f>
        <v>https://www.ncbi.nlm.nih.gov/pubmed/23846872</v>
      </c>
      <c r="D7305" s="250" t="str">
        <f>IF(AND(A7305&lt;&gt;"",ISNUMBER(A7305)),VLOOKUP(A7305,Studies!A:BR,4,FALSE),"")</f>
        <v>CYP2B6*1/*1 genotype</v>
      </c>
      <c r="E7305" s="250" t="str">
        <f>IF(AND(A7305&lt;&gt;"",ISNUMBER(A7305)),VLOOKUP(A7305,Studies!A:BR,5,FALSE),"")</f>
        <v>Efavirenz</v>
      </c>
      <c r="F7305" s="251" t="str">
        <f>IF(AND(A7305&lt;&gt;"",ISNUMBER(A7305)),VLOOKUP(A7305,Studies!A:BR,6,FALSE),"")</f>
        <v>Plasma</v>
      </c>
      <c r="G7305" s="273">
        <v>1.0007779748677277</v>
      </c>
      <c r="H7305" s="50" t="s">
        <v>60</v>
      </c>
      <c r="I7305" s="253">
        <v>825.96960750000005</v>
      </c>
      <c r="J7305" s="41" t="s">
        <v>941</v>
      </c>
      <c r="K7305" s="41" t="s">
        <v>239</v>
      </c>
      <c r="P7305" s="42" t="s">
        <v>2228</v>
      </c>
    </row>
    <row r="7306" spans="1:16" x14ac:dyDescent="0.2">
      <c r="A7306" s="30">
        <v>791</v>
      </c>
      <c r="B7306" s="249" t="str">
        <f>IF(AND(A7306&lt;&gt;"",ISNUMBER(A7306)),VLOOKUP(A7306,Studies!A:BR,2,FALSE),"")</f>
        <v>Xu 2013</v>
      </c>
      <c r="C7306" s="250" t="str">
        <f>IF(AND(A7306&lt;&gt;"",ISNUMBER(A7306)),VLOOKUP(A7306,Studies!A:BR,3,FALSE),"")</f>
        <v>https://www.ncbi.nlm.nih.gov/pubmed/23846872</v>
      </c>
      <c r="D7306" s="250" t="str">
        <f>IF(AND(A7306&lt;&gt;"",ISNUMBER(A7306)),VLOOKUP(A7306,Studies!A:BR,4,FALSE),"")</f>
        <v>CYP2B6*1/*1 genotype</v>
      </c>
      <c r="E7306" s="250" t="str">
        <f>IF(AND(A7306&lt;&gt;"",ISNUMBER(A7306)),VLOOKUP(A7306,Studies!A:BR,5,FALSE),"")</f>
        <v>Efavirenz</v>
      </c>
      <c r="F7306" s="251" t="str">
        <f>IF(AND(A7306&lt;&gt;"",ISNUMBER(A7306)),VLOOKUP(A7306,Studies!A:BR,6,FALSE),"")</f>
        <v>Plasma</v>
      </c>
      <c r="G7306" s="273">
        <v>1.9990761874173768</v>
      </c>
      <c r="H7306" s="50" t="s">
        <v>60</v>
      </c>
      <c r="I7306" s="253">
        <v>106.01443500000001</v>
      </c>
      <c r="J7306" s="41" t="s">
        <v>941</v>
      </c>
      <c r="K7306" s="41" t="s">
        <v>239</v>
      </c>
      <c r="P7306" s="42" t="s">
        <v>2228</v>
      </c>
    </row>
    <row r="7307" spans="1:16" x14ac:dyDescent="0.2">
      <c r="A7307" s="30">
        <v>791</v>
      </c>
      <c r="B7307" s="249" t="str">
        <f>IF(AND(A7307&lt;&gt;"",ISNUMBER(A7307)),VLOOKUP(A7307,Studies!A:BR,2,FALSE),"")</f>
        <v>Xu 2013</v>
      </c>
      <c r="C7307" s="250" t="str">
        <f>IF(AND(A7307&lt;&gt;"",ISNUMBER(A7307)),VLOOKUP(A7307,Studies!A:BR,3,FALSE),"")</f>
        <v>https://www.ncbi.nlm.nih.gov/pubmed/23846872</v>
      </c>
      <c r="D7307" s="250" t="str">
        <f>IF(AND(A7307&lt;&gt;"",ISNUMBER(A7307)),VLOOKUP(A7307,Studies!A:BR,4,FALSE),"")</f>
        <v>CYP2B6*1/*1 genotype</v>
      </c>
      <c r="E7307" s="250" t="str">
        <f>IF(AND(A7307&lt;&gt;"",ISNUMBER(A7307)),VLOOKUP(A7307,Studies!A:BR,5,FALSE),"")</f>
        <v>Efavirenz</v>
      </c>
      <c r="F7307" s="251" t="str">
        <f>IF(AND(A7307&lt;&gt;"",ISNUMBER(A7307)),VLOOKUP(A7307,Studies!A:BR,6,FALSE),"")</f>
        <v>Plasma</v>
      </c>
      <c r="G7307" s="273">
        <v>1.9995432073641568</v>
      </c>
      <c r="H7307" s="50" t="s">
        <v>60</v>
      </c>
      <c r="I7307" s="253">
        <v>1282.8443159999999</v>
      </c>
      <c r="J7307" s="41" t="s">
        <v>941</v>
      </c>
      <c r="K7307" s="41" t="s">
        <v>239</v>
      </c>
      <c r="P7307" s="42" t="s">
        <v>2228</v>
      </c>
    </row>
    <row r="7308" spans="1:16" x14ac:dyDescent="0.2">
      <c r="A7308" s="30">
        <v>791</v>
      </c>
      <c r="B7308" s="249" t="str">
        <f>IF(AND(A7308&lt;&gt;"",ISNUMBER(A7308)),VLOOKUP(A7308,Studies!A:BR,2,FALSE),"")</f>
        <v>Xu 2013</v>
      </c>
      <c r="C7308" s="250" t="str">
        <f>IF(AND(A7308&lt;&gt;"",ISNUMBER(A7308)),VLOOKUP(A7308,Studies!A:BR,3,FALSE),"")</f>
        <v>https://www.ncbi.nlm.nih.gov/pubmed/23846872</v>
      </c>
      <c r="D7308" s="250" t="str">
        <f>IF(AND(A7308&lt;&gt;"",ISNUMBER(A7308)),VLOOKUP(A7308,Studies!A:BR,4,FALSE),"")</f>
        <v>CYP2B6*1/*1 genotype</v>
      </c>
      <c r="E7308" s="250" t="str">
        <f>IF(AND(A7308&lt;&gt;"",ISNUMBER(A7308)),VLOOKUP(A7308,Studies!A:BR,5,FALSE),"")</f>
        <v>Efavirenz</v>
      </c>
      <c r="F7308" s="251" t="str">
        <f>IF(AND(A7308&lt;&gt;"",ISNUMBER(A7308)),VLOOKUP(A7308,Studies!A:BR,6,FALSE),"")</f>
        <v>Plasma</v>
      </c>
      <c r="G7308" s="273">
        <v>1.999774343971163</v>
      </c>
      <c r="H7308" s="50" t="s">
        <v>60</v>
      </c>
      <c r="I7308" s="253">
        <v>731.98359600000003</v>
      </c>
      <c r="J7308" s="41" t="s">
        <v>941</v>
      </c>
      <c r="K7308" s="41" t="s">
        <v>239</v>
      </c>
      <c r="P7308" s="42" t="s">
        <v>2228</v>
      </c>
    </row>
    <row r="7309" spans="1:16" x14ac:dyDescent="0.2">
      <c r="A7309" s="30">
        <v>791</v>
      </c>
      <c r="B7309" s="249" t="str">
        <f>IF(AND(A7309&lt;&gt;"",ISNUMBER(A7309)),VLOOKUP(A7309,Studies!A:BR,2,FALSE),"")</f>
        <v>Xu 2013</v>
      </c>
      <c r="C7309" s="250" t="str">
        <f>IF(AND(A7309&lt;&gt;"",ISNUMBER(A7309)),VLOOKUP(A7309,Studies!A:BR,3,FALSE),"")</f>
        <v>https://www.ncbi.nlm.nih.gov/pubmed/23846872</v>
      </c>
      <c r="D7309" s="250" t="str">
        <f>IF(AND(A7309&lt;&gt;"",ISNUMBER(A7309)),VLOOKUP(A7309,Studies!A:BR,4,FALSE),"")</f>
        <v>CYP2B6*1/*1 genotype</v>
      </c>
      <c r="E7309" s="250" t="str">
        <f>IF(AND(A7309&lt;&gt;"",ISNUMBER(A7309)),VLOOKUP(A7309,Studies!A:BR,5,FALSE),"")</f>
        <v>Efavirenz</v>
      </c>
      <c r="F7309" s="251" t="str">
        <f>IF(AND(A7309&lt;&gt;"",ISNUMBER(A7309)),VLOOKUP(A7309,Studies!A:BR,6,FALSE),"")</f>
        <v>Plasma</v>
      </c>
      <c r="G7309" s="273">
        <v>1.9997952526616865</v>
      </c>
      <c r="H7309" s="50" t="s">
        <v>60</v>
      </c>
      <c r="I7309" s="253">
        <v>3605.2319619999998</v>
      </c>
      <c r="J7309" s="41" t="s">
        <v>941</v>
      </c>
      <c r="K7309" s="41" t="s">
        <v>239</v>
      </c>
      <c r="P7309" s="42" t="s">
        <v>2228</v>
      </c>
    </row>
    <row r="7310" spans="1:16" x14ac:dyDescent="0.2">
      <c r="A7310" s="30">
        <v>791</v>
      </c>
      <c r="B7310" s="249" t="str">
        <f>IF(AND(A7310&lt;&gt;"",ISNUMBER(A7310)),VLOOKUP(A7310,Studies!A:BR,2,FALSE),"")</f>
        <v>Xu 2013</v>
      </c>
      <c r="C7310" s="250" t="str">
        <f>IF(AND(A7310&lt;&gt;"",ISNUMBER(A7310)),VLOOKUP(A7310,Studies!A:BR,3,FALSE),"")</f>
        <v>https://www.ncbi.nlm.nih.gov/pubmed/23846872</v>
      </c>
      <c r="D7310" s="250" t="str">
        <f>IF(AND(A7310&lt;&gt;"",ISNUMBER(A7310)),VLOOKUP(A7310,Studies!A:BR,4,FALSE),"")</f>
        <v>CYP2B6*1/*1 genotype</v>
      </c>
      <c r="E7310" s="250" t="str">
        <f>IF(AND(A7310&lt;&gt;"",ISNUMBER(A7310)),VLOOKUP(A7310,Studies!A:BR,5,FALSE),"")</f>
        <v>Efavirenz</v>
      </c>
      <c r="F7310" s="251" t="str">
        <f>IF(AND(A7310&lt;&gt;"",ISNUMBER(A7310)),VLOOKUP(A7310,Studies!A:BR,6,FALSE),"")</f>
        <v>Plasma</v>
      </c>
      <c r="G7310" s="273">
        <v>2.0003357438379901</v>
      </c>
      <c r="H7310" s="50" t="s">
        <v>60</v>
      </c>
      <c r="I7310" s="253">
        <v>1163.917408</v>
      </c>
      <c r="J7310" s="41" t="s">
        <v>941</v>
      </c>
      <c r="K7310" s="41" t="s">
        <v>239</v>
      </c>
      <c r="P7310" s="42" t="s">
        <v>2228</v>
      </c>
    </row>
    <row r="7311" spans="1:16" x14ac:dyDescent="0.2">
      <c r="A7311" s="30">
        <v>791</v>
      </c>
      <c r="B7311" s="249" t="str">
        <f>IF(AND(A7311&lt;&gt;"",ISNUMBER(A7311)),VLOOKUP(A7311,Studies!A:BR,2,FALSE),"")</f>
        <v>Xu 2013</v>
      </c>
      <c r="C7311" s="250" t="str">
        <f>IF(AND(A7311&lt;&gt;"",ISNUMBER(A7311)),VLOOKUP(A7311,Studies!A:BR,3,FALSE),"")</f>
        <v>https://www.ncbi.nlm.nih.gov/pubmed/23846872</v>
      </c>
      <c r="D7311" s="250" t="str">
        <f>IF(AND(A7311&lt;&gt;"",ISNUMBER(A7311)),VLOOKUP(A7311,Studies!A:BR,4,FALSE),"")</f>
        <v>CYP2B6*1/*1 genotype</v>
      </c>
      <c r="E7311" s="250" t="str">
        <f>IF(AND(A7311&lt;&gt;"",ISNUMBER(A7311)),VLOOKUP(A7311,Studies!A:BR,5,FALSE),"")</f>
        <v>Efavirenz</v>
      </c>
      <c r="F7311" s="251" t="str">
        <f>IF(AND(A7311&lt;&gt;"",ISNUMBER(A7311)),VLOOKUP(A7311,Studies!A:BR,6,FALSE),"")</f>
        <v>Plasma</v>
      </c>
      <c r="G7311" s="273">
        <v>2.0004727929523214</v>
      </c>
      <c r="H7311" s="50" t="s">
        <v>60</v>
      </c>
      <c r="I7311" s="253">
        <v>2835.2789109999999</v>
      </c>
      <c r="J7311" s="41" t="s">
        <v>941</v>
      </c>
      <c r="K7311" s="41" t="s">
        <v>239</v>
      </c>
      <c r="P7311" s="42" t="s">
        <v>2228</v>
      </c>
    </row>
    <row r="7312" spans="1:16" x14ac:dyDescent="0.2">
      <c r="A7312" s="30">
        <v>791</v>
      </c>
      <c r="B7312" s="249" t="str">
        <f>IF(AND(A7312&lt;&gt;"",ISNUMBER(A7312)),VLOOKUP(A7312,Studies!A:BR,2,FALSE),"")</f>
        <v>Xu 2013</v>
      </c>
      <c r="C7312" s="250" t="str">
        <f>IF(AND(A7312&lt;&gt;"",ISNUMBER(A7312)),VLOOKUP(A7312,Studies!A:BR,3,FALSE),"")</f>
        <v>https://www.ncbi.nlm.nih.gov/pubmed/23846872</v>
      </c>
      <c r="D7312" s="250" t="str">
        <f>IF(AND(A7312&lt;&gt;"",ISNUMBER(A7312)),VLOOKUP(A7312,Studies!A:BR,4,FALSE),"")</f>
        <v>CYP2B6*1/*1 genotype</v>
      </c>
      <c r="E7312" s="250" t="str">
        <f>IF(AND(A7312&lt;&gt;"",ISNUMBER(A7312)),VLOOKUP(A7312,Studies!A:BR,5,FALSE),"")</f>
        <v>Efavirenz</v>
      </c>
      <c r="F7312" s="251" t="str">
        <f>IF(AND(A7312&lt;&gt;"",ISNUMBER(A7312)),VLOOKUP(A7312,Studies!A:BR,6,FALSE),"")</f>
        <v>Plasma</v>
      </c>
      <c r="G7312" s="273">
        <v>2.0005767523539251</v>
      </c>
      <c r="H7312" s="50" t="s">
        <v>60</v>
      </c>
      <c r="I7312" s="253">
        <v>2378.3059750000002</v>
      </c>
      <c r="J7312" s="41" t="s">
        <v>941</v>
      </c>
      <c r="K7312" s="41" t="s">
        <v>239</v>
      </c>
      <c r="P7312" s="42" t="s">
        <v>2228</v>
      </c>
    </row>
    <row r="7313" spans="1:16" x14ac:dyDescent="0.2">
      <c r="A7313" s="30">
        <v>791</v>
      </c>
      <c r="B7313" s="249" t="str">
        <f>IF(AND(A7313&lt;&gt;"",ISNUMBER(A7313)),VLOOKUP(A7313,Studies!A:BR,2,FALSE),"")</f>
        <v>Xu 2013</v>
      </c>
      <c r="C7313" s="250" t="str">
        <f>IF(AND(A7313&lt;&gt;"",ISNUMBER(A7313)),VLOOKUP(A7313,Studies!A:BR,3,FALSE),"")</f>
        <v>https://www.ncbi.nlm.nih.gov/pubmed/23846872</v>
      </c>
      <c r="D7313" s="250" t="str">
        <f>IF(AND(A7313&lt;&gt;"",ISNUMBER(A7313)),VLOOKUP(A7313,Studies!A:BR,4,FALSE),"")</f>
        <v>CYP2B6*1/*1 genotype</v>
      </c>
      <c r="E7313" s="250" t="str">
        <f>IF(AND(A7313&lt;&gt;"",ISNUMBER(A7313)),VLOOKUP(A7313,Studies!A:BR,5,FALSE),"")</f>
        <v>Efavirenz</v>
      </c>
      <c r="F7313" s="251" t="str">
        <f>IF(AND(A7313&lt;&gt;"",ISNUMBER(A7313)),VLOOKUP(A7313,Studies!A:BR,6,FALSE),"")</f>
        <v>Plasma</v>
      </c>
      <c r="G7313" s="273">
        <v>2.0008527168892325</v>
      </c>
      <c r="H7313" s="50" t="s">
        <v>60</v>
      </c>
      <c r="I7313" s="253">
        <v>1821.1944040000001</v>
      </c>
      <c r="J7313" s="41" t="s">
        <v>941</v>
      </c>
      <c r="K7313" s="41" t="s">
        <v>239</v>
      </c>
      <c r="P7313" s="42" t="s">
        <v>2228</v>
      </c>
    </row>
    <row r="7314" spans="1:16" x14ac:dyDescent="0.2">
      <c r="A7314" s="30">
        <v>791</v>
      </c>
      <c r="B7314" s="249" t="str">
        <f>IF(AND(A7314&lt;&gt;"",ISNUMBER(A7314)),VLOOKUP(A7314,Studies!A:BR,2,FALSE),"")</f>
        <v>Xu 2013</v>
      </c>
      <c r="C7314" s="250" t="str">
        <f>IF(AND(A7314&lt;&gt;"",ISNUMBER(A7314)),VLOOKUP(A7314,Studies!A:BR,3,FALSE),"")</f>
        <v>https://www.ncbi.nlm.nih.gov/pubmed/23846872</v>
      </c>
      <c r="D7314" s="250" t="str">
        <f>IF(AND(A7314&lt;&gt;"",ISNUMBER(A7314)),VLOOKUP(A7314,Studies!A:BR,4,FALSE),"")</f>
        <v>CYP2B6*1/*1 genotype</v>
      </c>
      <c r="E7314" s="250" t="str">
        <f>IF(AND(A7314&lt;&gt;"",ISNUMBER(A7314)),VLOOKUP(A7314,Studies!A:BR,5,FALSE),"")</f>
        <v>Efavirenz</v>
      </c>
      <c r="F7314" s="251" t="str">
        <f>IF(AND(A7314&lt;&gt;"",ISNUMBER(A7314)),VLOOKUP(A7314,Studies!A:BR,6,FALSE),"")</f>
        <v>Plasma</v>
      </c>
      <c r="G7314" s="273">
        <v>2.9992636278965512</v>
      </c>
      <c r="H7314" s="50" t="s">
        <v>60</v>
      </c>
      <c r="I7314" s="253">
        <v>1833.615738</v>
      </c>
      <c r="J7314" s="41" t="s">
        <v>941</v>
      </c>
      <c r="K7314" s="41" t="s">
        <v>239</v>
      </c>
      <c r="P7314" s="42" t="s">
        <v>2228</v>
      </c>
    </row>
    <row r="7315" spans="1:16" x14ac:dyDescent="0.2">
      <c r="A7315" s="30">
        <v>791</v>
      </c>
      <c r="B7315" s="249" t="str">
        <f>IF(AND(A7315&lt;&gt;"",ISNUMBER(A7315)),VLOOKUP(A7315,Studies!A:BR,2,FALSE),"")</f>
        <v>Xu 2013</v>
      </c>
      <c r="C7315" s="250" t="str">
        <f>IF(AND(A7315&lt;&gt;"",ISNUMBER(A7315)),VLOOKUP(A7315,Studies!A:BR,3,FALSE),"")</f>
        <v>https://www.ncbi.nlm.nih.gov/pubmed/23846872</v>
      </c>
      <c r="D7315" s="250" t="str">
        <f>IF(AND(A7315&lt;&gt;"",ISNUMBER(A7315)),VLOOKUP(A7315,Studies!A:BR,4,FALSE),"")</f>
        <v>CYP2B6*1/*1 genotype</v>
      </c>
      <c r="E7315" s="250" t="str">
        <f>IF(AND(A7315&lt;&gt;"",ISNUMBER(A7315)),VLOOKUP(A7315,Studies!A:BR,5,FALSE),"")</f>
        <v>Efavirenz</v>
      </c>
      <c r="F7315" s="251" t="str">
        <f>IF(AND(A7315&lt;&gt;"",ISNUMBER(A7315)),VLOOKUP(A7315,Studies!A:BR,6,FALSE),"")</f>
        <v>Plasma</v>
      </c>
      <c r="G7315" s="273">
        <v>2.9995036288248373</v>
      </c>
      <c r="H7315" s="50" t="s">
        <v>60</v>
      </c>
      <c r="I7315" s="253">
        <v>2528.451419</v>
      </c>
      <c r="J7315" s="41" t="s">
        <v>941</v>
      </c>
      <c r="K7315" s="41" t="s">
        <v>239</v>
      </c>
      <c r="P7315" s="42" t="s">
        <v>2228</v>
      </c>
    </row>
    <row r="7316" spans="1:16" x14ac:dyDescent="0.2">
      <c r="A7316" s="30">
        <v>791</v>
      </c>
      <c r="B7316" s="249" t="str">
        <f>IF(AND(A7316&lt;&gt;"",ISNUMBER(A7316)),VLOOKUP(A7316,Studies!A:BR,2,FALSE),"")</f>
        <v>Xu 2013</v>
      </c>
      <c r="C7316" s="250" t="str">
        <f>IF(AND(A7316&lt;&gt;"",ISNUMBER(A7316)),VLOOKUP(A7316,Studies!A:BR,3,FALSE),"")</f>
        <v>https://www.ncbi.nlm.nih.gov/pubmed/23846872</v>
      </c>
      <c r="D7316" s="250" t="str">
        <f>IF(AND(A7316&lt;&gt;"",ISNUMBER(A7316)),VLOOKUP(A7316,Studies!A:BR,4,FALSE),"")</f>
        <v>CYP2B6*1/*1 genotype</v>
      </c>
      <c r="E7316" s="250" t="str">
        <f>IF(AND(A7316&lt;&gt;"",ISNUMBER(A7316)),VLOOKUP(A7316,Studies!A:BR,5,FALSE),"")</f>
        <v>Efavirenz</v>
      </c>
      <c r="F7316" s="251" t="str">
        <f>IF(AND(A7316&lt;&gt;"",ISNUMBER(A7316)),VLOOKUP(A7316,Studies!A:BR,6,FALSE),"")</f>
        <v>Plasma</v>
      </c>
      <c r="G7316" s="273">
        <v>2.9995352392010393</v>
      </c>
      <c r="H7316" s="50" t="s">
        <v>60</v>
      </c>
      <c r="I7316" s="253">
        <v>1232.6767709999999</v>
      </c>
      <c r="J7316" s="41" t="s">
        <v>941</v>
      </c>
      <c r="K7316" s="41" t="s">
        <v>239</v>
      </c>
      <c r="P7316" s="42" t="s">
        <v>2228</v>
      </c>
    </row>
    <row r="7317" spans="1:16" x14ac:dyDescent="0.2">
      <c r="A7317" s="30">
        <v>791</v>
      </c>
      <c r="B7317" s="249" t="str">
        <f>IF(AND(A7317&lt;&gt;"",ISNUMBER(A7317)),VLOOKUP(A7317,Studies!A:BR,2,FALSE),"")</f>
        <v>Xu 2013</v>
      </c>
      <c r="C7317" s="250" t="str">
        <f>IF(AND(A7317&lt;&gt;"",ISNUMBER(A7317)),VLOOKUP(A7317,Studies!A:BR,3,FALSE),"")</f>
        <v>https://www.ncbi.nlm.nih.gov/pubmed/23846872</v>
      </c>
      <c r="D7317" s="250" t="str">
        <f>IF(AND(A7317&lt;&gt;"",ISNUMBER(A7317)),VLOOKUP(A7317,Studies!A:BR,4,FALSE),"")</f>
        <v>CYP2B6*1/*1 genotype</v>
      </c>
      <c r="E7317" s="250" t="str">
        <f>IF(AND(A7317&lt;&gt;"",ISNUMBER(A7317)),VLOOKUP(A7317,Studies!A:BR,5,FALSE),"")</f>
        <v>Efavirenz</v>
      </c>
      <c r="F7317" s="251" t="str">
        <f>IF(AND(A7317&lt;&gt;"",ISNUMBER(A7317)),VLOOKUP(A7317,Studies!A:BR,6,FALSE),"")</f>
        <v>Plasma</v>
      </c>
      <c r="G7317" s="273">
        <v>3.0002712619313971</v>
      </c>
      <c r="H7317" s="50" t="s">
        <v>60</v>
      </c>
      <c r="I7317" s="253">
        <v>1802.3168330000001</v>
      </c>
      <c r="J7317" s="41" t="s">
        <v>941</v>
      </c>
      <c r="K7317" s="41" t="s">
        <v>239</v>
      </c>
      <c r="P7317" s="42" t="s">
        <v>2228</v>
      </c>
    </row>
    <row r="7318" spans="1:16" x14ac:dyDescent="0.2">
      <c r="A7318" s="30">
        <v>791</v>
      </c>
      <c r="B7318" s="249" t="str">
        <f>IF(AND(A7318&lt;&gt;"",ISNUMBER(A7318)),VLOOKUP(A7318,Studies!A:BR,2,FALSE),"")</f>
        <v>Xu 2013</v>
      </c>
      <c r="C7318" s="250" t="str">
        <f>IF(AND(A7318&lt;&gt;"",ISNUMBER(A7318)),VLOOKUP(A7318,Studies!A:BR,3,FALSE),"")</f>
        <v>https://www.ncbi.nlm.nih.gov/pubmed/23846872</v>
      </c>
      <c r="D7318" s="250" t="str">
        <f>IF(AND(A7318&lt;&gt;"",ISNUMBER(A7318)),VLOOKUP(A7318,Studies!A:BR,4,FALSE),"")</f>
        <v>CYP2B6*1/*1 genotype</v>
      </c>
      <c r="E7318" s="250" t="str">
        <f>IF(AND(A7318&lt;&gt;"",ISNUMBER(A7318)),VLOOKUP(A7318,Studies!A:BR,5,FALSE),"")</f>
        <v>Efavirenz</v>
      </c>
      <c r="F7318" s="251" t="str">
        <f>IF(AND(A7318&lt;&gt;"",ISNUMBER(A7318)),VLOOKUP(A7318,Studies!A:BR,6,FALSE),"")</f>
        <v>Plasma</v>
      </c>
      <c r="G7318" s="273">
        <v>3.0003330111778341</v>
      </c>
      <c r="H7318" s="50" t="s">
        <v>60</v>
      </c>
      <c r="I7318" s="253">
        <v>1946.291794</v>
      </c>
      <c r="J7318" s="41" t="s">
        <v>941</v>
      </c>
      <c r="K7318" s="41" t="s">
        <v>239</v>
      </c>
      <c r="P7318" s="42" t="s">
        <v>2228</v>
      </c>
    </row>
    <row r="7319" spans="1:16" x14ac:dyDescent="0.2">
      <c r="A7319" s="30">
        <v>791</v>
      </c>
      <c r="B7319" s="249" t="str">
        <f>IF(AND(A7319&lt;&gt;"",ISNUMBER(A7319)),VLOOKUP(A7319,Studies!A:BR,2,FALSE),"")</f>
        <v>Xu 2013</v>
      </c>
      <c r="C7319" s="250" t="str">
        <f>IF(AND(A7319&lt;&gt;"",ISNUMBER(A7319)),VLOOKUP(A7319,Studies!A:BR,3,FALSE),"")</f>
        <v>https://www.ncbi.nlm.nih.gov/pubmed/23846872</v>
      </c>
      <c r="D7319" s="250" t="str">
        <f>IF(AND(A7319&lt;&gt;"",ISNUMBER(A7319)),VLOOKUP(A7319,Studies!A:BR,4,FALSE),"")</f>
        <v>CYP2B6*1/*1 genotype</v>
      </c>
      <c r="E7319" s="250" t="str">
        <f>IF(AND(A7319&lt;&gt;"",ISNUMBER(A7319)),VLOOKUP(A7319,Studies!A:BR,5,FALSE),"")</f>
        <v>Efavirenz</v>
      </c>
      <c r="F7319" s="251" t="str">
        <f>IF(AND(A7319&lt;&gt;"",ISNUMBER(A7319)),VLOOKUP(A7319,Studies!A:BR,6,FALSE),"")</f>
        <v>Plasma</v>
      </c>
      <c r="G7319" s="273">
        <v>3.0005671435645782</v>
      </c>
      <c r="H7319" s="50" t="s">
        <v>60</v>
      </c>
      <c r="I7319" s="253">
        <v>2853.9600260000002</v>
      </c>
      <c r="J7319" s="41" t="s">
        <v>941</v>
      </c>
      <c r="K7319" s="41" t="s">
        <v>239</v>
      </c>
      <c r="P7319" s="42" t="s">
        <v>2228</v>
      </c>
    </row>
    <row r="7320" spans="1:16" x14ac:dyDescent="0.2">
      <c r="A7320" s="30">
        <v>791</v>
      </c>
      <c r="B7320" s="249" t="str">
        <f>IF(AND(A7320&lt;&gt;"",ISNUMBER(A7320)),VLOOKUP(A7320,Studies!A:BR,2,FALSE),"")</f>
        <v>Xu 2013</v>
      </c>
      <c r="C7320" s="250" t="str">
        <f>IF(AND(A7320&lt;&gt;"",ISNUMBER(A7320)),VLOOKUP(A7320,Studies!A:BR,3,FALSE),"")</f>
        <v>https://www.ncbi.nlm.nih.gov/pubmed/23846872</v>
      </c>
      <c r="D7320" s="250" t="str">
        <f>IF(AND(A7320&lt;&gt;"",ISNUMBER(A7320)),VLOOKUP(A7320,Studies!A:BR,4,FALSE),"")</f>
        <v>CYP2B6*1/*1 genotype</v>
      </c>
      <c r="E7320" s="250" t="str">
        <f>IF(AND(A7320&lt;&gt;"",ISNUMBER(A7320)),VLOOKUP(A7320,Studies!A:BR,5,FALSE),"")</f>
        <v>Efavirenz</v>
      </c>
      <c r="F7320" s="251" t="str">
        <f>IF(AND(A7320&lt;&gt;"",ISNUMBER(A7320)),VLOOKUP(A7320,Studies!A:BR,6,FALSE),"")</f>
        <v>Plasma</v>
      </c>
      <c r="G7320" s="273">
        <v>3.0008599406038412</v>
      </c>
      <c r="H7320" s="50" t="s">
        <v>60</v>
      </c>
      <c r="I7320" s="253">
        <v>1633.3116789999999</v>
      </c>
      <c r="J7320" s="41" t="s">
        <v>941</v>
      </c>
      <c r="K7320" s="41" t="s">
        <v>239</v>
      </c>
      <c r="P7320" s="42" t="s">
        <v>2228</v>
      </c>
    </row>
    <row r="7321" spans="1:16" x14ac:dyDescent="0.2">
      <c r="A7321" s="30">
        <v>791</v>
      </c>
      <c r="B7321" s="249" t="str">
        <f>IF(AND(A7321&lt;&gt;"",ISNUMBER(A7321)),VLOOKUP(A7321,Studies!A:BR,2,FALSE),"")</f>
        <v>Xu 2013</v>
      </c>
      <c r="C7321" s="250" t="str">
        <f>IF(AND(A7321&lt;&gt;"",ISNUMBER(A7321)),VLOOKUP(A7321,Studies!A:BR,3,FALSE),"")</f>
        <v>https://www.ncbi.nlm.nih.gov/pubmed/23846872</v>
      </c>
      <c r="D7321" s="250" t="str">
        <f>IF(AND(A7321&lt;&gt;"",ISNUMBER(A7321)),VLOOKUP(A7321,Studies!A:BR,4,FALSE),"")</f>
        <v>CYP2B6*1/*1 genotype</v>
      </c>
      <c r="E7321" s="250" t="str">
        <f>IF(AND(A7321&lt;&gt;"",ISNUMBER(A7321)),VLOOKUP(A7321,Studies!A:BR,5,FALSE),"")</f>
        <v>Efavirenz</v>
      </c>
      <c r="F7321" s="251" t="str">
        <f>IF(AND(A7321&lt;&gt;"",ISNUMBER(A7321)),VLOOKUP(A7321,Studies!A:BR,6,FALSE),"")</f>
        <v>Plasma</v>
      </c>
      <c r="G7321" s="273">
        <v>3.0008890221961773</v>
      </c>
      <c r="H7321" s="50" t="s">
        <v>60</v>
      </c>
      <c r="I7321" s="253">
        <v>775.71276450000005</v>
      </c>
      <c r="J7321" s="41" t="s">
        <v>941</v>
      </c>
      <c r="K7321" s="41" t="s">
        <v>239</v>
      </c>
      <c r="P7321" s="42" t="s">
        <v>2228</v>
      </c>
    </row>
    <row r="7322" spans="1:16" x14ac:dyDescent="0.2">
      <c r="A7322" s="30">
        <v>791</v>
      </c>
      <c r="B7322" s="249" t="str">
        <f>IF(AND(A7322&lt;&gt;"",ISNUMBER(A7322)),VLOOKUP(A7322,Studies!A:BR,2,FALSE),"")</f>
        <v>Xu 2013</v>
      </c>
      <c r="C7322" s="250" t="str">
        <f>IF(AND(A7322&lt;&gt;"",ISNUMBER(A7322)),VLOOKUP(A7322,Studies!A:BR,3,FALSE),"")</f>
        <v>https://www.ncbi.nlm.nih.gov/pubmed/23846872</v>
      </c>
      <c r="D7322" s="250" t="str">
        <f>IF(AND(A7322&lt;&gt;"",ISNUMBER(A7322)),VLOOKUP(A7322,Studies!A:BR,4,FALSE),"")</f>
        <v>CYP2B6*1/*1 genotype</v>
      </c>
      <c r="E7322" s="250" t="str">
        <f>IF(AND(A7322&lt;&gt;"",ISNUMBER(A7322)),VLOOKUP(A7322,Studies!A:BR,5,FALSE),"")</f>
        <v>Efavirenz</v>
      </c>
      <c r="F7322" s="251" t="str">
        <f>IF(AND(A7322&lt;&gt;"",ISNUMBER(A7322)),VLOOKUP(A7322,Studies!A:BR,6,FALSE),"")</f>
        <v>Plasma</v>
      </c>
      <c r="G7322" s="273">
        <v>3.9991827559918165</v>
      </c>
      <c r="H7322" s="50" t="s">
        <v>60</v>
      </c>
      <c r="I7322" s="253">
        <v>1551.845229</v>
      </c>
      <c r="J7322" s="41" t="s">
        <v>941</v>
      </c>
      <c r="K7322" s="41" t="s">
        <v>239</v>
      </c>
      <c r="P7322" s="42" t="s">
        <v>2228</v>
      </c>
    </row>
    <row r="7323" spans="1:16" x14ac:dyDescent="0.2">
      <c r="A7323" s="30">
        <v>791</v>
      </c>
      <c r="B7323" s="249" t="str">
        <f>IF(AND(A7323&lt;&gt;"",ISNUMBER(A7323)),VLOOKUP(A7323,Studies!A:BR,2,FALSE),"")</f>
        <v>Xu 2013</v>
      </c>
      <c r="C7323" s="250" t="str">
        <f>IF(AND(A7323&lt;&gt;"",ISNUMBER(A7323)),VLOOKUP(A7323,Studies!A:BR,3,FALSE),"")</f>
        <v>https://www.ncbi.nlm.nih.gov/pubmed/23846872</v>
      </c>
      <c r="D7323" s="250" t="str">
        <f>IF(AND(A7323&lt;&gt;"",ISNUMBER(A7323)),VLOOKUP(A7323,Studies!A:BR,4,FALSE),"")</f>
        <v>CYP2B6*1/*1 genotype</v>
      </c>
      <c r="E7323" s="250" t="str">
        <f>IF(AND(A7323&lt;&gt;"",ISNUMBER(A7323)),VLOOKUP(A7323,Studies!A:BR,5,FALSE),"")</f>
        <v>Efavirenz</v>
      </c>
      <c r="F7323" s="251" t="str">
        <f>IF(AND(A7323&lt;&gt;"",ISNUMBER(A7323)),VLOOKUP(A7323,Studies!A:BR,6,FALSE),"")</f>
        <v>Plasma</v>
      </c>
      <c r="G7323" s="273">
        <v>3.9995240703774617</v>
      </c>
      <c r="H7323" s="50" t="s">
        <v>60</v>
      </c>
      <c r="I7323" s="253">
        <v>1501.775911</v>
      </c>
      <c r="J7323" s="41" t="s">
        <v>941</v>
      </c>
      <c r="K7323" s="41" t="s">
        <v>239</v>
      </c>
      <c r="P7323" s="42" t="s">
        <v>2228</v>
      </c>
    </row>
    <row r="7324" spans="1:16" x14ac:dyDescent="0.2">
      <c r="A7324" s="30">
        <v>791</v>
      </c>
      <c r="B7324" s="249" t="str">
        <f>IF(AND(A7324&lt;&gt;"",ISNUMBER(A7324)),VLOOKUP(A7324,Studies!A:BR,2,FALSE),"")</f>
        <v>Xu 2013</v>
      </c>
      <c r="C7324" s="250" t="str">
        <f>IF(AND(A7324&lt;&gt;"",ISNUMBER(A7324)),VLOOKUP(A7324,Studies!A:BR,3,FALSE),"")</f>
        <v>https://www.ncbi.nlm.nih.gov/pubmed/23846872</v>
      </c>
      <c r="D7324" s="250" t="str">
        <f>IF(AND(A7324&lt;&gt;"",ISNUMBER(A7324)),VLOOKUP(A7324,Studies!A:BR,4,FALSE),"")</f>
        <v>CYP2B6*1/*1 genotype</v>
      </c>
      <c r="E7324" s="250" t="str">
        <f>IF(AND(A7324&lt;&gt;"",ISNUMBER(A7324)),VLOOKUP(A7324,Studies!A:BR,5,FALSE),"")</f>
        <v>Efavirenz</v>
      </c>
      <c r="F7324" s="251" t="str">
        <f>IF(AND(A7324&lt;&gt;"",ISNUMBER(A7324)),VLOOKUP(A7324,Studies!A:BR,6,FALSE),"")</f>
        <v>Plasma</v>
      </c>
      <c r="G7324" s="273">
        <v>3.999731458341703</v>
      </c>
      <c r="H7324" s="50" t="s">
        <v>60</v>
      </c>
      <c r="I7324" s="253">
        <v>1094.8812230000001</v>
      </c>
      <c r="J7324" s="41" t="s">
        <v>941</v>
      </c>
      <c r="K7324" s="41" t="s">
        <v>239</v>
      </c>
      <c r="P7324" s="42" t="s">
        <v>2228</v>
      </c>
    </row>
    <row r="7325" spans="1:16" x14ac:dyDescent="0.2">
      <c r="A7325" s="30">
        <v>791</v>
      </c>
      <c r="B7325" s="249" t="str">
        <f>IF(AND(A7325&lt;&gt;"",ISNUMBER(A7325)),VLOOKUP(A7325,Studies!A:BR,2,FALSE),"")</f>
        <v>Xu 2013</v>
      </c>
      <c r="C7325" s="250" t="str">
        <f>IF(AND(A7325&lt;&gt;"",ISNUMBER(A7325)),VLOOKUP(A7325,Studies!A:BR,3,FALSE),"")</f>
        <v>https://www.ncbi.nlm.nih.gov/pubmed/23846872</v>
      </c>
      <c r="D7325" s="250" t="str">
        <f>IF(AND(A7325&lt;&gt;"",ISNUMBER(A7325)),VLOOKUP(A7325,Studies!A:BR,4,FALSE),"")</f>
        <v>CYP2B6*1/*1 genotype</v>
      </c>
      <c r="E7325" s="250" t="str">
        <f>IF(AND(A7325&lt;&gt;"",ISNUMBER(A7325)),VLOOKUP(A7325,Studies!A:BR,5,FALSE),"")</f>
        <v>Efavirenz</v>
      </c>
      <c r="F7325" s="251" t="str">
        <f>IF(AND(A7325&lt;&gt;"",ISNUMBER(A7325)),VLOOKUP(A7325,Studies!A:BR,6,FALSE),"")</f>
        <v>Plasma</v>
      </c>
      <c r="G7325" s="273">
        <v>3.9997765069012532</v>
      </c>
      <c r="H7325" s="50" t="s">
        <v>60</v>
      </c>
      <c r="I7325" s="253">
        <v>1733.3610160000001</v>
      </c>
      <c r="J7325" s="41" t="s">
        <v>941</v>
      </c>
      <c r="K7325" s="41" t="s">
        <v>239</v>
      </c>
      <c r="P7325" s="42" t="s">
        <v>2228</v>
      </c>
    </row>
    <row r="7326" spans="1:16" x14ac:dyDescent="0.2">
      <c r="A7326" s="30">
        <v>791</v>
      </c>
      <c r="B7326" s="249" t="str">
        <f>IF(AND(A7326&lt;&gt;"",ISNUMBER(A7326)),VLOOKUP(A7326,Studies!A:BR,2,FALSE),"")</f>
        <v>Xu 2013</v>
      </c>
      <c r="C7326" s="250" t="str">
        <f>IF(AND(A7326&lt;&gt;"",ISNUMBER(A7326)),VLOOKUP(A7326,Studies!A:BR,3,FALSE),"")</f>
        <v>https://www.ncbi.nlm.nih.gov/pubmed/23846872</v>
      </c>
      <c r="D7326" s="250" t="str">
        <f>IF(AND(A7326&lt;&gt;"",ISNUMBER(A7326)),VLOOKUP(A7326,Studies!A:BR,4,FALSE),"")</f>
        <v>CYP2B6*1/*1 genotype</v>
      </c>
      <c r="E7326" s="250" t="str">
        <f>IF(AND(A7326&lt;&gt;"",ISNUMBER(A7326)),VLOOKUP(A7326,Studies!A:BR,5,FALSE),"")</f>
        <v>Efavirenz</v>
      </c>
      <c r="F7326" s="251" t="str">
        <f>IF(AND(A7326&lt;&gt;"",ISNUMBER(A7326)),VLOOKUP(A7326,Studies!A:BR,6,FALSE),"")</f>
        <v>Plasma</v>
      </c>
      <c r="G7326" s="273">
        <v>4.0000502759148366</v>
      </c>
      <c r="H7326" s="50" t="s">
        <v>60</v>
      </c>
      <c r="I7326" s="253">
        <v>1846.054932</v>
      </c>
      <c r="J7326" s="41" t="s">
        <v>941</v>
      </c>
      <c r="K7326" s="41" t="s">
        <v>239</v>
      </c>
      <c r="P7326" s="42" t="s">
        <v>2228</v>
      </c>
    </row>
    <row r="7327" spans="1:16" x14ac:dyDescent="0.2">
      <c r="A7327" s="30">
        <v>791</v>
      </c>
      <c r="B7327" s="249" t="str">
        <f>IF(AND(A7327&lt;&gt;"",ISNUMBER(A7327)),VLOOKUP(A7327,Studies!A:BR,2,FALSE),"")</f>
        <v>Xu 2013</v>
      </c>
      <c r="C7327" s="250" t="str">
        <f>IF(AND(A7327&lt;&gt;"",ISNUMBER(A7327)),VLOOKUP(A7327,Studies!A:BR,3,FALSE),"")</f>
        <v>https://www.ncbi.nlm.nih.gov/pubmed/23846872</v>
      </c>
      <c r="D7327" s="250" t="str">
        <f>IF(AND(A7327&lt;&gt;"",ISNUMBER(A7327)),VLOOKUP(A7327,Studies!A:BR,4,FALSE),"")</f>
        <v>CYP2B6*1/*1 genotype</v>
      </c>
      <c r="E7327" s="250" t="str">
        <f>IF(AND(A7327&lt;&gt;"",ISNUMBER(A7327)),VLOOKUP(A7327,Studies!A:BR,5,FALSE),"")</f>
        <v>Efavirenz</v>
      </c>
      <c r="F7327" s="251" t="str">
        <f>IF(AND(A7327&lt;&gt;"",ISNUMBER(A7327)),VLOOKUP(A7327,Studies!A:BR,6,FALSE),"")</f>
        <v>Plasma</v>
      </c>
      <c r="G7327" s="273">
        <v>4.0001135009997526</v>
      </c>
      <c r="H7327" s="50" t="s">
        <v>60</v>
      </c>
      <c r="I7327" s="253">
        <v>1639.4732320000001</v>
      </c>
      <c r="J7327" s="41" t="s">
        <v>941</v>
      </c>
      <c r="K7327" s="41" t="s">
        <v>239</v>
      </c>
      <c r="P7327" s="42" t="s">
        <v>2228</v>
      </c>
    </row>
    <row r="7328" spans="1:16" x14ac:dyDescent="0.2">
      <c r="A7328" s="30">
        <v>791</v>
      </c>
      <c r="B7328" s="249" t="str">
        <f>IF(AND(A7328&lt;&gt;"",ISNUMBER(A7328)),VLOOKUP(A7328,Studies!A:BR,2,FALSE),"")</f>
        <v>Xu 2013</v>
      </c>
      <c r="C7328" s="250" t="str">
        <f>IF(AND(A7328&lt;&gt;"",ISNUMBER(A7328)),VLOOKUP(A7328,Studies!A:BR,3,FALSE),"")</f>
        <v>https://www.ncbi.nlm.nih.gov/pubmed/23846872</v>
      </c>
      <c r="D7328" s="250" t="str">
        <f>IF(AND(A7328&lt;&gt;"",ISNUMBER(A7328)),VLOOKUP(A7328,Studies!A:BR,4,FALSE),"")</f>
        <v>CYP2B6*1/*1 genotype</v>
      </c>
      <c r="E7328" s="250" t="str">
        <f>IF(AND(A7328&lt;&gt;"",ISNUMBER(A7328)),VLOOKUP(A7328,Studies!A:BR,5,FALSE),"")</f>
        <v>Efavirenz</v>
      </c>
      <c r="F7328" s="251" t="str">
        <f>IF(AND(A7328&lt;&gt;"",ISNUMBER(A7328)),VLOOKUP(A7328,Studies!A:BR,6,FALSE),"")</f>
        <v>Plasma</v>
      </c>
      <c r="G7328" s="273">
        <v>4.0006368191982622</v>
      </c>
      <c r="H7328" s="50" t="s">
        <v>60</v>
      </c>
      <c r="I7328" s="253">
        <v>1238.847254</v>
      </c>
      <c r="J7328" s="41" t="s">
        <v>941</v>
      </c>
      <c r="K7328" s="41" t="s">
        <v>239</v>
      </c>
      <c r="P7328" s="42" t="s">
        <v>2228</v>
      </c>
    </row>
    <row r="7329" spans="1:16" x14ac:dyDescent="0.2">
      <c r="A7329" s="30">
        <v>791</v>
      </c>
      <c r="B7329" s="249" t="str">
        <f>IF(AND(A7329&lt;&gt;"",ISNUMBER(A7329)),VLOOKUP(A7329,Studies!A:BR,2,FALSE),"")</f>
        <v>Xu 2013</v>
      </c>
      <c r="C7329" s="250" t="str">
        <f>IF(AND(A7329&lt;&gt;"",ISNUMBER(A7329)),VLOOKUP(A7329,Studies!A:BR,3,FALSE),"")</f>
        <v>https://www.ncbi.nlm.nih.gov/pubmed/23846872</v>
      </c>
      <c r="D7329" s="250" t="str">
        <f>IF(AND(A7329&lt;&gt;"",ISNUMBER(A7329)),VLOOKUP(A7329,Studies!A:BR,4,FALSE),"")</f>
        <v>CYP2B6*1/*1 genotype</v>
      </c>
      <c r="E7329" s="250" t="str">
        <f>IF(AND(A7329&lt;&gt;"",ISNUMBER(A7329)),VLOOKUP(A7329,Studies!A:BR,5,FALSE),"")</f>
        <v>Efavirenz</v>
      </c>
      <c r="F7329" s="251" t="str">
        <f>IF(AND(A7329&lt;&gt;"",ISNUMBER(A7329)),VLOOKUP(A7329,Studies!A:BR,6,FALSE),"")</f>
        <v>Plasma</v>
      </c>
      <c r="G7329" s="273">
        <v>4.0009329197583723</v>
      </c>
      <c r="H7329" s="50" t="s">
        <v>60</v>
      </c>
      <c r="I7329" s="253">
        <v>2553.4012440000001</v>
      </c>
      <c r="J7329" s="41" t="s">
        <v>941</v>
      </c>
      <c r="K7329" s="41" t="s">
        <v>239</v>
      </c>
      <c r="P7329" s="42" t="s">
        <v>2228</v>
      </c>
    </row>
    <row r="7330" spans="1:16" x14ac:dyDescent="0.2">
      <c r="A7330" s="30">
        <v>791</v>
      </c>
      <c r="B7330" s="249" t="str">
        <f>IF(AND(A7330&lt;&gt;"",ISNUMBER(A7330)),VLOOKUP(A7330,Studies!A:BR,2,FALSE),"")</f>
        <v>Xu 2013</v>
      </c>
      <c r="C7330" s="250" t="str">
        <f>IF(AND(A7330&lt;&gt;"",ISNUMBER(A7330)),VLOOKUP(A7330,Studies!A:BR,3,FALSE),"")</f>
        <v>https://www.ncbi.nlm.nih.gov/pubmed/23846872</v>
      </c>
      <c r="D7330" s="250" t="str">
        <f>IF(AND(A7330&lt;&gt;"",ISNUMBER(A7330)),VLOOKUP(A7330,Studies!A:BR,4,FALSE),"")</f>
        <v>CYP2B6*1/*1 genotype</v>
      </c>
      <c r="E7330" s="250" t="str">
        <f>IF(AND(A7330&lt;&gt;"",ISNUMBER(A7330)),VLOOKUP(A7330,Studies!A:BR,5,FALSE),"")</f>
        <v>Efavirenz</v>
      </c>
      <c r="F7330" s="251" t="str">
        <f>IF(AND(A7330&lt;&gt;"",ISNUMBER(A7330)),VLOOKUP(A7330,Studies!A:BR,6,FALSE),"")</f>
        <v>Plasma</v>
      </c>
      <c r="G7330" s="273">
        <v>4.9993311329679564</v>
      </c>
      <c r="H7330" s="50" t="s">
        <v>60</v>
      </c>
      <c r="I7330" s="253">
        <v>1526.7078779999999</v>
      </c>
      <c r="J7330" s="41" t="s">
        <v>941</v>
      </c>
      <c r="K7330" s="41" t="s">
        <v>239</v>
      </c>
      <c r="P7330" s="42" t="s">
        <v>2228</v>
      </c>
    </row>
    <row r="7331" spans="1:16" x14ac:dyDescent="0.2">
      <c r="A7331" s="30">
        <v>791</v>
      </c>
      <c r="B7331" s="249" t="str">
        <f>IF(AND(A7331&lt;&gt;"",ISNUMBER(A7331)),VLOOKUP(A7331,Studies!A:BR,2,FALSE),"")</f>
        <v>Xu 2013</v>
      </c>
      <c r="C7331" s="250" t="str">
        <f>IF(AND(A7331&lt;&gt;"",ISNUMBER(A7331)),VLOOKUP(A7331,Studies!A:BR,3,FALSE),"")</f>
        <v>https://www.ncbi.nlm.nih.gov/pubmed/23846872</v>
      </c>
      <c r="D7331" s="250" t="str">
        <f>IF(AND(A7331&lt;&gt;"",ISNUMBER(A7331)),VLOOKUP(A7331,Studies!A:BR,4,FALSE),"")</f>
        <v>CYP2B6*1/*1 genotype</v>
      </c>
      <c r="E7331" s="250" t="str">
        <f>IF(AND(A7331&lt;&gt;"",ISNUMBER(A7331)),VLOOKUP(A7331,Studies!A:BR,5,FALSE),"")</f>
        <v>Efavirenz</v>
      </c>
      <c r="F7331" s="251" t="str">
        <f>IF(AND(A7331&lt;&gt;"",ISNUMBER(A7331)),VLOOKUP(A7331,Studies!A:BR,6,FALSE),"")</f>
        <v>Plasma</v>
      </c>
      <c r="G7331" s="273">
        <v>4.9997210026211105</v>
      </c>
      <c r="H7331" s="50" t="s">
        <v>60</v>
      </c>
      <c r="I7331" s="253">
        <v>1952.372979</v>
      </c>
      <c r="J7331" s="41" t="s">
        <v>941</v>
      </c>
      <c r="K7331" s="41" t="s">
        <v>239</v>
      </c>
      <c r="P7331" s="42" t="s">
        <v>2228</v>
      </c>
    </row>
    <row r="7332" spans="1:16" x14ac:dyDescent="0.2">
      <c r="A7332" s="30">
        <v>791</v>
      </c>
      <c r="B7332" s="249" t="str">
        <f>IF(AND(A7332&lt;&gt;"",ISNUMBER(A7332)),VLOOKUP(A7332,Studies!A:BR,2,FALSE),"")</f>
        <v>Xu 2013</v>
      </c>
      <c r="C7332" s="250" t="str">
        <f>IF(AND(A7332&lt;&gt;"",ISNUMBER(A7332)),VLOOKUP(A7332,Studies!A:BR,3,FALSE),"")</f>
        <v>https://www.ncbi.nlm.nih.gov/pubmed/23846872</v>
      </c>
      <c r="D7332" s="250" t="str">
        <f>IF(AND(A7332&lt;&gt;"",ISNUMBER(A7332)),VLOOKUP(A7332,Studies!A:BR,4,FALSE),"")</f>
        <v>CYP2B6*1/*1 genotype</v>
      </c>
      <c r="E7332" s="250" t="str">
        <f>IF(AND(A7332&lt;&gt;"",ISNUMBER(A7332)),VLOOKUP(A7332,Studies!A:BR,5,FALSE),"")</f>
        <v>Efavirenz</v>
      </c>
      <c r="F7332" s="251" t="str">
        <f>IF(AND(A7332&lt;&gt;"",ISNUMBER(A7332)),VLOOKUP(A7332,Studies!A:BR,6,FALSE),"")</f>
        <v>Plasma</v>
      </c>
      <c r="G7332" s="273">
        <v>4.9997720690169372</v>
      </c>
      <c r="H7332" s="50" t="s">
        <v>60</v>
      </c>
      <c r="I7332" s="253">
        <v>1076.0125820000001</v>
      </c>
      <c r="J7332" s="41" t="s">
        <v>941</v>
      </c>
      <c r="K7332" s="41" t="s">
        <v>239</v>
      </c>
      <c r="P7332" s="42" t="s">
        <v>2228</v>
      </c>
    </row>
    <row r="7333" spans="1:16" x14ac:dyDescent="0.2">
      <c r="A7333" s="30">
        <v>791</v>
      </c>
      <c r="B7333" s="249" t="str">
        <f>IF(AND(A7333&lt;&gt;"",ISNUMBER(A7333)),VLOOKUP(A7333,Studies!A:BR,2,FALSE),"")</f>
        <v>Xu 2013</v>
      </c>
      <c r="C7333" s="250" t="str">
        <f>IF(AND(A7333&lt;&gt;"",ISNUMBER(A7333)),VLOOKUP(A7333,Studies!A:BR,3,FALSE),"")</f>
        <v>https://www.ncbi.nlm.nih.gov/pubmed/23846872</v>
      </c>
      <c r="D7333" s="250" t="str">
        <f>IF(AND(A7333&lt;&gt;"",ISNUMBER(A7333)),VLOOKUP(A7333,Studies!A:BR,4,FALSE),"")</f>
        <v>CYP2B6*1/*1 genotype</v>
      </c>
      <c r="E7333" s="250" t="str">
        <f>IF(AND(A7333&lt;&gt;"",ISNUMBER(A7333)),VLOOKUP(A7333,Studies!A:BR,5,FALSE),"")</f>
        <v>Efavirenz</v>
      </c>
      <c r="F7333" s="251" t="str">
        <f>IF(AND(A7333&lt;&gt;"",ISNUMBER(A7333)),VLOOKUP(A7333,Studies!A:BR,6,FALSE),"")</f>
        <v>Plasma</v>
      </c>
      <c r="G7333" s="273">
        <v>4.9998891443512399</v>
      </c>
      <c r="H7333" s="50" t="s">
        <v>60</v>
      </c>
      <c r="I7333" s="253">
        <v>1050.9823879999999</v>
      </c>
      <c r="J7333" s="41" t="s">
        <v>941</v>
      </c>
      <c r="K7333" s="41" t="s">
        <v>239</v>
      </c>
      <c r="P7333" s="42" t="s">
        <v>2228</v>
      </c>
    </row>
    <row r="7334" spans="1:16" x14ac:dyDescent="0.2">
      <c r="A7334" s="30">
        <v>791</v>
      </c>
      <c r="B7334" s="249" t="str">
        <f>IF(AND(A7334&lt;&gt;"",ISNUMBER(A7334)),VLOOKUP(A7334,Studies!A:BR,2,FALSE),"")</f>
        <v>Xu 2013</v>
      </c>
      <c r="C7334" s="250" t="str">
        <f>IF(AND(A7334&lt;&gt;"",ISNUMBER(A7334)),VLOOKUP(A7334,Studies!A:BR,3,FALSE),"")</f>
        <v>https://www.ncbi.nlm.nih.gov/pubmed/23846872</v>
      </c>
      <c r="D7334" s="250" t="str">
        <f>IF(AND(A7334&lt;&gt;"",ISNUMBER(A7334)),VLOOKUP(A7334,Studies!A:BR,4,FALSE),"")</f>
        <v>CYP2B6*1/*1 genotype</v>
      </c>
      <c r="E7334" s="250" t="str">
        <f>IF(AND(A7334&lt;&gt;"",ISNUMBER(A7334)),VLOOKUP(A7334,Studies!A:BR,5,FALSE),"")</f>
        <v>Efavirenz</v>
      </c>
      <c r="F7334" s="251" t="str">
        <f>IF(AND(A7334&lt;&gt;"",ISNUMBER(A7334)),VLOOKUP(A7334,Studies!A:BR,6,FALSE),"")</f>
        <v>Plasma</v>
      </c>
      <c r="G7334" s="273">
        <v>5.0001250961283219</v>
      </c>
      <c r="H7334" s="50" t="s">
        <v>60</v>
      </c>
      <c r="I7334" s="253">
        <v>1088.541074</v>
      </c>
      <c r="J7334" s="41" t="s">
        <v>941</v>
      </c>
      <c r="K7334" s="41" t="s">
        <v>239</v>
      </c>
      <c r="P7334" s="42" t="s">
        <v>2228</v>
      </c>
    </row>
    <row r="7335" spans="1:16" x14ac:dyDescent="0.2">
      <c r="A7335" s="30">
        <v>791</v>
      </c>
      <c r="B7335" s="249" t="str">
        <f>IF(AND(A7335&lt;&gt;"",ISNUMBER(A7335)),VLOOKUP(A7335,Studies!A:BR,2,FALSE),"")</f>
        <v>Xu 2013</v>
      </c>
      <c r="C7335" s="250" t="str">
        <f>IF(AND(A7335&lt;&gt;"",ISNUMBER(A7335)),VLOOKUP(A7335,Studies!A:BR,3,FALSE),"")</f>
        <v>https://www.ncbi.nlm.nih.gov/pubmed/23846872</v>
      </c>
      <c r="D7335" s="250" t="str">
        <f>IF(AND(A7335&lt;&gt;"",ISNUMBER(A7335)),VLOOKUP(A7335,Studies!A:BR,4,FALSE),"")</f>
        <v>CYP2B6*1/*1 genotype</v>
      </c>
      <c r="E7335" s="250" t="str">
        <f>IF(AND(A7335&lt;&gt;"",ISNUMBER(A7335)),VLOOKUP(A7335,Studies!A:BR,5,FALSE),"")</f>
        <v>Efavirenz</v>
      </c>
      <c r="F7335" s="251" t="str">
        <f>IF(AND(A7335&lt;&gt;"",ISNUMBER(A7335)),VLOOKUP(A7335,Studies!A:BR,6,FALSE),"")</f>
        <v>Plasma</v>
      </c>
      <c r="G7335" s="273">
        <v>5.0001997209996913</v>
      </c>
      <c r="H7335" s="50" t="s">
        <v>60</v>
      </c>
      <c r="I7335" s="253">
        <v>1326.3948889999999</v>
      </c>
      <c r="J7335" s="41" t="s">
        <v>941</v>
      </c>
      <c r="K7335" s="41" t="s">
        <v>239</v>
      </c>
      <c r="P7335" s="42" t="s">
        <v>2228</v>
      </c>
    </row>
    <row r="7336" spans="1:16" x14ac:dyDescent="0.2">
      <c r="A7336" s="30">
        <v>791</v>
      </c>
      <c r="B7336" s="249" t="str">
        <f>IF(AND(A7336&lt;&gt;"",ISNUMBER(A7336)),VLOOKUP(A7336,Studies!A:BR,2,FALSE),"")</f>
        <v>Xu 2013</v>
      </c>
      <c r="C7336" s="250" t="str">
        <f>IF(AND(A7336&lt;&gt;"",ISNUMBER(A7336)),VLOOKUP(A7336,Studies!A:BR,3,FALSE),"")</f>
        <v>https://www.ncbi.nlm.nih.gov/pubmed/23846872</v>
      </c>
      <c r="D7336" s="250" t="str">
        <f>IF(AND(A7336&lt;&gt;"",ISNUMBER(A7336)),VLOOKUP(A7336,Studies!A:BR,4,FALSE),"")</f>
        <v>CYP2B6*1/*1 genotype</v>
      </c>
      <c r="E7336" s="250" t="str">
        <f>IF(AND(A7336&lt;&gt;"",ISNUMBER(A7336)),VLOOKUP(A7336,Studies!A:BR,5,FALSE),"")</f>
        <v>Efavirenz</v>
      </c>
      <c r="F7336" s="251" t="str">
        <f>IF(AND(A7336&lt;&gt;"",ISNUMBER(A7336)),VLOOKUP(A7336,Studies!A:BR,6,FALSE),"")</f>
        <v>Plasma</v>
      </c>
      <c r="G7336" s="273">
        <v>5.0008332537445241</v>
      </c>
      <c r="H7336" s="50" t="s">
        <v>60</v>
      </c>
      <c r="I7336" s="253">
        <v>2102.5987909999999</v>
      </c>
      <c r="J7336" s="41" t="s">
        <v>941</v>
      </c>
      <c r="K7336" s="41" t="s">
        <v>239</v>
      </c>
      <c r="P7336" s="42" t="s">
        <v>2228</v>
      </c>
    </row>
    <row r="7337" spans="1:16" x14ac:dyDescent="0.2">
      <c r="A7337" s="30">
        <v>791</v>
      </c>
      <c r="B7337" s="249" t="str">
        <f>IF(AND(A7337&lt;&gt;"",ISNUMBER(A7337)),VLOOKUP(A7337,Studies!A:BR,2,FALSE),"")</f>
        <v>Xu 2013</v>
      </c>
      <c r="C7337" s="250" t="str">
        <f>IF(AND(A7337&lt;&gt;"",ISNUMBER(A7337)),VLOOKUP(A7337,Studies!A:BR,3,FALSE),"")</f>
        <v>https://www.ncbi.nlm.nih.gov/pubmed/23846872</v>
      </c>
      <c r="D7337" s="250" t="str">
        <f>IF(AND(A7337&lt;&gt;"",ISNUMBER(A7337)),VLOOKUP(A7337,Studies!A:BR,4,FALSE),"")</f>
        <v>CYP2B6*1/*1 genotype</v>
      </c>
      <c r="E7337" s="250" t="str">
        <f>IF(AND(A7337&lt;&gt;"",ISNUMBER(A7337)),VLOOKUP(A7337,Studies!A:BR,5,FALSE),"")</f>
        <v>Efavirenz</v>
      </c>
      <c r="F7337" s="251" t="str">
        <f>IF(AND(A7337&lt;&gt;"",ISNUMBER(A7337)),VLOOKUP(A7337,Studies!A:BR,6,FALSE),"")</f>
        <v>Plasma</v>
      </c>
      <c r="G7337" s="273">
        <v>5.0009863464231605</v>
      </c>
      <c r="H7337" s="50" t="s">
        <v>60</v>
      </c>
      <c r="I7337" s="253">
        <v>944.55718300000001</v>
      </c>
      <c r="J7337" s="41" t="s">
        <v>941</v>
      </c>
      <c r="K7337" s="41" t="s">
        <v>239</v>
      </c>
      <c r="P7337" s="42" t="s">
        <v>2228</v>
      </c>
    </row>
    <row r="7338" spans="1:16" x14ac:dyDescent="0.2">
      <c r="A7338" s="30">
        <v>791</v>
      </c>
      <c r="B7338" s="249" t="str">
        <f>IF(AND(A7338&lt;&gt;"",ISNUMBER(A7338)),VLOOKUP(A7338,Studies!A:BR,2,FALSE),"")</f>
        <v>Xu 2013</v>
      </c>
      <c r="C7338" s="250" t="str">
        <f>IF(AND(A7338&lt;&gt;"",ISNUMBER(A7338)),VLOOKUP(A7338,Studies!A:BR,3,FALSE),"")</f>
        <v>https://www.ncbi.nlm.nih.gov/pubmed/23846872</v>
      </c>
      <c r="D7338" s="250" t="str">
        <f>IF(AND(A7338&lt;&gt;"",ISNUMBER(A7338)),VLOOKUP(A7338,Studies!A:BR,4,FALSE),"")</f>
        <v>CYP2B6*1/*1 genotype</v>
      </c>
      <c r="E7338" s="250" t="str">
        <f>IF(AND(A7338&lt;&gt;"",ISNUMBER(A7338)),VLOOKUP(A7338,Studies!A:BR,5,FALSE),"")</f>
        <v>Efavirenz</v>
      </c>
      <c r="F7338" s="251" t="str">
        <f>IF(AND(A7338&lt;&gt;"",ISNUMBER(A7338)),VLOOKUP(A7338,Studies!A:BR,6,FALSE),"")</f>
        <v>Plasma</v>
      </c>
      <c r="G7338" s="273">
        <v>5.9990342241898178</v>
      </c>
      <c r="H7338" s="50" t="s">
        <v>60</v>
      </c>
      <c r="I7338" s="253">
        <v>1564.186195</v>
      </c>
      <c r="J7338" s="41" t="s">
        <v>941</v>
      </c>
      <c r="K7338" s="41" t="s">
        <v>239</v>
      </c>
      <c r="P7338" s="42" t="s">
        <v>2228</v>
      </c>
    </row>
    <row r="7339" spans="1:16" x14ac:dyDescent="0.2">
      <c r="A7339" s="30">
        <v>791</v>
      </c>
      <c r="B7339" s="249" t="str">
        <f>IF(AND(A7339&lt;&gt;"",ISNUMBER(A7339)),VLOOKUP(A7339,Studies!A:BR,2,FALSE),"")</f>
        <v>Xu 2013</v>
      </c>
      <c r="C7339" s="250" t="str">
        <f>IF(AND(A7339&lt;&gt;"",ISNUMBER(A7339)),VLOOKUP(A7339,Studies!A:BR,3,FALSE),"")</f>
        <v>https://www.ncbi.nlm.nih.gov/pubmed/23846872</v>
      </c>
      <c r="D7339" s="250" t="str">
        <f>IF(AND(A7339&lt;&gt;"",ISNUMBER(A7339)),VLOOKUP(A7339,Studies!A:BR,4,FALSE),"")</f>
        <v>CYP2B6*1/*1 genotype</v>
      </c>
      <c r="E7339" s="250" t="str">
        <f>IF(AND(A7339&lt;&gt;"",ISNUMBER(A7339)),VLOOKUP(A7339,Studies!A:BR,5,FALSE),"")</f>
        <v>Efavirenz</v>
      </c>
      <c r="F7339" s="251" t="str">
        <f>IF(AND(A7339&lt;&gt;"",ISNUMBER(A7339)),VLOOKUP(A7339,Studies!A:BR,6,FALSE),"")</f>
        <v>Plasma</v>
      </c>
      <c r="G7339" s="273">
        <v>5.9992418729830534</v>
      </c>
      <c r="H7339" s="50" t="s">
        <v>60</v>
      </c>
      <c r="I7339" s="253">
        <v>731.63533429999995</v>
      </c>
      <c r="J7339" s="41" t="s">
        <v>941</v>
      </c>
      <c r="K7339" s="41" t="s">
        <v>239</v>
      </c>
      <c r="P7339" s="42" t="s">
        <v>2228</v>
      </c>
    </row>
    <row r="7340" spans="1:16" x14ac:dyDescent="0.2">
      <c r="A7340" s="30">
        <v>791</v>
      </c>
      <c r="B7340" s="249" t="str">
        <f>IF(AND(A7340&lt;&gt;"",ISNUMBER(A7340)),VLOOKUP(A7340,Studies!A:BR,2,FALSE),"")</f>
        <v>Xu 2013</v>
      </c>
      <c r="C7340" s="250" t="str">
        <f>IF(AND(A7340&lt;&gt;"",ISNUMBER(A7340)),VLOOKUP(A7340,Studies!A:BR,3,FALSE),"")</f>
        <v>https://www.ncbi.nlm.nih.gov/pubmed/23846872</v>
      </c>
      <c r="D7340" s="250" t="str">
        <f>IF(AND(A7340&lt;&gt;"",ISNUMBER(A7340)),VLOOKUP(A7340,Studies!A:BR,4,FALSE),"")</f>
        <v>CYP2B6*1/*1 genotype</v>
      </c>
      <c r="E7340" s="250" t="str">
        <f>IF(AND(A7340&lt;&gt;"",ISNUMBER(A7340)),VLOOKUP(A7340,Studies!A:BR,5,FALSE),"")</f>
        <v>Efavirenz</v>
      </c>
      <c r="F7340" s="251" t="str">
        <f>IF(AND(A7340&lt;&gt;"",ISNUMBER(A7340)),VLOOKUP(A7340,Studies!A:BR,6,FALSE),"")</f>
        <v>Plasma</v>
      </c>
      <c r="G7340" s="273">
        <v>5.9993176499316467</v>
      </c>
      <c r="H7340" s="50" t="s">
        <v>60</v>
      </c>
      <c r="I7340" s="253">
        <v>1038.373529</v>
      </c>
      <c r="J7340" s="41" t="s">
        <v>941</v>
      </c>
      <c r="K7340" s="41" t="s">
        <v>239</v>
      </c>
      <c r="P7340" s="42" t="s">
        <v>2228</v>
      </c>
    </row>
    <row r="7341" spans="1:16" x14ac:dyDescent="0.2">
      <c r="A7341" s="30">
        <v>791</v>
      </c>
      <c r="B7341" s="249" t="str">
        <f>IF(AND(A7341&lt;&gt;"",ISNUMBER(A7341)),VLOOKUP(A7341,Studies!A:BR,2,FALSE),"")</f>
        <v>Xu 2013</v>
      </c>
      <c r="C7341" s="250" t="str">
        <f>IF(AND(A7341&lt;&gt;"",ISNUMBER(A7341)),VLOOKUP(A7341,Studies!A:BR,3,FALSE),"")</f>
        <v>https://www.ncbi.nlm.nih.gov/pubmed/23846872</v>
      </c>
      <c r="D7341" s="250" t="str">
        <f>IF(AND(A7341&lt;&gt;"",ISNUMBER(A7341)),VLOOKUP(A7341,Studies!A:BR,4,FALSE),"")</f>
        <v>CYP2B6*1/*1 genotype</v>
      </c>
      <c r="E7341" s="250" t="str">
        <f>IF(AND(A7341&lt;&gt;"",ISNUMBER(A7341)),VLOOKUP(A7341,Studies!A:BR,5,FALSE),"")</f>
        <v>Efavirenz</v>
      </c>
      <c r="F7341" s="251" t="str">
        <f>IF(AND(A7341&lt;&gt;"",ISNUMBER(A7341)),VLOOKUP(A7341,Studies!A:BR,6,FALSE),"")</f>
        <v>Plasma</v>
      </c>
      <c r="G7341" s="273">
        <v>5.9995147169469858</v>
      </c>
      <c r="H7341" s="50" t="s">
        <v>60</v>
      </c>
      <c r="I7341" s="253">
        <v>975.77571950000004</v>
      </c>
      <c r="J7341" s="41" t="s">
        <v>941</v>
      </c>
      <c r="K7341" s="41" t="s">
        <v>239</v>
      </c>
      <c r="P7341" s="42" t="s">
        <v>2228</v>
      </c>
    </row>
    <row r="7342" spans="1:16" x14ac:dyDescent="0.2">
      <c r="A7342" s="30">
        <v>791</v>
      </c>
      <c r="B7342" s="249" t="str">
        <f>IF(AND(A7342&lt;&gt;"",ISNUMBER(A7342)),VLOOKUP(A7342,Studies!A:BR,2,FALSE),"")</f>
        <v>Xu 2013</v>
      </c>
      <c r="C7342" s="250" t="str">
        <f>IF(AND(A7342&lt;&gt;"",ISNUMBER(A7342)),VLOOKUP(A7342,Studies!A:BR,3,FALSE),"")</f>
        <v>https://www.ncbi.nlm.nih.gov/pubmed/23846872</v>
      </c>
      <c r="D7342" s="250" t="str">
        <f>IF(AND(A7342&lt;&gt;"",ISNUMBER(A7342)),VLOOKUP(A7342,Studies!A:BR,4,FALSE),"")</f>
        <v>CYP2B6*1/*1 genotype</v>
      </c>
      <c r="E7342" s="250" t="str">
        <f>IF(AND(A7342&lt;&gt;"",ISNUMBER(A7342)),VLOOKUP(A7342,Studies!A:BR,5,FALSE),"")</f>
        <v>Efavirenz</v>
      </c>
      <c r="F7342" s="251" t="str">
        <f>IF(AND(A7342&lt;&gt;"",ISNUMBER(A7342)),VLOOKUP(A7342,Studies!A:BR,6,FALSE),"")</f>
        <v>Plasma</v>
      </c>
      <c r="G7342" s="273">
        <v>5.9998343125986864</v>
      </c>
      <c r="H7342" s="50" t="s">
        <v>60</v>
      </c>
      <c r="I7342" s="253">
        <v>894.39856769999994</v>
      </c>
      <c r="J7342" s="41" t="s">
        <v>941</v>
      </c>
      <c r="K7342" s="41" t="s">
        <v>239</v>
      </c>
      <c r="P7342" s="42" t="s">
        <v>2228</v>
      </c>
    </row>
    <row r="7343" spans="1:16" x14ac:dyDescent="0.2">
      <c r="A7343" s="30">
        <v>791</v>
      </c>
      <c r="B7343" s="249" t="str">
        <f>IF(AND(A7343&lt;&gt;"",ISNUMBER(A7343)),VLOOKUP(A7343,Studies!A:BR,2,FALSE),"")</f>
        <v>Xu 2013</v>
      </c>
      <c r="C7343" s="250" t="str">
        <f>IF(AND(A7343&lt;&gt;"",ISNUMBER(A7343)),VLOOKUP(A7343,Studies!A:BR,3,FALSE),"")</f>
        <v>https://www.ncbi.nlm.nih.gov/pubmed/23846872</v>
      </c>
      <c r="D7343" s="250" t="str">
        <f>IF(AND(A7343&lt;&gt;"",ISNUMBER(A7343)),VLOOKUP(A7343,Studies!A:BR,4,FALSE),"")</f>
        <v>CYP2B6*1/*1 genotype</v>
      </c>
      <c r="E7343" s="250" t="str">
        <f>IF(AND(A7343&lt;&gt;"",ISNUMBER(A7343)),VLOOKUP(A7343,Studies!A:BR,5,FALSE),"")</f>
        <v>Efavirenz</v>
      </c>
      <c r="F7343" s="251" t="str">
        <f>IF(AND(A7343&lt;&gt;"",ISNUMBER(A7343)),VLOOKUP(A7343,Studies!A:BR,6,FALSE),"")</f>
        <v>Plasma</v>
      </c>
      <c r="G7343" s="273">
        <v>5.9999594580014239</v>
      </c>
      <c r="H7343" s="50" t="s">
        <v>60</v>
      </c>
      <c r="I7343" s="253">
        <v>1902.2232939999999</v>
      </c>
      <c r="J7343" s="41" t="s">
        <v>941</v>
      </c>
      <c r="K7343" s="41" t="s">
        <v>239</v>
      </c>
      <c r="P7343" s="42" t="s">
        <v>2228</v>
      </c>
    </row>
    <row r="7344" spans="1:16" x14ac:dyDescent="0.2">
      <c r="A7344" s="30">
        <v>791</v>
      </c>
      <c r="B7344" s="249" t="str">
        <f>IF(AND(A7344&lt;&gt;"",ISNUMBER(A7344)),VLOOKUP(A7344,Studies!A:BR,2,FALSE),"")</f>
        <v>Xu 2013</v>
      </c>
      <c r="C7344" s="250" t="str">
        <f>IF(AND(A7344&lt;&gt;"",ISNUMBER(A7344)),VLOOKUP(A7344,Studies!A:BR,3,FALSE),"")</f>
        <v>https://www.ncbi.nlm.nih.gov/pubmed/23846872</v>
      </c>
      <c r="D7344" s="250" t="str">
        <f>IF(AND(A7344&lt;&gt;"",ISNUMBER(A7344)),VLOOKUP(A7344,Studies!A:BR,4,FALSE),"")</f>
        <v>CYP2B6*1/*1 genotype</v>
      </c>
      <c r="E7344" s="250" t="str">
        <f>IF(AND(A7344&lt;&gt;"",ISNUMBER(A7344)),VLOOKUP(A7344,Studies!A:BR,5,FALSE),"")</f>
        <v>Efavirenz</v>
      </c>
      <c r="F7344" s="251" t="str">
        <f>IF(AND(A7344&lt;&gt;"",ISNUMBER(A7344)),VLOOKUP(A7344,Studies!A:BR,6,FALSE),"")</f>
        <v>Plasma</v>
      </c>
      <c r="G7344" s="273">
        <v>6.0000637055505068</v>
      </c>
      <c r="H7344" s="50" t="s">
        <v>60</v>
      </c>
      <c r="I7344" s="253">
        <v>994.54613240000003</v>
      </c>
      <c r="J7344" s="41" t="s">
        <v>941</v>
      </c>
      <c r="K7344" s="41" t="s">
        <v>239</v>
      </c>
      <c r="P7344" s="42" t="s">
        <v>2228</v>
      </c>
    </row>
    <row r="7345" spans="1:16" x14ac:dyDescent="0.2">
      <c r="A7345" s="30">
        <v>791</v>
      </c>
      <c r="B7345" s="249" t="str">
        <f>IF(AND(A7345&lt;&gt;"",ISNUMBER(A7345)),VLOOKUP(A7345,Studies!A:BR,2,FALSE),"")</f>
        <v>Xu 2013</v>
      </c>
      <c r="C7345" s="250" t="str">
        <f>IF(AND(A7345&lt;&gt;"",ISNUMBER(A7345)),VLOOKUP(A7345,Studies!A:BR,3,FALSE),"")</f>
        <v>https://www.ncbi.nlm.nih.gov/pubmed/23846872</v>
      </c>
      <c r="D7345" s="250" t="str">
        <f>IF(AND(A7345&lt;&gt;"",ISNUMBER(A7345)),VLOOKUP(A7345,Studies!A:BR,4,FALSE),"")</f>
        <v>CYP2B6*1/*1 genotype</v>
      </c>
      <c r="E7345" s="250" t="str">
        <f>IF(AND(A7345&lt;&gt;"",ISNUMBER(A7345)),VLOOKUP(A7345,Studies!A:BR,5,FALSE),"")</f>
        <v>Efavirenz</v>
      </c>
      <c r="F7345" s="251" t="str">
        <f>IF(AND(A7345&lt;&gt;"",ISNUMBER(A7345)),VLOOKUP(A7345,Studies!A:BR,6,FALSE),"")</f>
        <v>Plasma</v>
      </c>
      <c r="G7345" s="273">
        <v>6.0005932007529772</v>
      </c>
      <c r="H7345" s="50" t="s">
        <v>60</v>
      </c>
      <c r="I7345" s="253">
        <v>1232.417807</v>
      </c>
      <c r="J7345" s="41" t="s">
        <v>941</v>
      </c>
      <c r="K7345" s="41" t="s">
        <v>239</v>
      </c>
      <c r="P7345" s="42" t="s">
        <v>2228</v>
      </c>
    </row>
    <row r="7346" spans="1:16" x14ac:dyDescent="0.2">
      <c r="A7346" s="30">
        <v>791</v>
      </c>
      <c r="B7346" s="249" t="str">
        <f>IF(AND(A7346&lt;&gt;"",ISNUMBER(A7346)),VLOOKUP(A7346,Studies!A:BR,2,FALSE),"")</f>
        <v>Xu 2013</v>
      </c>
      <c r="C7346" s="250" t="str">
        <f>IF(AND(A7346&lt;&gt;"",ISNUMBER(A7346)),VLOOKUP(A7346,Studies!A:BR,3,FALSE),"")</f>
        <v>https://www.ncbi.nlm.nih.gov/pubmed/23846872</v>
      </c>
      <c r="D7346" s="250" t="str">
        <f>IF(AND(A7346&lt;&gt;"",ISNUMBER(A7346)),VLOOKUP(A7346,Studies!A:BR,4,FALSE),"")</f>
        <v>CYP2B6*1/*1 genotype</v>
      </c>
      <c r="E7346" s="250" t="str">
        <f>IF(AND(A7346&lt;&gt;"",ISNUMBER(A7346)),VLOOKUP(A7346,Studies!A:BR,5,FALSE),"")</f>
        <v>Efavirenz</v>
      </c>
      <c r="F7346" s="251" t="str">
        <f>IF(AND(A7346&lt;&gt;"",ISNUMBER(A7346)),VLOOKUP(A7346,Studies!A:BR,6,FALSE),"")</f>
        <v>Plasma</v>
      </c>
      <c r="G7346" s="273">
        <v>7.9992198984683487</v>
      </c>
      <c r="H7346" s="50" t="s">
        <v>60</v>
      </c>
      <c r="I7346" s="253">
        <v>650.06172719999995</v>
      </c>
      <c r="J7346" s="41" t="s">
        <v>941</v>
      </c>
      <c r="K7346" s="41" t="s">
        <v>239</v>
      </c>
      <c r="P7346" s="42" t="s">
        <v>2228</v>
      </c>
    </row>
    <row r="7347" spans="1:16" x14ac:dyDescent="0.2">
      <c r="A7347" s="30">
        <v>791</v>
      </c>
      <c r="B7347" s="249" t="str">
        <f>IF(AND(A7347&lt;&gt;"",ISNUMBER(A7347)),VLOOKUP(A7347,Studies!A:BR,2,FALSE),"")</f>
        <v>Xu 2013</v>
      </c>
      <c r="C7347" s="250" t="str">
        <f>IF(AND(A7347&lt;&gt;"",ISNUMBER(A7347)),VLOOKUP(A7347,Studies!A:BR,3,FALSE),"")</f>
        <v>https://www.ncbi.nlm.nih.gov/pubmed/23846872</v>
      </c>
      <c r="D7347" s="250" t="str">
        <f>IF(AND(A7347&lt;&gt;"",ISNUMBER(A7347)),VLOOKUP(A7347,Studies!A:BR,4,FALSE),"")</f>
        <v>CYP2B6*1/*1 genotype</v>
      </c>
      <c r="E7347" s="250" t="str">
        <f>IF(AND(A7347&lt;&gt;"",ISNUMBER(A7347)),VLOOKUP(A7347,Studies!A:BR,5,FALSE),"")</f>
        <v>Efavirenz</v>
      </c>
      <c r="F7347" s="251" t="str">
        <f>IF(AND(A7347&lt;&gt;"",ISNUMBER(A7347)),VLOOKUP(A7347,Studies!A:BR,6,FALSE),"")</f>
        <v>Plasma</v>
      </c>
      <c r="G7347" s="273">
        <v>7.9995430226461028</v>
      </c>
      <c r="H7347" s="50" t="s">
        <v>60</v>
      </c>
      <c r="I7347" s="253">
        <v>825.34452239999996</v>
      </c>
      <c r="J7347" s="41" t="s">
        <v>941</v>
      </c>
      <c r="K7347" s="41" t="s">
        <v>239</v>
      </c>
      <c r="P7347" s="42" t="s">
        <v>2228</v>
      </c>
    </row>
    <row r="7348" spans="1:16" x14ac:dyDescent="0.2">
      <c r="A7348" s="30">
        <v>791</v>
      </c>
      <c r="B7348" s="249" t="str">
        <f>IF(AND(A7348&lt;&gt;"",ISNUMBER(A7348)),VLOOKUP(A7348,Studies!A:BR,2,FALSE),"")</f>
        <v>Xu 2013</v>
      </c>
      <c r="C7348" s="250" t="str">
        <f>IF(AND(A7348&lt;&gt;"",ISNUMBER(A7348)),VLOOKUP(A7348,Studies!A:BR,3,FALSE),"")</f>
        <v>https://www.ncbi.nlm.nih.gov/pubmed/23846872</v>
      </c>
      <c r="D7348" s="250" t="str">
        <f>IF(AND(A7348&lt;&gt;"",ISNUMBER(A7348)),VLOOKUP(A7348,Studies!A:BR,4,FALSE),"")</f>
        <v>CYP2B6*1/*1 genotype</v>
      </c>
      <c r="E7348" s="250" t="str">
        <f>IF(AND(A7348&lt;&gt;"",ISNUMBER(A7348)),VLOOKUP(A7348,Studies!A:BR,5,FALSE),"")</f>
        <v>Efavirenz</v>
      </c>
      <c r="F7348" s="251" t="str">
        <f>IF(AND(A7348&lt;&gt;"",ISNUMBER(A7348)),VLOOKUP(A7348,Studies!A:BR,6,FALSE),"")</f>
        <v>Plasma</v>
      </c>
      <c r="G7348" s="273">
        <v>7.9996619381983765</v>
      </c>
      <c r="H7348" s="50" t="s">
        <v>60</v>
      </c>
      <c r="I7348" s="253">
        <v>700.14890419999995</v>
      </c>
      <c r="J7348" s="41" t="s">
        <v>941</v>
      </c>
      <c r="K7348" s="41" t="s">
        <v>239</v>
      </c>
      <c r="P7348" s="42" t="s">
        <v>2228</v>
      </c>
    </row>
    <row r="7349" spans="1:16" x14ac:dyDescent="0.2">
      <c r="A7349" s="30">
        <v>791</v>
      </c>
      <c r="B7349" s="249" t="str">
        <f>IF(AND(A7349&lt;&gt;"",ISNUMBER(A7349)),VLOOKUP(A7349,Studies!A:BR,2,FALSE),"")</f>
        <v>Xu 2013</v>
      </c>
      <c r="C7349" s="250" t="str">
        <f>IF(AND(A7349&lt;&gt;"",ISNUMBER(A7349)),VLOOKUP(A7349,Studies!A:BR,3,FALSE),"")</f>
        <v>https://www.ncbi.nlm.nih.gov/pubmed/23846872</v>
      </c>
      <c r="D7349" s="250" t="str">
        <f>IF(AND(A7349&lt;&gt;"",ISNUMBER(A7349)),VLOOKUP(A7349,Studies!A:BR,4,FALSE),"")</f>
        <v>CYP2B6*1/*1 genotype</v>
      </c>
      <c r="E7349" s="250" t="str">
        <f>IF(AND(A7349&lt;&gt;"",ISNUMBER(A7349)),VLOOKUP(A7349,Studies!A:BR,5,FALSE),"")</f>
        <v>Efavirenz</v>
      </c>
      <c r="F7349" s="251" t="str">
        <f>IF(AND(A7349&lt;&gt;"",ISNUMBER(A7349)),VLOOKUP(A7349,Studies!A:BR,6,FALSE),"")</f>
        <v>Plasma</v>
      </c>
      <c r="G7349" s="273">
        <v>7.9998657424650155</v>
      </c>
      <c r="H7349" s="50" t="s">
        <v>60</v>
      </c>
      <c r="I7349" s="253">
        <v>1025.6396520000001</v>
      </c>
      <c r="J7349" s="41" t="s">
        <v>941</v>
      </c>
      <c r="K7349" s="41" t="s">
        <v>239</v>
      </c>
      <c r="P7349" s="42" t="s">
        <v>2228</v>
      </c>
    </row>
    <row r="7350" spans="1:16" x14ac:dyDescent="0.2">
      <c r="A7350" s="30">
        <v>791</v>
      </c>
      <c r="B7350" s="249" t="str">
        <f>IF(AND(A7350&lt;&gt;"",ISNUMBER(A7350)),VLOOKUP(A7350,Studies!A:BR,2,FALSE),"")</f>
        <v>Xu 2013</v>
      </c>
      <c r="C7350" s="250" t="str">
        <f>IF(AND(A7350&lt;&gt;"",ISNUMBER(A7350)),VLOOKUP(A7350,Studies!A:BR,3,FALSE),"")</f>
        <v>https://www.ncbi.nlm.nih.gov/pubmed/23846872</v>
      </c>
      <c r="D7350" s="250" t="str">
        <f>IF(AND(A7350&lt;&gt;"",ISNUMBER(A7350)),VLOOKUP(A7350,Studies!A:BR,4,FALSE),"")</f>
        <v>CYP2B6*1/*1 genotype</v>
      </c>
      <c r="E7350" s="250" t="str">
        <f>IF(AND(A7350&lt;&gt;"",ISNUMBER(A7350)),VLOOKUP(A7350,Studies!A:BR,5,FALSE),"")</f>
        <v>Efavirenz</v>
      </c>
      <c r="F7350" s="251" t="str">
        <f>IF(AND(A7350&lt;&gt;"",ISNUMBER(A7350)),VLOOKUP(A7350,Studies!A:BR,6,FALSE),"")</f>
        <v>Plasma</v>
      </c>
      <c r="G7350" s="273">
        <v>8.0001332867909216</v>
      </c>
      <c r="H7350" s="50" t="s">
        <v>60</v>
      </c>
      <c r="I7350" s="253">
        <v>581.20413719999999</v>
      </c>
      <c r="J7350" s="41" t="s">
        <v>941</v>
      </c>
      <c r="K7350" s="41" t="s">
        <v>239</v>
      </c>
      <c r="P7350" s="42" t="s">
        <v>2228</v>
      </c>
    </row>
    <row r="7351" spans="1:16" x14ac:dyDescent="0.2">
      <c r="A7351" s="30">
        <v>791</v>
      </c>
      <c r="B7351" s="249" t="str">
        <f>IF(AND(A7351&lt;&gt;"",ISNUMBER(A7351)),VLOOKUP(A7351,Studies!A:BR,2,FALSE),"")</f>
        <v>Xu 2013</v>
      </c>
      <c r="C7351" s="250" t="str">
        <f>IF(AND(A7351&lt;&gt;"",ISNUMBER(A7351)),VLOOKUP(A7351,Studies!A:BR,3,FALSE),"")</f>
        <v>https://www.ncbi.nlm.nih.gov/pubmed/23846872</v>
      </c>
      <c r="D7351" s="250" t="str">
        <f>IF(AND(A7351&lt;&gt;"",ISNUMBER(A7351)),VLOOKUP(A7351,Studies!A:BR,4,FALSE),"")</f>
        <v>CYP2B6*1/*1 genotype</v>
      </c>
      <c r="E7351" s="250" t="str">
        <f>IF(AND(A7351&lt;&gt;"",ISNUMBER(A7351)),VLOOKUP(A7351,Studies!A:BR,5,FALSE),"")</f>
        <v>Efavirenz</v>
      </c>
      <c r="F7351" s="251" t="str">
        <f>IF(AND(A7351&lt;&gt;"",ISNUMBER(A7351)),VLOOKUP(A7351,Studies!A:BR,6,FALSE),"")</f>
        <v>Plasma</v>
      </c>
      <c r="G7351" s="273">
        <v>8.000433368845842</v>
      </c>
      <c r="H7351" s="50" t="s">
        <v>60</v>
      </c>
      <c r="I7351" s="253">
        <v>1751.792097</v>
      </c>
      <c r="J7351" s="41" t="s">
        <v>941</v>
      </c>
      <c r="K7351" s="41" t="s">
        <v>239</v>
      </c>
      <c r="P7351" s="42" t="s">
        <v>2228</v>
      </c>
    </row>
    <row r="7352" spans="1:16" x14ac:dyDescent="0.2">
      <c r="A7352" s="30">
        <v>791</v>
      </c>
      <c r="B7352" s="249" t="str">
        <f>IF(AND(A7352&lt;&gt;"",ISNUMBER(A7352)),VLOOKUP(A7352,Studies!A:BR,2,FALSE),"")</f>
        <v>Xu 2013</v>
      </c>
      <c r="C7352" s="250" t="str">
        <f>IF(AND(A7352&lt;&gt;"",ISNUMBER(A7352)),VLOOKUP(A7352,Studies!A:BR,3,FALSE),"")</f>
        <v>https://www.ncbi.nlm.nih.gov/pubmed/23846872</v>
      </c>
      <c r="D7352" s="250" t="str">
        <f>IF(AND(A7352&lt;&gt;"",ISNUMBER(A7352)),VLOOKUP(A7352,Studies!A:BR,4,FALSE),"")</f>
        <v>CYP2B6*1/*1 genotype</v>
      </c>
      <c r="E7352" s="250" t="str">
        <f>IF(AND(A7352&lt;&gt;"",ISNUMBER(A7352)),VLOOKUP(A7352,Studies!A:BR,5,FALSE),"")</f>
        <v>Efavirenz</v>
      </c>
      <c r="F7352" s="251" t="str">
        <f>IF(AND(A7352&lt;&gt;"",ISNUMBER(A7352)),VLOOKUP(A7352,Studies!A:BR,6,FALSE),"")</f>
        <v>Plasma</v>
      </c>
      <c r="G7352" s="273">
        <v>8.0006014681672681</v>
      </c>
      <c r="H7352" s="50" t="s">
        <v>60</v>
      </c>
      <c r="I7352" s="253">
        <v>956.79992140000002</v>
      </c>
      <c r="J7352" s="41" t="s">
        <v>941</v>
      </c>
      <c r="K7352" s="41" t="s">
        <v>239</v>
      </c>
      <c r="P7352" s="42" t="s">
        <v>2228</v>
      </c>
    </row>
    <row r="7353" spans="1:16" x14ac:dyDescent="0.2">
      <c r="A7353" s="30">
        <v>791</v>
      </c>
      <c r="B7353" s="249" t="str">
        <f>IF(AND(A7353&lt;&gt;"",ISNUMBER(A7353)),VLOOKUP(A7353,Studies!A:BR,2,FALSE),"")</f>
        <v>Xu 2013</v>
      </c>
      <c r="C7353" s="250" t="str">
        <f>IF(AND(A7353&lt;&gt;"",ISNUMBER(A7353)),VLOOKUP(A7353,Studies!A:BR,3,FALSE),"")</f>
        <v>https://www.ncbi.nlm.nih.gov/pubmed/23846872</v>
      </c>
      <c r="D7353" s="250" t="str">
        <f>IF(AND(A7353&lt;&gt;"",ISNUMBER(A7353)),VLOOKUP(A7353,Studies!A:BR,4,FALSE),"")</f>
        <v>CYP2B6*1/*1 genotype</v>
      </c>
      <c r="E7353" s="250" t="str">
        <f>IF(AND(A7353&lt;&gt;"",ISNUMBER(A7353)),VLOOKUP(A7353,Studies!A:BR,5,FALSE),"")</f>
        <v>Efavirenz</v>
      </c>
      <c r="F7353" s="251" t="str">
        <f>IF(AND(A7353&lt;&gt;"",ISNUMBER(A7353)),VLOOKUP(A7353,Studies!A:BR,6,FALSE),"")</f>
        <v>Plasma</v>
      </c>
      <c r="G7353" s="273">
        <v>8.0009773036572156</v>
      </c>
      <c r="H7353" s="50" t="s">
        <v>60</v>
      </c>
      <c r="I7353" s="253">
        <v>1501.40086</v>
      </c>
      <c r="J7353" s="41" t="s">
        <v>941</v>
      </c>
      <c r="K7353" s="41" t="s">
        <v>239</v>
      </c>
      <c r="P7353" s="42" t="s">
        <v>2228</v>
      </c>
    </row>
    <row r="7354" spans="1:16" x14ac:dyDescent="0.2">
      <c r="A7354" s="30">
        <v>791</v>
      </c>
      <c r="B7354" s="249" t="str">
        <f>IF(AND(A7354&lt;&gt;"",ISNUMBER(A7354)),VLOOKUP(A7354,Studies!A:BR,2,FALSE),"")</f>
        <v>Xu 2013</v>
      </c>
      <c r="C7354" s="250" t="str">
        <f>IF(AND(A7354&lt;&gt;"",ISNUMBER(A7354)),VLOOKUP(A7354,Studies!A:BR,3,FALSE),"")</f>
        <v>https://www.ncbi.nlm.nih.gov/pubmed/23846872</v>
      </c>
      <c r="D7354" s="250" t="str">
        <f>IF(AND(A7354&lt;&gt;"",ISNUMBER(A7354)),VLOOKUP(A7354,Studies!A:BR,4,FALSE),"")</f>
        <v>CYP2B6*1/*1 genotype</v>
      </c>
      <c r="E7354" s="250" t="str">
        <f>IF(AND(A7354&lt;&gt;"",ISNUMBER(A7354)),VLOOKUP(A7354,Studies!A:BR,5,FALSE),"")</f>
        <v>Efavirenz</v>
      </c>
      <c r="F7354" s="251" t="str">
        <f>IF(AND(A7354&lt;&gt;"",ISNUMBER(A7354)),VLOOKUP(A7354,Studies!A:BR,6,FALSE),"")</f>
        <v>Plasma</v>
      </c>
      <c r="G7354" s="273">
        <v>9.9991815963513222</v>
      </c>
      <c r="H7354" s="50" t="s">
        <v>60</v>
      </c>
      <c r="I7354" s="253">
        <v>793.86702209999999</v>
      </c>
      <c r="J7354" s="41" t="s">
        <v>941</v>
      </c>
      <c r="K7354" s="41" t="s">
        <v>239</v>
      </c>
      <c r="P7354" s="42" t="s">
        <v>2228</v>
      </c>
    </row>
    <row r="7355" spans="1:16" x14ac:dyDescent="0.2">
      <c r="A7355" s="30">
        <v>791</v>
      </c>
      <c r="B7355" s="249" t="str">
        <f>IF(AND(A7355&lt;&gt;"",ISNUMBER(A7355)),VLOOKUP(A7355,Studies!A:BR,2,FALSE),"")</f>
        <v>Xu 2013</v>
      </c>
      <c r="C7355" s="250" t="str">
        <f>IF(AND(A7355&lt;&gt;"",ISNUMBER(A7355)),VLOOKUP(A7355,Studies!A:BR,3,FALSE),"")</f>
        <v>https://www.ncbi.nlm.nih.gov/pubmed/23846872</v>
      </c>
      <c r="D7355" s="250" t="str">
        <f>IF(AND(A7355&lt;&gt;"",ISNUMBER(A7355)),VLOOKUP(A7355,Studies!A:BR,4,FALSE),"")</f>
        <v>CYP2B6*1/*1 genotype</v>
      </c>
      <c r="E7355" s="250" t="str">
        <f>IF(AND(A7355&lt;&gt;"",ISNUMBER(A7355)),VLOOKUP(A7355,Studies!A:BR,5,FALSE),"")</f>
        <v>Efavirenz</v>
      </c>
      <c r="F7355" s="251" t="str">
        <f>IF(AND(A7355&lt;&gt;"",ISNUMBER(A7355)),VLOOKUP(A7355,Studies!A:BR,6,FALSE),"")</f>
        <v>Plasma</v>
      </c>
      <c r="G7355" s="273">
        <v>9.9993722011009236</v>
      </c>
      <c r="H7355" s="50" t="s">
        <v>60</v>
      </c>
      <c r="I7355" s="253">
        <v>643.63228030000005</v>
      </c>
      <c r="J7355" s="41" t="s">
        <v>941</v>
      </c>
      <c r="K7355" s="41" t="s">
        <v>239</v>
      </c>
      <c r="P7355" s="42" t="s">
        <v>2228</v>
      </c>
    </row>
    <row r="7356" spans="1:16" x14ac:dyDescent="0.2">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73">
        <v>9.9994994290228938</v>
      </c>
      <c r="H7356" s="50" t="s">
        <v>60</v>
      </c>
      <c r="I7356" s="253">
        <v>1620.1670320000001</v>
      </c>
      <c r="J7356" s="41" t="s">
        <v>941</v>
      </c>
      <c r="K7356" s="41" t="s">
        <v>239</v>
      </c>
      <c r="P7356" s="42" t="s">
        <v>2228</v>
      </c>
    </row>
    <row r="7357" spans="1:16" x14ac:dyDescent="0.2">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73">
        <v>9.9996413219193929</v>
      </c>
      <c r="H7357" s="50" t="s">
        <v>60</v>
      </c>
      <c r="I7357" s="253">
        <v>1826.7308720000001</v>
      </c>
      <c r="J7357" s="41" t="s">
        <v>941</v>
      </c>
      <c r="K7357" s="41" t="s">
        <v>239</v>
      </c>
      <c r="P7357" s="42" t="s">
        <v>2228</v>
      </c>
    </row>
    <row r="7358" spans="1:16" x14ac:dyDescent="0.2">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73">
        <v>9.9999773033517414</v>
      </c>
      <c r="H7358" s="50" t="s">
        <v>60</v>
      </c>
      <c r="I7358" s="253">
        <v>1019.210205</v>
      </c>
      <c r="J7358" s="41" t="s">
        <v>941</v>
      </c>
      <c r="K7358" s="41" t="s">
        <v>239</v>
      </c>
      <c r="P7358" s="42" t="s">
        <v>2228</v>
      </c>
    </row>
    <row r="7359" spans="1:16" x14ac:dyDescent="0.2">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73">
        <v>10.000295008482878</v>
      </c>
      <c r="H7359" s="50" t="s">
        <v>60</v>
      </c>
      <c r="I7359" s="253">
        <v>693.71052750000001</v>
      </c>
      <c r="J7359" s="41" t="s">
        <v>941</v>
      </c>
      <c r="K7359" s="41" t="s">
        <v>239</v>
      </c>
      <c r="P7359" s="42" t="s">
        <v>2228</v>
      </c>
    </row>
    <row r="7360" spans="1:16" x14ac:dyDescent="0.2">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73">
        <v>10.000499531873967</v>
      </c>
      <c r="H7360" s="50" t="s">
        <v>60</v>
      </c>
      <c r="I7360" s="253">
        <v>474.61819580000002</v>
      </c>
      <c r="J7360" s="41" t="s">
        <v>941</v>
      </c>
      <c r="K7360" s="41" t="s">
        <v>239</v>
      </c>
      <c r="P7360" s="42" t="s">
        <v>2228</v>
      </c>
    </row>
    <row r="7361" spans="1:16" x14ac:dyDescent="0.2">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73">
        <v>10.000734494023025</v>
      </c>
      <c r="H7361" s="50" t="s">
        <v>60</v>
      </c>
      <c r="I7361" s="253">
        <v>768.82789839999998</v>
      </c>
      <c r="J7361" s="41" t="s">
        <v>941</v>
      </c>
      <c r="K7361" s="41" t="s">
        <v>239</v>
      </c>
      <c r="P7361" s="42" t="s">
        <v>2228</v>
      </c>
    </row>
    <row r="7362" spans="1:16" x14ac:dyDescent="0.2">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73">
        <v>11.999007880570833</v>
      </c>
      <c r="H7362" s="50" t="s">
        <v>60</v>
      </c>
      <c r="I7362" s="253">
        <v>1338.2893650000001</v>
      </c>
      <c r="J7362" s="41" t="s">
        <v>941</v>
      </c>
      <c r="K7362" s="41" t="s">
        <v>239</v>
      </c>
      <c r="P7362" s="42" t="s">
        <v>2228</v>
      </c>
    </row>
    <row r="7363" spans="1:16" x14ac:dyDescent="0.2">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73">
        <v>11.999056813117582</v>
      </c>
      <c r="H7363" s="50" t="s">
        <v>60</v>
      </c>
      <c r="I7363" s="253">
        <v>993.98355579999998</v>
      </c>
      <c r="J7363" s="41" t="s">
        <v>941</v>
      </c>
      <c r="K7363" s="41" t="s">
        <v>239</v>
      </c>
      <c r="P7363" s="42" t="s">
        <v>2228</v>
      </c>
    </row>
    <row r="7364" spans="1:16" x14ac:dyDescent="0.2">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73">
        <v>11.999085286993999</v>
      </c>
      <c r="H7364" s="50" t="s">
        <v>60</v>
      </c>
      <c r="I7364" s="253">
        <v>580.85587550000002</v>
      </c>
      <c r="J7364" s="41" t="s">
        <v>941</v>
      </c>
      <c r="K7364" s="41" t="s">
        <v>239</v>
      </c>
      <c r="P7364" s="42" t="s">
        <v>2228</v>
      </c>
    </row>
    <row r="7365" spans="1:16" x14ac:dyDescent="0.2">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73">
        <v>11.999506218205672</v>
      </c>
      <c r="H7365" s="50" t="s">
        <v>60</v>
      </c>
      <c r="I7365" s="253">
        <v>424.35242299999999</v>
      </c>
      <c r="J7365" s="41" t="s">
        <v>941</v>
      </c>
      <c r="K7365" s="41" t="s">
        <v>239</v>
      </c>
      <c r="P7365" s="42" t="s">
        <v>2228</v>
      </c>
    </row>
    <row r="7366" spans="1:16"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73">
        <v>11.999828985883854</v>
      </c>
      <c r="H7366" s="50" t="s">
        <v>60</v>
      </c>
      <c r="I7366" s="253">
        <v>662.24195710000004</v>
      </c>
      <c r="J7366" s="41" t="s">
        <v>941</v>
      </c>
      <c r="K7366" s="41" t="s">
        <v>239</v>
      </c>
      <c r="P7366" s="42" t="s">
        <v>2228</v>
      </c>
    </row>
    <row r="7367" spans="1:16"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73">
        <v>12.000062528350391</v>
      </c>
      <c r="H7367" s="50" t="s">
        <v>60</v>
      </c>
      <c r="I7367" s="253">
        <v>574.58716479999998</v>
      </c>
      <c r="J7367" s="41" t="s">
        <v>941</v>
      </c>
      <c r="K7367" s="41" t="s">
        <v>239</v>
      </c>
      <c r="P7367" s="42" t="s">
        <v>2228</v>
      </c>
    </row>
    <row r="7368" spans="1:16"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73">
        <v>12.000937235812657</v>
      </c>
      <c r="H7368" s="50" t="s">
        <v>60</v>
      </c>
      <c r="I7368" s="253">
        <v>1450.965422</v>
      </c>
      <c r="J7368" s="41" t="s">
        <v>941</v>
      </c>
      <c r="K7368" s="41" t="s">
        <v>239</v>
      </c>
      <c r="P7368" s="42" t="s">
        <v>2228</v>
      </c>
    </row>
    <row r="7369" spans="1:16"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73">
        <v>24.000107379783412</v>
      </c>
      <c r="H7369" s="50" t="s">
        <v>60</v>
      </c>
      <c r="I7369" s="253">
        <v>454.58868280000002</v>
      </c>
      <c r="J7369" s="41" t="s">
        <v>941</v>
      </c>
      <c r="K7369" s="41" t="s">
        <v>239</v>
      </c>
      <c r="P7369" s="42" t="s">
        <v>2228</v>
      </c>
    </row>
    <row r="7370" spans="1:16"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73">
        <v>24.0001230941883</v>
      </c>
      <c r="H7370" s="50" t="s">
        <v>60</v>
      </c>
      <c r="I7370" s="253">
        <v>498.40714919999999</v>
      </c>
      <c r="J7370" s="41" t="s">
        <v>941</v>
      </c>
      <c r="K7370" s="41" t="s">
        <v>239</v>
      </c>
      <c r="P7370" s="42" t="s">
        <v>2228</v>
      </c>
    </row>
    <row r="7371" spans="1:16"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73">
        <v>24.0001582327364</v>
      </c>
      <c r="H7371" s="50" t="s">
        <v>60</v>
      </c>
      <c r="I7371" s="253">
        <v>648.65082080000002</v>
      </c>
      <c r="J7371" s="41" t="s">
        <v>941</v>
      </c>
      <c r="K7371" s="41" t="s">
        <v>239</v>
      </c>
      <c r="P7371" s="42" t="s">
        <v>2228</v>
      </c>
    </row>
    <row r="7372" spans="1:16"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73">
        <v>24.000534402201417</v>
      </c>
      <c r="H7372" s="50" t="s">
        <v>60</v>
      </c>
      <c r="I7372" s="253">
        <v>730.0279726</v>
      </c>
      <c r="J7372" s="41" t="s">
        <v>941</v>
      </c>
      <c r="K7372" s="41" t="s">
        <v>239</v>
      </c>
      <c r="P7372" s="42" t="s">
        <v>2228</v>
      </c>
    </row>
    <row r="7373" spans="1:16"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73">
        <v>24.000879971871619</v>
      </c>
      <c r="H7373" s="50" t="s">
        <v>60</v>
      </c>
      <c r="I7373" s="253">
        <v>980.41920889999994</v>
      </c>
      <c r="J7373" s="41" t="s">
        <v>941</v>
      </c>
      <c r="K7373" s="41" t="s">
        <v>239</v>
      </c>
      <c r="P7373" s="42" t="s">
        <v>2228</v>
      </c>
    </row>
    <row r="7374" spans="1:16"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73">
        <v>24.000905851803719</v>
      </c>
      <c r="H7374" s="50" t="s">
        <v>60</v>
      </c>
      <c r="I7374" s="253">
        <v>385.74002259999997</v>
      </c>
      <c r="J7374" s="41" t="s">
        <v>941</v>
      </c>
      <c r="K7374" s="41" t="s">
        <v>239</v>
      </c>
      <c r="P7374" s="42" t="s">
        <v>2228</v>
      </c>
    </row>
    <row r="7375" spans="1:16"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73">
        <v>47.999506170596462</v>
      </c>
      <c r="H7375" s="50" t="s">
        <v>60</v>
      </c>
      <c r="I7375" s="253">
        <v>364.8086012</v>
      </c>
      <c r="J7375" s="41" t="s">
        <v>941</v>
      </c>
      <c r="K7375" s="41" t="s">
        <v>239</v>
      </c>
      <c r="P7375" s="42" t="s">
        <v>2228</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73">
        <v>47.999848301580172</v>
      </c>
      <c r="H7376" s="50" t="s">
        <v>60</v>
      </c>
      <c r="I7376" s="253">
        <v>702.84569999999997</v>
      </c>
      <c r="J7376" s="41" t="s">
        <v>941</v>
      </c>
      <c r="K7376" s="41" t="s">
        <v>239</v>
      </c>
      <c r="P7376" s="42" t="s">
        <v>2228</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73">
        <v>47.999870347754566</v>
      </c>
      <c r="H7377" s="50" t="s">
        <v>60</v>
      </c>
      <c r="I7377" s="253">
        <v>633.97918019999997</v>
      </c>
      <c r="J7377" s="41" t="s">
        <v>941</v>
      </c>
      <c r="K7377" s="41" t="s">
        <v>239</v>
      </c>
      <c r="P7377" s="42" t="s">
        <v>2228</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73">
        <v>48.00013362200977</v>
      </c>
      <c r="H7378" s="50" t="s">
        <v>60</v>
      </c>
      <c r="I7378" s="253">
        <v>364.8086012</v>
      </c>
      <c r="J7378" s="41" t="s">
        <v>941</v>
      </c>
      <c r="K7378" s="41" t="s">
        <v>239</v>
      </c>
      <c r="P7378" s="42" t="s">
        <v>2228</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73">
        <v>48.000250024814626</v>
      </c>
      <c r="H7379" s="50" t="s">
        <v>60</v>
      </c>
      <c r="I7379" s="253">
        <v>314.73928369999999</v>
      </c>
      <c r="J7379" s="41" t="s">
        <v>941</v>
      </c>
      <c r="K7379" s="41" t="s">
        <v>239</v>
      </c>
      <c r="P7379" s="42" t="s">
        <v>2228</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73">
        <v>48.000581681322309</v>
      </c>
      <c r="H7380" s="50" t="s">
        <v>60</v>
      </c>
      <c r="I7380" s="253">
        <v>427.41534000000001</v>
      </c>
      <c r="J7380" s="41" t="s">
        <v>941</v>
      </c>
      <c r="K7380" s="41" t="s">
        <v>239</v>
      </c>
      <c r="P7380" s="42" t="s">
        <v>2228</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73">
        <v>48.000665940280541</v>
      </c>
      <c r="H7381" s="50" t="s">
        <v>60</v>
      </c>
      <c r="I7381" s="253">
        <v>508.79249179999999</v>
      </c>
      <c r="J7381" s="41" t="s">
        <v>941</v>
      </c>
      <c r="K7381" s="41" t="s">
        <v>239</v>
      </c>
      <c r="P7381" s="42" t="s">
        <v>2228</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73">
        <v>48.00079309643386</v>
      </c>
      <c r="H7382" s="50" t="s">
        <v>60</v>
      </c>
      <c r="I7382" s="253">
        <v>245.8816937</v>
      </c>
      <c r="J7382" s="41" t="s">
        <v>941</v>
      </c>
      <c r="K7382" s="41" t="s">
        <v>239</v>
      </c>
      <c r="P7382" s="42" t="s">
        <v>2228</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73">
        <v>71.999061107210352</v>
      </c>
      <c r="H7383" s="50" t="s">
        <v>60</v>
      </c>
      <c r="I7383" s="253">
        <v>231.2100532</v>
      </c>
      <c r="J7383" s="41" t="s">
        <v>941</v>
      </c>
      <c r="K7383" s="41" t="s">
        <v>239</v>
      </c>
      <c r="P7383" s="42" t="s">
        <v>2228</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73">
        <v>71.999964926713616</v>
      </c>
      <c r="H7384" s="50" t="s">
        <v>60</v>
      </c>
      <c r="I7384" s="253">
        <v>525.41975579999996</v>
      </c>
      <c r="J7384" s="41" t="s">
        <v>941</v>
      </c>
      <c r="K7384" s="41" t="s">
        <v>239</v>
      </c>
      <c r="P7384" s="42" t="s">
        <v>2228</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73">
        <v>72.000347256653939</v>
      </c>
      <c r="H7385" s="50" t="s">
        <v>60</v>
      </c>
      <c r="I7385" s="253">
        <v>199.91114859999999</v>
      </c>
      <c r="J7385" s="41" t="s">
        <v>941</v>
      </c>
      <c r="K7385" s="41" t="s">
        <v>239</v>
      </c>
      <c r="P7385" s="42" t="s">
        <v>2228</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73">
        <v>72.000507631931924</v>
      </c>
      <c r="H7386" s="50" t="s">
        <v>60</v>
      </c>
      <c r="I7386" s="253">
        <v>444.03367420000001</v>
      </c>
      <c r="J7386" s="41" t="s">
        <v>941</v>
      </c>
      <c r="K7386" s="41" t="s">
        <v>239</v>
      </c>
      <c r="P7386" s="42" t="s">
        <v>2228</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73">
        <v>72.000634650575932</v>
      </c>
      <c r="H7387" s="50" t="s">
        <v>60</v>
      </c>
      <c r="I7387" s="253">
        <v>444.03367420000001</v>
      </c>
      <c r="J7387" s="41" t="s">
        <v>941</v>
      </c>
      <c r="K7387" s="41" t="s">
        <v>239</v>
      </c>
      <c r="P7387" s="42" t="s">
        <v>2228</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73">
        <v>72.000912541727075</v>
      </c>
      <c r="H7388" s="50" t="s">
        <v>60</v>
      </c>
      <c r="I7388" s="253">
        <v>318.84698589999999</v>
      </c>
      <c r="J7388" s="41" t="s">
        <v>941</v>
      </c>
      <c r="K7388" s="41" t="s">
        <v>239</v>
      </c>
      <c r="P7388" s="42" t="s">
        <v>2228</v>
      </c>
    </row>
    <row r="7389" spans="1:16" x14ac:dyDescent="0.2">
      <c r="A7389" s="30">
        <v>792</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CYP2B6*1/*6 genotype</v>
      </c>
      <c r="E7389" s="250" t="str">
        <f>IF(AND(A7389&lt;&gt;"",ISNUMBER(A7389)),VLOOKUP(A7389,Studies!A:BR,5,FALSE),"")</f>
        <v>Efavirenz</v>
      </c>
      <c r="F7389" s="251" t="str">
        <f>IF(AND(A7389&lt;&gt;"",ISNUMBER(A7389)),VLOOKUP(A7389,Studies!A:BR,6,FALSE),"")</f>
        <v>Plasma</v>
      </c>
      <c r="G7389" s="273">
        <v>0.498536351243965</v>
      </c>
      <c r="H7389" s="50" t="s">
        <v>60</v>
      </c>
      <c r="I7389" s="253">
        <v>34.062164500000002</v>
      </c>
      <c r="J7389" s="41" t="s">
        <v>941</v>
      </c>
      <c r="K7389" s="41" t="s">
        <v>239</v>
      </c>
      <c r="P7389" s="42" t="s">
        <v>2228</v>
      </c>
    </row>
    <row r="7390" spans="1:16" x14ac:dyDescent="0.2">
      <c r="A7390" s="30">
        <v>792</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CYP2B6*1/*6 genotype</v>
      </c>
      <c r="E7390" s="250" t="str">
        <f>IF(AND(A7390&lt;&gt;"",ISNUMBER(A7390)),VLOOKUP(A7390,Studies!A:BR,5,FALSE),"")</f>
        <v>Efavirenz</v>
      </c>
      <c r="F7390" s="251" t="str">
        <f>IF(AND(A7390&lt;&gt;"",ISNUMBER(A7390)),VLOOKUP(A7390,Studies!A:BR,6,FALSE),"")</f>
        <v>Plasma</v>
      </c>
      <c r="G7390" s="273">
        <v>0.49882429712172599</v>
      </c>
      <c r="H7390" s="50" t="s">
        <v>60</v>
      </c>
      <c r="I7390" s="253">
        <v>183.08937130000001</v>
      </c>
      <c r="J7390" s="41" t="s">
        <v>941</v>
      </c>
      <c r="K7390" s="41" t="s">
        <v>239</v>
      </c>
      <c r="P7390" s="42" t="s">
        <v>2228</v>
      </c>
    </row>
    <row r="7391" spans="1:16" x14ac:dyDescent="0.2">
      <c r="A7391" s="30">
        <v>792</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CYP2B6*1/*6 genotype</v>
      </c>
      <c r="E7391" s="250" t="str">
        <f>IF(AND(A7391&lt;&gt;"",ISNUMBER(A7391)),VLOOKUP(A7391,Studies!A:BR,5,FALSE),"")</f>
        <v>Efavirenz</v>
      </c>
      <c r="F7391" s="251" t="str">
        <f>IF(AND(A7391&lt;&gt;"",ISNUMBER(A7391)),VLOOKUP(A7391,Studies!A:BR,6,FALSE),"")</f>
        <v>Plasma</v>
      </c>
      <c r="G7391" s="273">
        <v>0.49992146985139696</v>
      </c>
      <c r="H7391" s="50" t="s">
        <v>60</v>
      </c>
      <c r="I7391" s="253">
        <v>159.05103560000001</v>
      </c>
      <c r="J7391" s="41" t="s">
        <v>941</v>
      </c>
      <c r="K7391" s="41" t="s">
        <v>239</v>
      </c>
      <c r="P7391" s="42" t="s">
        <v>2228</v>
      </c>
    </row>
    <row r="7392" spans="1:16" x14ac:dyDescent="0.2">
      <c r="A7392" s="30">
        <v>792</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CYP2B6*1/*6 genotype</v>
      </c>
      <c r="E7392" s="250" t="str">
        <f>IF(AND(A7392&lt;&gt;"",ISNUMBER(A7392)),VLOOKUP(A7392,Studies!A:BR,5,FALSE),"")</f>
        <v>Efavirenz</v>
      </c>
      <c r="F7392" s="251" t="str">
        <f>IF(AND(A7392&lt;&gt;"",ISNUMBER(A7392)),VLOOKUP(A7392,Studies!A:BR,6,FALSE),"")</f>
        <v>Plasma</v>
      </c>
      <c r="G7392" s="273">
        <v>0.50032136914785952</v>
      </c>
      <c r="H7392" s="50" t="s">
        <v>60</v>
      </c>
      <c r="I7392" s="253">
        <v>135.0127</v>
      </c>
      <c r="J7392" s="41" t="s">
        <v>941</v>
      </c>
      <c r="K7392" s="41" t="s">
        <v>239</v>
      </c>
      <c r="P7392" s="42" t="s">
        <v>2228</v>
      </c>
    </row>
    <row r="7393" spans="1:16" x14ac:dyDescent="0.2">
      <c r="A7393" s="30">
        <v>792</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CYP2B6*1/*6 genotype</v>
      </c>
      <c r="E7393" s="250" t="str">
        <f>IF(AND(A7393&lt;&gt;"",ISNUMBER(A7393)),VLOOKUP(A7393,Studies!A:BR,5,FALSE),"")</f>
        <v>Efavirenz</v>
      </c>
      <c r="F7393" s="251" t="str">
        <f>IF(AND(A7393&lt;&gt;"",ISNUMBER(A7393)),VLOOKUP(A7393,Studies!A:BR,6,FALSE),"")</f>
        <v>Plasma</v>
      </c>
      <c r="G7393" s="273">
        <v>0.50043163906130939</v>
      </c>
      <c r="H7393" s="50" t="s">
        <v>60</v>
      </c>
      <c r="I7393" s="253">
        <v>110.9743643</v>
      </c>
      <c r="J7393" s="41" t="s">
        <v>941</v>
      </c>
      <c r="K7393" s="41" t="s">
        <v>239</v>
      </c>
      <c r="P7393" s="42" t="s">
        <v>2228</v>
      </c>
    </row>
    <row r="7394" spans="1:16" x14ac:dyDescent="0.2">
      <c r="A7394" s="30">
        <v>792</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CYP2B6*1/*6 genotype</v>
      </c>
      <c r="E7394" s="250" t="str">
        <f>IF(AND(A7394&lt;&gt;"",ISNUMBER(A7394)),VLOOKUP(A7394,Studies!A:BR,5,FALSE),"")</f>
        <v>Efavirenz</v>
      </c>
      <c r="F7394" s="251" t="str">
        <f>IF(AND(A7394&lt;&gt;"",ISNUMBER(A7394)),VLOOKUP(A7394,Studies!A:BR,6,FALSE),"")</f>
        <v>Plasma</v>
      </c>
      <c r="G7394" s="273">
        <v>0.50111237049009649</v>
      </c>
      <c r="H7394" s="50" t="s">
        <v>60</v>
      </c>
      <c r="I7394" s="253">
        <v>437.88525490000001</v>
      </c>
      <c r="J7394" s="41" t="s">
        <v>941</v>
      </c>
      <c r="K7394" s="41" t="s">
        <v>239</v>
      </c>
      <c r="P7394" s="42" t="s">
        <v>2228</v>
      </c>
    </row>
    <row r="7395" spans="1:16" x14ac:dyDescent="0.2">
      <c r="A7395" s="30">
        <v>792</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CYP2B6*1/*6 genotype</v>
      </c>
      <c r="E7395" s="250" t="str">
        <f>IF(AND(A7395&lt;&gt;"",ISNUMBER(A7395)),VLOOKUP(A7395,Studies!A:BR,5,FALSE),"")</f>
        <v>Efavirenz</v>
      </c>
      <c r="F7395" s="251" t="str">
        <f>IF(AND(A7395&lt;&gt;"",ISNUMBER(A7395)),VLOOKUP(A7395,Studies!A:BR,6,FALSE),"")</f>
        <v>Plasma</v>
      </c>
      <c r="G7395" s="273">
        <v>0.99865979601815347</v>
      </c>
      <c r="H7395" s="50" t="s">
        <v>60</v>
      </c>
      <c r="I7395" s="253">
        <v>115.8762995</v>
      </c>
      <c r="J7395" s="41" t="s">
        <v>941</v>
      </c>
      <c r="K7395" s="41" t="s">
        <v>239</v>
      </c>
      <c r="P7395" s="42" t="s">
        <v>2228</v>
      </c>
    </row>
    <row r="7396" spans="1:16" x14ac:dyDescent="0.2">
      <c r="A7396" s="30">
        <v>792</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CYP2B6*1/*6 genotype</v>
      </c>
      <c r="E7396" s="250" t="str">
        <f>IF(AND(A7396&lt;&gt;"",ISNUMBER(A7396)),VLOOKUP(A7396,Studies!A:BR,5,FALSE),"")</f>
        <v>Efavirenz</v>
      </c>
      <c r="F7396" s="251" t="str">
        <f>IF(AND(A7396&lt;&gt;"",ISNUMBER(A7396)),VLOOKUP(A7396,Studies!A:BR,6,FALSE),"")</f>
        <v>Plasma</v>
      </c>
      <c r="G7396" s="273">
        <v>0.99917540070880206</v>
      </c>
      <c r="H7396" s="50" t="s">
        <v>60</v>
      </c>
      <c r="I7396" s="253">
        <v>500.47919560000003</v>
      </c>
      <c r="J7396" s="41" t="s">
        <v>941</v>
      </c>
      <c r="K7396" s="41" t="s">
        <v>239</v>
      </c>
      <c r="P7396" s="42" t="s">
        <v>2228</v>
      </c>
    </row>
    <row r="7397" spans="1:16" x14ac:dyDescent="0.2">
      <c r="A7397" s="30">
        <v>792</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CYP2B6*1/*6 genotype</v>
      </c>
      <c r="E7397" s="250" t="str">
        <f>IF(AND(A7397&lt;&gt;"",ISNUMBER(A7397)),VLOOKUP(A7397,Studies!A:BR,5,FALSE),"")</f>
        <v>Efavirenz</v>
      </c>
      <c r="F7397" s="251" t="str">
        <f>IF(AND(A7397&lt;&gt;"",ISNUMBER(A7397)),VLOOKUP(A7397,Studies!A:BR,6,FALSE),"")</f>
        <v>Plasma</v>
      </c>
      <c r="G7397" s="273">
        <v>0.99972981693595653</v>
      </c>
      <c r="H7397" s="50" t="s">
        <v>60</v>
      </c>
      <c r="I7397" s="253">
        <v>2077.394014</v>
      </c>
      <c r="J7397" s="41" t="s">
        <v>941</v>
      </c>
      <c r="K7397" s="41" t="s">
        <v>239</v>
      </c>
      <c r="P7397" s="42" t="s">
        <v>2228</v>
      </c>
    </row>
    <row r="7398" spans="1:16" x14ac:dyDescent="0.2">
      <c r="A7398" s="30">
        <v>792</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CYP2B6*1/*6 genotype</v>
      </c>
      <c r="E7398" s="250" t="str">
        <f>IF(AND(A7398&lt;&gt;"",ISNUMBER(A7398)),VLOOKUP(A7398,Studies!A:BR,5,FALSE),"")</f>
        <v>Efavirenz</v>
      </c>
      <c r="F7398" s="251" t="str">
        <f>IF(AND(A7398&lt;&gt;"",ISNUMBER(A7398)),VLOOKUP(A7398,Studies!A:BR,6,FALSE),"")</f>
        <v>Plasma</v>
      </c>
      <c r="G7398" s="273">
        <v>1.000069703426212</v>
      </c>
      <c r="H7398" s="50" t="s">
        <v>60</v>
      </c>
      <c r="I7398" s="253">
        <v>1250.4857420000001</v>
      </c>
      <c r="J7398" s="41" t="s">
        <v>941</v>
      </c>
      <c r="K7398" s="41" t="s">
        <v>239</v>
      </c>
      <c r="P7398" s="42" t="s">
        <v>2228</v>
      </c>
    </row>
    <row r="7399" spans="1:16" x14ac:dyDescent="0.2">
      <c r="A7399" s="30">
        <v>792</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CYP2B6*1/*6 genotype</v>
      </c>
      <c r="E7399" s="250" t="str">
        <f>IF(AND(A7399&lt;&gt;"",ISNUMBER(A7399)),VLOOKUP(A7399,Studies!A:BR,5,FALSE),"")</f>
        <v>Efavirenz</v>
      </c>
      <c r="F7399" s="251" t="str">
        <f>IF(AND(A7399&lt;&gt;"",ISNUMBER(A7399)),VLOOKUP(A7399,Studies!A:BR,6,FALSE),"")</f>
        <v>Plasma</v>
      </c>
      <c r="G7399" s="273">
        <v>1.0002452748036013</v>
      </c>
      <c r="H7399" s="50" t="s">
        <v>60</v>
      </c>
      <c r="I7399" s="253">
        <v>1486.0614310000001</v>
      </c>
      <c r="J7399" s="41" t="s">
        <v>941</v>
      </c>
      <c r="K7399" s="41" t="s">
        <v>239</v>
      </c>
      <c r="P7399" s="42" t="s">
        <v>2228</v>
      </c>
    </row>
    <row r="7400" spans="1:16" x14ac:dyDescent="0.2">
      <c r="A7400" s="30">
        <v>792</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CYP2B6*1/*6 genotype</v>
      </c>
      <c r="E7400" s="250" t="str">
        <f>IF(AND(A7400&lt;&gt;"",ISNUMBER(A7400)),VLOOKUP(A7400,Studies!A:BR,5,FALSE),"")</f>
        <v>Efavirenz</v>
      </c>
      <c r="F7400" s="251" t="str">
        <f>IF(AND(A7400&lt;&gt;"",ISNUMBER(A7400)),VLOOKUP(A7400,Studies!A:BR,6,FALSE),"")</f>
        <v>Plasma</v>
      </c>
      <c r="G7400" s="273">
        <v>1.0003199440725148</v>
      </c>
      <c r="H7400" s="50" t="s">
        <v>60</v>
      </c>
      <c r="I7400" s="253">
        <v>1135.101731</v>
      </c>
      <c r="J7400" s="41" t="s">
        <v>941</v>
      </c>
      <c r="K7400" s="41" t="s">
        <v>239</v>
      </c>
      <c r="P7400" s="42" t="s">
        <v>2228</v>
      </c>
    </row>
    <row r="7401" spans="1:16" x14ac:dyDescent="0.2">
      <c r="A7401" s="30">
        <v>792</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CYP2B6*1/*6 genotype</v>
      </c>
      <c r="E7401" s="250" t="str">
        <f>IF(AND(A7401&lt;&gt;"",ISNUMBER(A7401)),VLOOKUP(A7401,Studies!A:BR,5,FALSE),"")</f>
        <v>Efavirenz</v>
      </c>
      <c r="F7401" s="251" t="str">
        <f>IF(AND(A7401&lt;&gt;"",ISNUMBER(A7401)),VLOOKUP(A7401,Studies!A:BR,6,FALSE),"")</f>
        <v>Plasma</v>
      </c>
      <c r="G7401" s="273">
        <v>1.0009389676889404</v>
      </c>
      <c r="H7401" s="50" t="s">
        <v>60</v>
      </c>
      <c r="I7401" s="253">
        <v>889.90023310000004</v>
      </c>
      <c r="J7401" s="41" t="s">
        <v>941</v>
      </c>
      <c r="K7401" s="41" t="s">
        <v>239</v>
      </c>
      <c r="P7401" s="42" t="s">
        <v>2228</v>
      </c>
    </row>
    <row r="7402" spans="1:16" x14ac:dyDescent="0.2">
      <c r="A7402" s="30">
        <v>792</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CYP2B6*1/*6 genotype</v>
      </c>
      <c r="E7402" s="250" t="str">
        <f>IF(AND(A7402&lt;&gt;"",ISNUMBER(A7402)),VLOOKUP(A7402,Studies!A:BR,5,FALSE),"")</f>
        <v>Efavirenz</v>
      </c>
      <c r="F7402" s="251" t="str">
        <f>IF(AND(A7402&lt;&gt;"",ISNUMBER(A7402)),VLOOKUP(A7402,Studies!A:BR,6,FALSE),"")</f>
        <v>Plasma</v>
      </c>
      <c r="G7402" s="273">
        <v>1.0013736128155142</v>
      </c>
      <c r="H7402" s="50" t="s">
        <v>60</v>
      </c>
      <c r="I7402" s="253">
        <v>471.63319280000002</v>
      </c>
      <c r="J7402" s="41" t="s">
        <v>941</v>
      </c>
      <c r="K7402" s="41" t="s">
        <v>239</v>
      </c>
      <c r="P7402" s="42" t="s">
        <v>2228</v>
      </c>
    </row>
    <row r="7403" spans="1:16" x14ac:dyDescent="0.2">
      <c r="A7403" s="30">
        <v>792</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CYP2B6*1/*6 genotype</v>
      </c>
      <c r="E7403" s="250" t="str">
        <f>IF(AND(A7403&lt;&gt;"",ISNUMBER(A7403)),VLOOKUP(A7403,Studies!A:BR,5,FALSE),"")</f>
        <v>Efavirenz</v>
      </c>
      <c r="F7403" s="251" t="str">
        <f>IF(AND(A7403&lt;&gt;"",ISNUMBER(A7403)),VLOOKUP(A7403,Studies!A:BR,6,FALSE),"")</f>
        <v>Plasma</v>
      </c>
      <c r="G7403" s="273">
        <v>1.0014765135068446</v>
      </c>
      <c r="H7403" s="50" t="s">
        <v>60</v>
      </c>
      <c r="I7403" s="253">
        <v>1418.754091</v>
      </c>
      <c r="J7403" s="41" t="s">
        <v>941</v>
      </c>
      <c r="K7403" s="41" t="s">
        <v>239</v>
      </c>
      <c r="P7403" s="42" t="s">
        <v>2228</v>
      </c>
    </row>
    <row r="7404" spans="1:16" x14ac:dyDescent="0.2">
      <c r="A7404" s="30">
        <v>792</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CYP2B6*1/*6 genotype</v>
      </c>
      <c r="E7404" s="250" t="str">
        <f>IF(AND(A7404&lt;&gt;"",ISNUMBER(A7404)),VLOOKUP(A7404,Studies!A:BR,5,FALSE),"")</f>
        <v>Efavirenz</v>
      </c>
      <c r="F7404" s="251" t="str">
        <f>IF(AND(A7404&lt;&gt;"",ISNUMBER(A7404)),VLOOKUP(A7404,Studies!A:BR,6,FALSE),"")</f>
        <v>Plasma</v>
      </c>
      <c r="G7404" s="273">
        <v>1.9980653323074802</v>
      </c>
      <c r="H7404" s="50" t="s">
        <v>60</v>
      </c>
      <c r="I7404" s="253">
        <v>880.42106369999999</v>
      </c>
      <c r="J7404" s="41" t="s">
        <v>941</v>
      </c>
      <c r="K7404" s="41" t="s">
        <v>239</v>
      </c>
      <c r="P7404" s="42" t="s">
        <v>2228</v>
      </c>
    </row>
    <row r="7405" spans="1:16" x14ac:dyDescent="0.2">
      <c r="A7405" s="30">
        <v>792</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CYP2B6*1/*6 genotype</v>
      </c>
      <c r="E7405" s="250" t="str">
        <f>IF(AND(A7405&lt;&gt;"",ISNUMBER(A7405)),VLOOKUP(A7405,Studies!A:BR,5,FALSE),"")</f>
        <v>Efavirenz</v>
      </c>
      <c r="F7405" s="251" t="str">
        <f>IF(AND(A7405&lt;&gt;"",ISNUMBER(A7405)),VLOOKUP(A7405,Studies!A:BR,6,FALSE),"")</f>
        <v>Plasma</v>
      </c>
      <c r="G7405" s="273">
        <v>1.9992700957581402</v>
      </c>
      <c r="H7405" s="50" t="s">
        <v>60</v>
      </c>
      <c r="I7405" s="253">
        <v>1515.0331249999999</v>
      </c>
      <c r="J7405" s="41" t="s">
        <v>941</v>
      </c>
      <c r="K7405" s="41" t="s">
        <v>239</v>
      </c>
      <c r="P7405" s="42" t="s">
        <v>2228</v>
      </c>
    </row>
    <row r="7406" spans="1:16" x14ac:dyDescent="0.2">
      <c r="A7406" s="30">
        <v>792</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CYP2B6*1/*6 genotype</v>
      </c>
      <c r="E7406" s="250" t="str">
        <f>IF(AND(A7406&lt;&gt;"",ISNUMBER(A7406)),VLOOKUP(A7406,Studies!A:BR,5,FALSE),"")</f>
        <v>Efavirenz</v>
      </c>
      <c r="F7406" s="251" t="str">
        <f>IF(AND(A7406&lt;&gt;"",ISNUMBER(A7406)),VLOOKUP(A7406,Studies!A:BR,6,FALSE),"")</f>
        <v>Plasma</v>
      </c>
      <c r="G7406" s="273">
        <v>1.9995404032971711</v>
      </c>
      <c r="H7406" s="50" t="s">
        <v>60</v>
      </c>
      <c r="I7406" s="253">
        <v>1707.3502840000001</v>
      </c>
      <c r="J7406" s="187" t="s">
        <v>941</v>
      </c>
      <c r="K7406" s="187" t="s">
        <v>239</v>
      </c>
      <c r="P7406" s="42" t="s">
        <v>2228</v>
      </c>
    </row>
    <row r="7407" spans="1:16" x14ac:dyDescent="0.2">
      <c r="A7407" s="30">
        <v>792</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CYP2B6*1/*6 genotype</v>
      </c>
      <c r="E7407" s="250" t="str">
        <f>IF(AND(A7407&lt;&gt;"",ISNUMBER(A7407)),VLOOKUP(A7407,Studies!A:BR,5,FALSE),"")</f>
        <v>Efavirenz</v>
      </c>
      <c r="F7407" s="251" t="str">
        <f>IF(AND(A7407&lt;&gt;"",ISNUMBER(A7407)),VLOOKUP(A7407,Studies!A:BR,6,FALSE),"")</f>
        <v>Plasma</v>
      </c>
      <c r="G7407" s="273">
        <v>1.999573882503435</v>
      </c>
      <c r="H7407" s="50" t="s">
        <v>60</v>
      </c>
      <c r="I7407" s="253">
        <v>1553.4944620000001</v>
      </c>
      <c r="J7407" s="187" t="s">
        <v>941</v>
      </c>
      <c r="K7407" s="187" t="s">
        <v>239</v>
      </c>
      <c r="P7407" s="42" t="s">
        <v>2228</v>
      </c>
    </row>
    <row r="7408" spans="1:16" x14ac:dyDescent="0.2">
      <c r="A7408" s="183">
        <v>792</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CYP2B6*1/*6 genotype</v>
      </c>
      <c r="E7408" s="250" t="str">
        <f>IF(AND(A7408&lt;&gt;"",ISNUMBER(A7408)),VLOOKUP(A7408,Studies!A:BR,5,FALSE),"")</f>
        <v>Efavirenz</v>
      </c>
      <c r="F7408" s="251" t="str">
        <f>IF(AND(A7408&lt;&gt;"",ISNUMBER(A7408)),VLOOKUP(A7408,Studies!A:BR,6,FALSE),"")</f>
        <v>Plasma</v>
      </c>
      <c r="G7408" s="273">
        <v>1.9996371620483697</v>
      </c>
      <c r="H7408" s="50" t="s">
        <v>60</v>
      </c>
      <c r="I7408" s="253">
        <v>1361.1773020000001</v>
      </c>
      <c r="J7408" s="187" t="s">
        <v>941</v>
      </c>
      <c r="K7408" s="187" t="s">
        <v>239</v>
      </c>
      <c r="P7408" s="42" t="s">
        <v>2228</v>
      </c>
    </row>
    <row r="7409" spans="1:16" x14ac:dyDescent="0.2">
      <c r="A7409" s="183">
        <v>792</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CYP2B6*1/*6 genotype</v>
      </c>
      <c r="E7409" s="250" t="str">
        <f>IF(AND(A7409&lt;&gt;"",ISNUMBER(A7409)),VLOOKUP(A7409,Studies!A:BR,5,FALSE),"")</f>
        <v>Efavirenz</v>
      </c>
      <c r="F7409" s="251" t="str">
        <f>IF(AND(A7409&lt;&gt;"",ISNUMBER(A7409)),VLOOKUP(A7409,Studies!A:BR,6,FALSE),"")</f>
        <v>Plasma</v>
      </c>
      <c r="G7409" s="273">
        <v>2.0004888669382779</v>
      </c>
      <c r="H7409" s="50" t="s">
        <v>60</v>
      </c>
      <c r="I7409" s="253">
        <v>2058.3099849999999</v>
      </c>
      <c r="J7409" s="187" t="s">
        <v>941</v>
      </c>
      <c r="K7409" s="187" t="s">
        <v>239</v>
      </c>
      <c r="P7409" s="42" t="s">
        <v>2228</v>
      </c>
    </row>
    <row r="7410" spans="1:16" x14ac:dyDescent="0.2">
      <c r="A7410" s="183">
        <v>792</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CYP2B6*1/*6 genotype</v>
      </c>
      <c r="E7410" s="250" t="str">
        <f>IF(AND(A7410&lt;&gt;"",ISNUMBER(A7410)),VLOOKUP(A7410,Studies!A:BR,5,FALSE),"")</f>
        <v>Efavirenz</v>
      </c>
      <c r="F7410" s="251" t="str">
        <f>IF(AND(A7410&lt;&gt;"",ISNUMBER(A7410)),VLOOKUP(A7410,Studies!A:BR,6,FALSE),"")</f>
        <v>Plasma</v>
      </c>
      <c r="G7410" s="273">
        <v>2.0005916985440999</v>
      </c>
      <c r="H7410" s="50" t="s">
        <v>60</v>
      </c>
      <c r="I7410" s="253">
        <v>1418.8902559999999</v>
      </c>
      <c r="J7410" s="187" t="s">
        <v>941</v>
      </c>
      <c r="K7410" s="187" t="s">
        <v>239</v>
      </c>
      <c r="P7410" s="42" t="s">
        <v>2228</v>
      </c>
    </row>
    <row r="7411" spans="1:16" x14ac:dyDescent="0.2">
      <c r="A7411" s="183">
        <v>792</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CYP2B6*1/*6 genotype</v>
      </c>
      <c r="E7411" s="250" t="str">
        <f>IF(AND(A7411&lt;&gt;"",ISNUMBER(A7411)),VLOOKUP(A7411,Studies!A:BR,5,FALSE),"")</f>
        <v>Efavirenz</v>
      </c>
      <c r="F7411" s="251" t="str">
        <f>IF(AND(A7411&lt;&gt;"",ISNUMBER(A7411)),VLOOKUP(A7411,Studies!A:BR,6,FALSE),"")</f>
        <v>Plasma</v>
      </c>
      <c r="G7411" s="273">
        <v>2.00162085361965</v>
      </c>
      <c r="H7411" s="50" t="s">
        <v>60</v>
      </c>
      <c r="I7411" s="253">
        <v>2414.0773519999998</v>
      </c>
      <c r="J7411" s="187" t="s">
        <v>941</v>
      </c>
      <c r="K7411" s="187" t="s">
        <v>239</v>
      </c>
      <c r="P7411" s="42" t="s">
        <v>2228</v>
      </c>
    </row>
    <row r="7412" spans="1:16" x14ac:dyDescent="0.2">
      <c r="A7412" s="183">
        <v>792</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CYP2B6*1/*6 genotype</v>
      </c>
      <c r="E7412" s="250" t="str">
        <f>IF(AND(A7412&lt;&gt;"",ISNUMBER(A7412)),VLOOKUP(A7412,Studies!A:BR,5,FALSE),"")</f>
        <v>Efavirenz</v>
      </c>
      <c r="F7412" s="251" t="str">
        <f>IF(AND(A7412&lt;&gt;"",ISNUMBER(A7412)),VLOOKUP(A7412,Studies!A:BR,6,FALSE),"")</f>
        <v>Plasma</v>
      </c>
      <c r="G7412" s="273">
        <v>2.0019359631612899</v>
      </c>
      <c r="H7412" s="50" t="s">
        <v>60</v>
      </c>
      <c r="I7412" s="253">
        <v>1543.8791269999999</v>
      </c>
      <c r="J7412" s="187" t="s">
        <v>941</v>
      </c>
      <c r="K7412" s="187" t="s">
        <v>239</v>
      </c>
      <c r="P7412" s="42" t="s">
        <v>2228</v>
      </c>
    </row>
    <row r="7413" spans="1:16" x14ac:dyDescent="0.2">
      <c r="A7413" s="183">
        <v>792</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CYP2B6*1/*6 genotype</v>
      </c>
      <c r="E7413" s="250" t="str">
        <f>IF(AND(A7413&lt;&gt;"",ISNUMBER(A7413)),VLOOKUP(A7413,Studies!A:BR,5,FALSE),"")</f>
        <v>Efavirenz</v>
      </c>
      <c r="F7413" s="251" t="str">
        <f>IF(AND(A7413&lt;&gt;"",ISNUMBER(A7413)),VLOOKUP(A7413,Studies!A:BR,6,FALSE),"")</f>
        <v>Plasma</v>
      </c>
      <c r="G7413" s="273">
        <v>2.9989057597946376</v>
      </c>
      <c r="H7413" s="50" t="s">
        <v>60</v>
      </c>
      <c r="I7413" s="253">
        <v>1967.079526</v>
      </c>
      <c r="J7413" s="187" t="s">
        <v>941</v>
      </c>
      <c r="K7413" s="187" t="s">
        <v>239</v>
      </c>
      <c r="P7413" s="42" t="s">
        <v>2228</v>
      </c>
    </row>
    <row r="7414" spans="1:16" x14ac:dyDescent="0.2">
      <c r="A7414" s="183">
        <v>792</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CYP2B6*1/*6 genotype</v>
      </c>
      <c r="E7414" s="250" t="str">
        <f>IF(AND(A7414&lt;&gt;"",ISNUMBER(A7414)),VLOOKUP(A7414,Studies!A:BR,5,FALSE),"")</f>
        <v>Efavirenz</v>
      </c>
      <c r="F7414" s="251" t="str">
        <f>IF(AND(A7414&lt;&gt;"",ISNUMBER(A7414)),VLOOKUP(A7414,Studies!A:BR,6,FALSE),"")</f>
        <v>Plasma</v>
      </c>
      <c r="G7414" s="273">
        <v>2.9993110354058445</v>
      </c>
      <c r="H7414" s="50" t="s">
        <v>60</v>
      </c>
      <c r="I7414" s="253">
        <v>1818.0523189999999</v>
      </c>
      <c r="J7414" s="187" t="s">
        <v>941</v>
      </c>
      <c r="K7414" s="187" t="s">
        <v>239</v>
      </c>
      <c r="P7414" s="42" t="s">
        <v>2228</v>
      </c>
    </row>
    <row r="7415" spans="1:16" x14ac:dyDescent="0.2">
      <c r="A7415" s="183">
        <v>792</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CYP2B6*1/*6 genotype</v>
      </c>
      <c r="E7415" s="250" t="str">
        <f>IF(AND(A7415&lt;&gt;"",ISNUMBER(A7415)),VLOOKUP(A7415,Studies!A:BR,5,FALSE),"")</f>
        <v>Efavirenz</v>
      </c>
      <c r="F7415" s="251" t="str">
        <f>IF(AND(A7415&lt;&gt;"",ISNUMBER(A7415)),VLOOKUP(A7415,Studies!A:BR,6,FALSE),"")</f>
        <v>Plasma</v>
      </c>
      <c r="G7415" s="273">
        <v>2.9994083658466115</v>
      </c>
      <c r="H7415" s="50" t="s">
        <v>60</v>
      </c>
      <c r="I7415" s="253">
        <v>1866.1394640000001</v>
      </c>
      <c r="J7415" s="187" t="s">
        <v>941</v>
      </c>
      <c r="K7415" s="187" t="s">
        <v>239</v>
      </c>
      <c r="P7415" s="42" t="s">
        <v>2228</v>
      </c>
    </row>
    <row r="7416" spans="1:16" x14ac:dyDescent="0.2">
      <c r="A7416" s="183">
        <v>792</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CYP2B6*1/*6 genotype</v>
      </c>
      <c r="E7416" s="250" t="str">
        <f>IF(AND(A7416&lt;&gt;"",ISNUMBER(A7416)),VLOOKUP(A7416,Studies!A:BR,5,FALSE),"")</f>
        <v>Efavirenz</v>
      </c>
      <c r="F7416" s="251" t="str">
        <f>IF(AND(A7416&lt;&gt;"",ISNUMBER(A7416)),VLOOKUP(A7416,Studies!A:BR,6,FALSE),"")</f>
        <v>Plasma</v>
      </c>
      <c r="G7416" s="273">
        <v>2.9996633728742599</v>
      </c>
      <c r="H7416" s="50" t="s">
        <v>60</v>
      </c>
      <c r="I7416" s="253">
        <v>755.56835739999997</v>
      </c>
      <c r="J7416" s="187" t="s">
        <v>941</v>
      </c>
      <c r="K7416" s="187" t="s">
        <v>239</v>
      </c>
      <c r="P7416" s="42" t="s">
        <v>2228</v>
      </c>
    </row>
    <row r="7417" spans="1:16" x14ac:dyDescent="0.2">
      <c r="A7417" s="183">
        <v>792</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CYP2B6*1/*6 genotype</v>
      </c>
      <c r="E7417" s="250" t="str">
        <f>IF(AND(A7417&lt;&gt;"",ISNUMBER(A7417)),VLOOKUP(A7417,Studies!A:BR,5,FALSE),"")</f>
        <v>Efavirenz</v>
      </c>
      <c r="F7417" s="251" t="str">
        <f>IF(AND(A7417&lt;&gt;"",ISNUMBER(A7417)),VLOOKUP(A7417,Studies!A:BR,6,FALSE),"")</f>
        <v>Plasma</v>
      </c>
      <c r="G7417" s="273">
        <v>2.9998059398783372</v>
      </c>
      <c r="H7417" s="50" t="s">
        <v>60</v>
      </c>
      <c r="I7417" s="253">
        <v>1063.2485790000001</v>
      </c>
      <c r="J7417" s="187" t="s">
        <v>941</v>
      </c>
      <c r="K7417" s="187" t="s">
        <v>239</v>
      </c>
      <c r="P7417" s="42" t="s">
        <v>2228</v>
      </c>
    </row>
    <row r="7418" spans="1:16" x14ac:dyDescent="0.2">
      <c r="A7418" s="30">
        <v>792</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CYP2B6*1/*6 genotype</v>
      </c>
      <c r="E7418" s="250" t="str">
        <f>IF(AND(A7418&lt;&gt;"",ISNUMBER(A7418)),VLOOKUP(A7418,Studies!A:BR,5,FALSE),"")</f>
        <v>Efavirenz</v>
      </c>
      <c r="F7418" s="251" t="str">
        <f>IF(AND(A7418&lt;&gt;"",ISNUMBER(A7418)),VLOOKUP(A7418,Studies!A:BR,6,FALSE),"")</f>
        <v>Plasma</v>
      </c>
      <c r="G7418" s="273">
        <v>3.0010504583604636</v>
      </c>
      <c r="H7418" s="194" t="s">
        <v>60</v>
      </c>
      <c r="I7418" s="253">
        <v>1337.2960800000001</v>
      </c>
      <c r="J7418" s="187" t="s">
        <v>941</v>
      </c>
      <c r="K7418" s="187" t="s">
        <v>239</v>
      </c>
      <c r="P7418" s="42" t="s">
        <v>2228</v>
      </c>
    </row>
    <row r="7419" spans="1:16" x14ac:dyDescent="0.2">
      <c r="A7419" s="30">
        <v>792</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CYP2B6*1/*6 genotype</v>
      </c>
      <c r="E7419" s="250" t="str">
        <f>IF(AND(A7419&lt;&gt;"",ISNUMBER(A7419)),VLOOKUP(A7419,Studies!A:BR,5,FALSE),"")</f>
        <v>Efavirenz</v>
      </c>
      <c r="F7419" s="251" t="str">
        <f>IF(AND(A7419&lt;&gt;"",ISNUMBER(A7419)),VLOOKUP(A7419,Studies!A:BR,6,FALSE),"")</f>
        <v>Plasma</v>
      </c>
      <c r="G7419" s="273">
        <v>3.0011768125267699</v>
      </c>
      <c r="H7419" s="194" t="s">
        <v>60</v>
      </c>
      <c r="I7419" s="253">
        <v>1524.7950980000001</v>
      </c>
      <c r="J7419" s="187" t="s">
        <v>941</v>
      </c>
      <c r="K7419" s="187" t="s">
        <v>239</v>
      </c>
      <c r="P7419" s="42" t="s">
        <v>2228</v>
      </c>
    </row>
    <row r="7420" spans="1:16" x14ac:dyDescent="0.2">
      <c r="A7420" s="183">
        <v>792</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CYP2B6*1/*6 genotype</v>
      </c>
      <c r="E7420" s="250" t="str">
        <f>IF(AND(A7420&lt;&gt;"",ISNUMBER(A7420)),VLOOKUP(A7420,Studies!A:BR,5,FALSE),"")</f>
        <v>Efavirenz</v>
      </c>
      <c r="F7420" s="251" t="str">
        <f>IF(AND(A7420&lt;&gt;"",ISNUMBER(A7420)),VLOOKUP(A7420,Studies!A:BR,6,FALSE),"")</f>
        <v>Plasma</v>
      </c>
      <c r="G7420" s="273">
        <v>3.0015074442867191</v>
      </c>
      <c r="H7420" s="194" t="s">
        <v>60</v>
      </c>
      <c r="I7420" s="253">
        <v>2116.1172069999998</v>
      </c>
      <c r="J7420" s="187" t="s">
        <v>941</v>
      </c>
      <c r="K7420" s="187" t="s">
        <v>239</v>
      </c>
      <c r="P7420" s="42" t="s">
        <v>2228</v>
      </c>
    </row>
    <row r="7421" spans="1:16" x14ac:dyDescent="0.2">
      <c r="A7421" s="183">
        <v>792</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CYP2B6*1/*6 genotype</v>
      </c>
      <c r="E7421" s="250" t="str">
        <f>IF(AND(A7421&lt;&gt;"",ISNUMBER(A7421)),VLOOKUP(A7421,Studies!A:BR,5,FALSE),"")</f>
        <v>Efavirenz</v>
      </c>
      <c r="F7421" s="251" t="str">
        <f>IF(AND(A7421&lt;&gt;"",ISNUMBER(A7421)),VLOOKUP(A7421,Studies!A:BR,6,FALSE),"")</f>
        <v>Plasma</v>
      </c>
      <c r="G7421" s="273">
        <v>3.0016478779641913</v>
      </c>
      <c r="H7421" s="194" t="s">
        <v>60</v>
      </c>
      <c r="I7421" s="253">
        <v>928.63389979999999</v>
      </c>
      <c r="J7421" s="187" t="s">
        <v>941</v>
      </c>
      <c r="K7421" s="187" t="s">
        <v>239</v>
      </c>
      <c r="P7421" s="42" t="s">
        <v>2228</v>
      </c>
    </row>
    <row r="7422" spans="1:16" x14ac:dyDescent="0.2">
      <c r="A7422" s="183">
        <v>792</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CYP2B6*1/*6 genotype</v>
      </c>
      <c r="E7422" s="250" t="str">
        <f>IF(AND(A7422&lt;&gt;"",ISNUMBER(A7422)),VLOOKUP(A7422,Studies!A:BR,5,FALSE),"")</f>
        <v>Efavirenz</v>
      </c>
      <c r="F7422" s="251" t="str">
        <f>IF(AND(A7422&lt;&gt;"",ISNUMBER(A7422)),VLOOKUP(A7422,Studies!A:BR,6,FALSE),"")</f>
        <v>Plasma</v>
      </c>
      <c r="G7422" s="273">
        <v>3.9985710700415074</v>
      </c>
      <c r="H7422" s="194" t="s">
        <v>60</v>
      </c>
      <c r="I7422" s="253">
        <v>640.32051109999998</v>
      </c>
      <c r="J7422" s="187" t="s">
        <v>941</v>
      </c>
      <c r="K7422" s="187" t="s">
        <v>239</v>
      </c>
      <c r="P7422" s="42" t="s">
        <v>2228</v>
      </c>
    </row>
    <row r="7423" spans="1:16" x14ac:dyDescent="0.2">
      <c r="A7423" s="183">
        <v>792</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CYP2B6*1/*6 genotype</v>
      </c>
      <c r="E7423" s="250" t="str">
        <f>IF(AND(A7423&lt;&gt;"",ISNUMBER(A7423)),VLOOKUP(A7423,Studies!A:BR,5,FALSE),"")</f>
        <v>Efavirenz</v>
      </c>
      <c r="F7423" s="251" t="str">
        <f>IF(AND(A7423&lt;&gt;"",ISNUMBER(A7423)),VLOOKUP(A7423,Studies!A:BR,6,FALSE),"")</f>
        <v>Plasma</v>
      </c>
      <c r="G7423" s="273">
        <v>3.9987589545408264</v>
      </c>
      <c r="H7423" s="194" t="s">
        <v>60</v>
      </c>
      <c r="I7423" s="253">
        <v>1270.114431</v>
      </c>
      <c r="J7423" s="187" t="s">
        <v>941</v>
      </c>
      <c r="K7423" s="187" t="s">
        <v>239</v>
      </c>
      <c r="P7423" s="42" t="s">
        <v>2228</v>
      </c>
    </row>
    <row r="7424" spans="1:16" x14ac:dyDescent="0.2">
      <c r="A7424" s="183">
        <v>792</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CYP2B6*1/*6 genotype</v>
      </c>
      <c r="E7424" s="250" t="str">
        <f>IF(AND(A7424&lt;&gt;"",ISNUMBER(A7424)),VLOOKUP(A7424,Studies!A:BR,5,FALSE),"")</f>
        <v>Efavirenz</v>
      </c>
      <c r="F7424" s="251" t="str">
        <f>IF(AND(A7424&lt;&gt;"",ISNUMBER(A7424)),VLOOKUP(A7424,Studies!A:BR,6,FALSE),"")</f>
        <v>Plasma</v>
      </c>
      <c r="G7424" s="273">
        <v>3.9988252363717183</v>
      </c>
      <c r="H7424" s="194" t="s">
        <v>60</v>
      </c>
      <c r="I7424" s="253">
        <v>1154.7304200000001</v>
      </c>
      <c r="J7424" s="187" t="s">
        <v>941</v>
      </c>
      <c r="K7424" s="187" t="s">
        <v>239</v>
      </c>
      <c r="P7424" s="42" t="s">
        <v>2228</v>
      </c>
    </row>
    <row r="7425" spans="1:16" x14ac:dyDescent="0.2">
      <c r="A7425" s="183">
        <v>792</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CYP2B6*1/*6 genotype</v>
      </c>
      <c r="E7425" s="250" t="str">
        <f>IF(AND(A7425&lt;&gt;"",ISNUMBER(A7425)),VLOOKUP(A7425,Studies!A:BR,5,FALSE),"")</f>
        <v>Efavirenz</v>
      </c>
      <c r="F7425" s="251" t="str">
        <f>IF(AND(A7425&lt;&gt;"",ISNUMBER(A7425)),VLOOKUP(A7425,Studies!A:BR,6,FALSE),"")</f>
        <v>Plasma</v>
      </c>
      <c r="G7425" s="273">
        <v>4.0000876429807395</v>
      </c>
      <c r="H7425" s="194" t="s">
        <v>60</v>
      </c>
      <c r="I7425" s="253">
        <v>770.11704940000004</v>
      </c>
      <c r="J7425" s="187" t="s">
        <v>941</v>
      </c>
      <c r="K7425" s="187" t="s">
        <v>239</v>
      </c>
      <c r="P7425" s="42" t="s">
        <v>2228</v>
      </c>
    </row>
    <row r="7426" spans="1:16" x14ac:dyDescent="0.2">
      <c r="A7426" s="183">
        <v>792</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CYP2B6*1/*6 genotype</v>
      </c>
      <c r="E7426" s="250" t="str">
        <f>IF(AND(A7426&lt;&gt;"",ISNUMBER(A7426)),VLOOKUP(A7426,Studies!A:BR,5,FALSE),"")</f>
        <v>Efavirenz</v>
      </c>
      <c r="F7426" s="251" t="str">
        <f>IF(AND(A7426&lt;&gt;"",ISNUMBER(A7426)),VLOOKUP(A7426,Studies!A:BR,6,FALSE),"")</f>
        <v>Plasma</v>
      </c>
      <c r="G7426" s="273">
        <v>4.0001945676142352</v>
      </c>
      <c r="H7426" s="194" t="s">
        <v>60</v>
      </c>
      <c r="I7426" s="253">
        <v>1121.0767499999999</v>
      </c>
      <c r="J7426" s="187" t="s">
        <v>941</v>
      </c>
      <c r="K7426" s="187" t="s">
        <v>239</v>
      </c>
      <c r="P7426" s="42" t="s">
        <v>2228</v>
      </c>
    </row>
    <row r="7427" spans="1:16" x14ac:dyDescent="0.2">
      <c r="A7427" s="183">
        <v>792</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CYP2B6*1/*6 genotype</v>
      </c>
      <c r="E7427" s="250" t="str">
        <f>IF(AND(A7427&lt;&gt;"",ISNUMBER(A7427)),VLOOKUP(A7427,Studies!A:BR,5,FALSE),"")</f>
        <v>Efavirenz</v>
      </c>
      <c r="F7427" s="251" t="str">
        <f>IF(AND(A7427&lt;&gt;"",ISNUMBER(A7427)),VLOOKUP(A7427,Studies!A:BR,6,FALSE),"")</f>
        <v>Plasma</v>
      </c>
      <c r="G7427" s="273">
        <v>4.0012586799254644</v>
      </c>
      <c r="H7427" s="194" t="s">
        <v>60</v>
      </c>
      <c r="I7427" s="253">
        <v>2159.5328500000001</v>
      </c>
      <c r="J7427" s="187" t="s">
        <v>941</v>
      </c>
      <c r="K7427" s="187" t="s">
        <v>239</v>
      </c>
      <c r="P7427" s="42" t="s">
        <v>2228</v>
      </c>
    </row>
    <row r="7428" spans="1:16" x14ac:dyDescent="0.2">
      <c r="A7428" s="183">
        <v>792</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CYP2B6*1/*6 genotype</v>
      </c>
      <c r="E7428" s="250" t="str">
        <f>IF(AND(A7428&lt;&gt;"",ISNUMBER(A7428)),VLOOKUP(A7428,Studies!A:BR,5,FALSE),"")</f>
        <v>Efavirenz</v>
      </c>
      <c r="F7428" s="251" t="str">
        <f>IF(AND(A7428&lt;&gt;"",ISNUMBER(A7428)),VLOOKUP(A7428,Studies!A:BR,6,FALSE),"")</f>
        <v>Plasma</v>
      </c>
      <c r="G7428" s="273">
        <v>4.0015513374675065</v>
      </c>
      <c r="H7428" s="194" t="s">
        <v>60</v>
      </c>
      <c r="I7428" s="253">
        <v>1851.8421530000001</v>
      </c>
      <c r="J7428" s="187" t="s">
        <v>941</v>
      </c>
      <c r="K7428" s="187" t="s">
        <v>239</v>
      </c>
      <c r="P7428" s="42" t="s">
        <v>2228</v>
      </c>
    </row>
    <row r="7429" spans="1:16" x14ac:dyDescent="0.2">
      <c r="A7429" s="183">
        <v>792</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CYP2B6*1/*6 genotype</v>
      </c>
      <c r="E7429" s="250" t="str">
        <f>IF(AND(A7429&lt;&gt;"",ISNUMBER(A7429)),VLOOKUP(A7429,Studies!A:BR,5,FALSE),"")</f>
        <v>Efavirenz</v>
      </c>
      <c r="F7429" s="251" t="str">
        <f>IF(AND(A7429&lt;&gt;"",ISNUMBER(A7429)),VLOOKUP(A7429,Studies!A:BR,6,FALSE),"")</f>
        <v>Plasma</v>
      </c>
      <c r="G7429" s="273">
        <v>4.0018157712612297</v>
      </c>
      <c r="H7429" s="194" t="s">
        <v>60</v>
      </c>
      <c r="I7429" s="253">
        <v>1505.6691719999999</v>
      </c>
      <c r="J7429" s="187" t="s">
        <v>941</v>
      </c>
      <c r="K7429" s="187" t="s">
        <v>239</v>
      </c>
      <c r="P7429" s="42" t="s">
        <v>2228</v>
      </c>
    </row>
    <row r="7430" spans="1:16" x14ac:dyDescent="0.2">
      <c r="A7430" s="30">
        <v>792</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CYP2B6*1/*6 genotype</v>
      </c>
      <c r="E7430" s="250" t="str">
        <f>IF(AND(A7430&lt;&gt;"",ISNUMBER(A7430)),VLOOKUP(A7430,Studies!A:BR,5,FALSE),"")</f>
        <v>Efavirenz</v>
      </c>
      <c r="F7430" s="251" t="str">
        <f>IF(AND(A7430&lt;&gt;"",ISNUMBER(A7430)),VLOOKUP(A7430,Studies!A:BR,6,FALSE),"")</f>
        <v>Plasma</v>
      </c>
      <c r="G7430" s="273">
        <v>4.9983179101729762</v>
      </c>
      <c r="H7430" s="50" t="s">
        <v>60</v>
      </c>
      <c r="I7430" s="253">
        <v>1058.7027680000001</v>
      </c>
      <c r="J7430" s="187" t="s">
        <v>941</v>
      </c>
      <c r="K7430" s="41" t="s">
        <v>239</v>
      </c>
      <c r="P7430" s="42" t="s">
        <v>2228</v>
      </c>
    </row>
    <row r="7431" spans="1:16" x14ac:dyDescent="0.2">
      <c r="A7431" s="30">
        <v>792</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CYP2B6*1/*6 genotype</v>
      </c>
      <c r="E7431" s="250" t="str">
        <f>IF(AND(A7431&lt;&gt;"",ISNUMBER(A7431)),VLOOKUP(A7431,Studies!A:BR,5,FALSE),"")</f>
        <v>Efavirenz</v>
      </c>
      <c r="F7431" s="251" t="str">
        <f>IF(AND(A7431&lt;&gt;"",ISNUMBER(A7431)),VLOOKUP(A7431,Studies!A:BR,6,FALSE),"")</f>
        <v>Plasma</v>
      </c>
      <c r="G7431" s="273">
        <v>4.9983691157521681</v>
      </c>
      <c r="H7431" s="194" t="s">
        <v>60</v>
      </c>
      <c r="I7431" s="253">
        <v>515.4468564</v>
      </c>
      <c r="J7431" s="187" t="s">
        <v>941</v>
      </c>
      <c r="K7431" s="187" t="s">
        <v>239</v>
      </c>
      <c r="P7431" s="188" t="s">
        <v>2228</v>
      </c>
    </row>
    <row r="7432" spans="1:16" x14ac:dyDescent="0.2">
      <c r="A7432" s="183">
        <v>792</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CYP2B6*1/*6 genotype</v>
      </c>
      <c r="E7432" s="250" t="str">
        <f>IF(AND(A7432&lt;&gt;"",ISNUMBER(A7432)),VLOOKUP(A7432,Studies!A:BR,5,FALSE),"")</f>
        <v>Efavirenz</v>
      </c>
      <c r="F7432" s="251" t="str">
        <f>IF(AND(A7432&lt;&gt;"",ISNUMBER(A7432)),VLOOKUP(A7432,Studies!A:BR,6,FALSE),"")</f>
        <v>Plasma</v>
      </c>
      <c r="G7432" s="273">
        <v>4.9990600429931655</v>
      </c>
      <c r="H7432" s="194" t="s">
        <v>60</v>
      </c>
      <c r="I7432" s="253">
        <v>808.71455130000004</v>
      </c>
      <c r="J7432" s="187" t="s">
        <v>941</v>
      </c>
      <c r="K7432" s="187" t="s">
        <v>239</v>
      </c>
      <c r="P7432" s="188" t="s">
        <v>2228</v>
      </c>
    </row>
    <row r="7433" spans="1:16" x14ac:dyDescent="0.2">
      <c r="A7433" s="183">
        <v>792</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CYP2B6*1/*6 genotype</v>
      </c>
      <c r="E7433" s="250" t="str">
        <f>IF(AND(A7433&lt;&gt;"",ISNUMBER(A7433)),VLOOKUP(A7433,Studies!A:BR,5,FALSE),"")</f>
        <v>Efavirenz</v>
      </c>
      <c r="F7433" s="251" t="str">
        <f>IF(AND(A7433&lt;&gt;"",ISNUMBER(A7433)),VLOOKUP(A7433,Studies!A:BR,6,FALSE),"")</f>
        <v>Plasma</v>
      </c>
      <c r="G7433" s="273">
        <v>4.9995768803488465</v>
      </c>
      <c r="H7433" s="194" t="s">
        <v>60</v>
      </c>
      <c r="I7433" s="253">
        <v>1275.047789</v>
      </c>
      <c r="J7433" s="187" t="s">
        <v>941</v>
      </c>
      <c r="K7433" s="187" t="s">
        <v>239</v>
      </c>
      <c r="P7433" s="188" t="s">
        <v>2228</v>
      </c>
    </row>
    <row r="7434" spans="1:16" x14ac:dyDescent="0.2">
      <c r="A7434" s="183">
        <v>792</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CYP2B6*1/*6 genotype</v>
      </c>
      <c r="E7434" s="250" t="str">
        <f>IF(AND(A7434&lt;&gt;"",ISNUMBER(A7434)),VLOOKUP(A7434,Studies!A:BR,5,FALSE),"")</f>
        <v>Efavirenz</v>
      </c>
      <c r="F7434" s="251" t="str">
        <f>IF(AND(A7434&lt;&gt;"",ISNUMBER(A7434)),VLOOKUP(A7434,Studies!A:BR,6,FALSE),"")</f>
        <v>Plasma</v>
      </c>
      <c r="G7434" s="273">
        <v>5.0002895013280213</v>
      </c>
      <c r="H7434" s="194" t="s">
        <v>60</v>
      </c>
      <c r="I7434" s="253">
        <v>2116.3895360000001</v>
      </c>
      <c r="J7434" s="187" t="s">
        <v>941</v>
      </c>
      <c r="K7434" s="187" t="s">
        <v>239</v>
      </c>
      <c r="P7434" s="188" t="s">
        <v>2228</v>
      </c>
    </row>
    <row r="7435" spans="1:16" x14ac:dyDescent="0.2">
      <c r="A7435" s="183">
        <v>792</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CYP2B6*1/*6 genotype</v>
      </c>
      <c r="E7435" s="250" t="str">
        <f>IF(AND(A7435&lt;&gt;"",ISNUMBER(A7435)),VLOOKUP(A7435,Studies!A:BR,5,FALSE),"")</f>
        <v>Efavirenz</v>
      </c>
      <c r="F7435" s="251" t="str">
        <f>IF(AND(A7435&lt;&gt;"",ISNUMBER(A7435)),VLOOKUP(A7435,Studies!A:BR,6,FALSE),"")</f>
        <v>Plasma</v>
      </c>
      <c r="G7435" s="273">
        <v>5.0004235120378437</v>
      </c>
      <c r="H7435" s="194" t="s">
        <v>60</v>
      </c>
      <c r="I7435" s="253">
        <v>981.78009369999995</v>
      </c>
      <c r="J7435" s="187" t="s">
        <v>941</v>
      </c>
      <c r="K7435" s="187" t="s">
        <v>239</v>
      </c>
      <c r="P7435" s="188" t="s">
        <v>2228</v>
      </c>
    </row>
    <row r="7436" spans="1:16" x14ac:dyDescent="0.2">
      <c r="A7436" s="183">
        <v>792</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CYP2B6*1/*6 genotype</v>
      </c>
      <c r="E7436" s="250" t="str">
        <f>IF(AND(A7436&lt;&gt;"",ISNUMBER(A7436)),VLOOKUP(A7436,Studies!A:BR,5,FALSE),"")</f>
        <v>Efavirenz</v>
      </c>
      <c r="F7436" s="251" t="str">
        <f>IF(AND(A7436&lt;&gt;"",ISNUMBER(A7436)),VLOOKUP(A7436,Studies!A:BR,6,FALSE),"")</f>
        <v>Plasma</v>
      </c>
      <c r="G7436" s="273">
        <v>5.0009822827549648</v>
      </c>
      <c r="H7436" s="194" t="s">
        <v>60</v>
      </c>
      <c r="I7436" s="253">
        <v>1236.586452</v>
      </c>
      <c r="J7436" s="187" t="s">
        <v>941</v>
      </c>
      <c r="K7436" s="187" t="s">
        <v>239</v>
      </c>
      <c r="P7436" s="188" t="s">
        <v>2228</v>
      </c>
    </row>
    <row r="7437" spans="1:16" x14ac:dyDescent="0.2">
      <c r="A7437" s="183">
        <v>792</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CYP2B6*1/*6 genotype</v>
      </c>
      <c r="E7437" s="250" t="str">
        <f>IF(AND(A7437&lt;&gt;"",ISNUMBER(A7437)),VLOOKUP(A7437,Studies!A:BR,5,FALSE),"")</f>
        <v>Efavirenz</v>
      </c>
      <c r="F7437" s="251" t="str">
        <f>IF(AND(A7437&lt;&gt;"",ISNUMBER(A7437)),VLOOKUP(A7437,Studies!A:BR,6,FALSE),"")</f>
        <v>Plasma</v>
      </c>
      <c r="G7437" s="273">
        <v>5.0013088293448087</v>
      </c>
      <c r="H7437" s="194" t="s">
        <v>60</v>
      </c>
      <c r="I7437" s="253">
        <v>1424.08547</v>
      </c>
      <c r="J7437" s="187" t="s">
        <v>941</v>
      </c>
      <c r="K7437" s="187" t="s">
        <v>239</v>
      </c>
      <c r="P7437" s="188" t="s">
        <v>2228</v>
      </c>
    </row>
    <row r="7438" spans="1:16" x14ac:dyDescent="0.2">
      <c r="A7438" s="183">
        <v>792</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CYP2B6*1/*6 genotype</v>
      </c>
      <c r="E7438" s="250" t="str">
        <f>IF(AND(A7438&lt;&gt;"",ISNUMBER(A7438)),VLOOKUP(A7438,Studies!A:BR,5,FALSE),"")</f>
        <v>Efavirenz</v>
      </c>
      <c r="F7438" s="251" t="str">
        <f>IF(AND(A7438&lt;&gt;"",ISNUMBER(A7438)),VLOOKUP(A7438,Studies!A:BR,6,FALSE),"")</f>
        <v>Plasma</v>
      </c>
      <c r="G7438" s="273">
        <v>5.0014851984428246</v>
      </c>
      <c r="H7438" s="194" t="s">
        <v>60</v>
      </c>
      <c r="I7438" s="253">
        <v>832.75288699999999</v>
      </c>
      <c r="J7438" s="187" t="s">
        <v>941</v>
      </c>
      <c r="K7438" s="187" t="s">
        <v>239</v>
      </c>
      <c r="P7438" s="188" t="s">
        <v>2228</v>
      </c>
    </row>
    <row r="7439" spans="1:16" x14ac:dyDescent="0.2">
      <c r="A7439" s="183">
        <v>792</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CYP2B6*1/*6 genotype</v>
      </c>
      <c r="E7439" s="250" t="str">
        <f>IF(AND(A7439&lt;&gt;"",ISNUMBER(A7439)),VLOOKUP(A7439,Studies!A:BR,5,FALSE),"")</f>
        <v>Efavirenz</v>
      </c>
      <c r="F7439" s="251" t="str">
        <f>IF(AND(A7439&lt;&gt;"",ISNUMBER(A7439)),VLOOKUP(A7439,Studies!A:BR,6,FALSE),"")</f>
        <v>Plasma</v>
      </c>
      <c r="G7439" s="273">
        <v>5.9983351867813619</v>
      </c>
      <c r="H7439" s="194" t="s">
        <v>60</v>
      </c>
      <c r="I7439" s="253">
        <v>1058.838933</v>
      </c>
      <c r="J7439" s="187" t="s">
        <v>941</v>
      </c>
      <c r="K7439" s="187" t="s">
        <v>239</v>
      </c>
      <c r="P7439" s="188" t="s">
        <v>2228</v>
      </c>
    </row>
    <row r="7440" spans="1:16" x14ac:dyDescent="0.2">
      <c r="A7440" s="183">
        <v>792</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CYP2B6*1/*6 genotype</v>
      </c>
      <c r="E7440" s="250" t="str">
        <f>IF(AND(A7440&lt;&gt;"",ISNUMBER(A7440)),VLOOKUP(A7440,Studies!A:BR,5,FALSE),"")</f>
        <v>Efavirenz</v>
      </c>
      <c r="F7440" s="251" t="str">
        <f>IF(AND(A7440&lt;&gt;"",ISNUMBER(A7440)),VLOOKUP(A7440,Studies!A:BR,6,FALSE),"")</f>
        <v>Plasma</v>
      </c>
      <c r="G7440" s="273">
        <v>5.9985551148848604</v>
      </c>
      <c r="H7440" s="194" t="s">
        <v>60</v>
      </c>
      <c r="I7440" s="253">
        <v>1366.540103</v>
      </c>
      <c r="J7440" s="187" t="s">
        <v>941</v>
      </c>
      <c r="K7440" s="187" t="s">
        <v>239</v>
      </c>
      <c r="P7440" s="188" t="s">
        <v>2228</v>
      </c>
    </row>
    <row r="7441" spans="1:16" x14ac:dyDescent="0.2">
      <c r="A7441" s="183">
        <v>792</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CYP2B6*1/*6 genotype</v>
      </c>
      <c r="E7441" s="250" t="str">
        <f>IF(AND(A7441&lt;&gt;"",ISNUMBER(A7441)),VLOOKUP(A7441,Studies!A:BR,5,FALSE),"")</f>
        <v>Efavirenz</v>
      </c>
      <c r="F7441" s="251" t="str">
        <f>IF(AND(A7441&lt;&gt;"",ISNUMBER(A7441)),VLOOKUP(A7441,Studies!A:BR,6,FALSE),"")</f>
        <v>Plasma</v>
      </c>
      <c r="G7441" s="273">
        <v>5.9989369355374951</v>
      </c>
      <c r="H7441" s="194" t="s">
        <v>60</v>
      </c>
      <c r="I7441" s="253">
        <v>943.47586999999999</v>
      </c>
      <c r="J7441" s="187" t="s">
        <v>941</v>
      </c>
      <c r="K7441" s="187" t="s">
        <v>239</v>
      </c>
      <c r="P7441" s="188" t="s">
        <v>2228</v>
      </c>
    </row>
    <row r="7442" spans="1:16" x14ac:dyDescent="0.2">
      <c r="A7442" s="183">
        <v>792</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CYP2B6*1/*6 genotype</v>
      </c>
      <c r="E7442" s="250" t="str">
        <f>IF(AND(A7442&lt;&gt;"",ISNUMBER(A7442)),VLOOKUP(A7442,Studies!A:BR,5,FALSE),"")</f>
        <v>Efavirenz</v>
      </c>
      <c r="F7442" s="251" t="str">
        <f>IF(AND(A7442&lt;&gt;"",ISNUMBER(A7442)),VLOOKUP(A7442,Studies!A:BR,6,FALSE),"")</f>
        <v>Plasma</v>
      </c>
      <c r="G7442" s="273">
        <v>5.9991279630167407</v>
      </c>
      <c r="H7442" s="194" t="s">
        <v>60</v>
      </c>
      <c r="I7442" s="253">
        <v>1265.5790930000001</v>
      </c>
      <c r="J7442" s="187" t="s">
        <v>941</v>
      </c>
      <c r="K7442" s="187" t="s">
        <v>239</v>
      </c>
      <c r="P7442" s="188" t="s">
        <v>2228</v>
      </c>
    </row>
    <row r="7443" spans="1:16" x14ac:dyDescent="0.2">
      <c r="A7443" s="183">
        <v>792</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CYP2B6*1/*6 genotype</v>
      </c>
      <c r="E7443" s="250" t="str">
        <f>IF(AND(A7443&lt;&gt;"",ISNUMBER(A7443)),VLOOKUP(A7443,Studies!A:BR,5,FALSE),"")</f>
        <v>Efavirenz</v>
      </c>
      <c r="F7443" s="251" t="str">
        <f>IF(AND(A7443&lt;&gt;"",ISNUMBER(A7443)),VLOOKUP(A7443,Studies!A:BR,6,FALSE),"")</f>
        <v>Plasma</v>
      </c>
      <c r="G7443" s="273">
        <v>5.999332006325945</v>
      </c>
      <c r="H7443" s="194" t="s">
        <v>60</v>
      </c>
      <c r="I7443" s="253">
        <v>2183.843515</v>
      </c>
      <c r="J7443" s="187" t="s">
        <v>941</v>
      </c>
      <c r="K7443" s="187" t="s">
        <v>239</v>
      </c>
      <c r="P7443" s="188" t="s">
        <v>2228</v>
      </c>
    </row>
    <row r="7444" spans="1:16" x14ac:dyDescent="0.2">
      <c r="A7444" s="183">
        <v>792</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CYP2B6*1/*6 genotype</v>
      </c>
      <c r="E7444" s="250" t="str">
        <f>IF(AND(A7444&lt;&gt;"",ISNUMBER(A7444)),VLOOKUP(A7444,Studies!A:BR,5,FALSE),"")</f>
        <v>Efavirenz</v>
      </c>
      <c r="F7444" s="251" t="str">
        <f>IF(AND(A7444&lt;&gt;"",ISNUMBER(A7444)),VLOOKUP(A7444,Studies!A:BR,6,FALSE),"")</f>
        <v>Plasma</v>
      </c>
      <c r="G7444" s="273">
        <v>5.999914165561087</v>
      </c>
      <c r="H7444" s="194" t="s">
        <v>60</v>
      </c>
      <c r="I7444" s="253">
        <v>1039.6187379999999</v>
      </c>
      <c r="J7444" s="187" t="s">
        <v>941</v>
      </c>
      <c r="K7444" s="187" t="s">
        <v>239</v>
      </c>
      <c r="P7444" s="188" t="s">
        <v>2228</v>
      </c>
    </row>
    <row r="7445" spans="1:16" x14ac:dyDescent="0.2">
      <c r="A7445" s="183">
        <v>792</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CYP2B6*1/*6 genotype</v>
      </c>
      <c r="E7445" s="250" t="str">
        <f>IF(AND(A7445&lt;&gt;"",ISNUMBER(A7445)),VLOOKUP(A7445,Studies!A:BR,5,FALSE),"")</f>
        <v>Efavirenz</v>
      </c>
      <c r="F7445" s="251" t="str">
        <f>IF(AND(A7445&lt;&gt;"",ISNUMBER(A7445)),VLOOKUP(A7445,Studies!A:BR,6,FALSE),"")</f>
        <v>Plasma</v>
      </c>
      <c r="G7445" s="273">
        <v>6.0004011895731093</v>
      </c>
      <c r="H7445" s="194" t="s">
        <v>60</v>
      </c>
      <c r="I7445" s="253">
        <v>789.62004769999999</v>
      </c>
      <c r="J7445" s="187" t="s">
        <v>941</v>
      </c>
      <c r="K7445" s="187" t="s">
        <v>239</v>
      </c>
      <c r="P7445" s="188" t="s">
        <v>2228</v>
      </c>
    </row>
    <row r="7446" spans="1:16" x14ac:dyDescent="0.2">
      <c r="A7446" s="183">
        <v>792</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CYP2B6*1/*6 genotype</v>
      </c>
      <c r="E7446" s="250" t="str">
        <f>IF(AND(A7446&lt;&gt;"",ISNUMBER(A7446)),VLOOKUP(A7446,Studies!A:BR,5,FALSE),"")</f>
        <v>Efavirenz</v>
      </c>
      <c r="F7446" s="251" t="str">
        <f>IF(AND(A7446&lt;&gt;"",ISNUMBER(A7446)),VLOOKUP(A7446,Studies!A:BR,6,FALSE),"")</f>
        <v>Plasma</v>
      </c>
      <c r="G7446" s="273">
        <v>6.0010691990954799</v>
      </c>
      <c r="H7446" s="194" t="s">
        <v>60</v>
      </c>
      <c r="I7446" s="253">
        <v>366.54534030000002</v>
      </c>
      <c r="J7446" s="187" t="s">
        <v>941</v>
      </c>
      <c r="K7446" s="187" t="s">
        <v>239</v>
      </c>
      <c r="P7446" s="188" t="s">
        <v>2228</v>
      </c>
    </row>
    <row r="7447" spans="1:16" x14ac:dyDescent="0.2">
      <c r="A7447" s="183">
        <v>792</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CYP2B6*1/*6 genotype</v>
      </c>
      <c r="E7447" s="250" t="str">
        <f>IF(AND(A7447&lt;&gt;"",ISNUMBER(A7447)),VLOOKUP(A7447,Studies!A:BR,5,FALSE),"")</f>
        <v>Efavirenz</v>
      </c>
      <c r="F7447" s="251" t="str">
        <f>IF(AND(A7447&lt;&gt;"",ISNUMBER(A7447)),VLOOKUP(A7447,Studies!A:BR,6,FALSE),"")</f>
        <v>Plasma</v>
      </c>
      <c r="G7447" s="273">
        <v>6.0014825083874168</v>
      </c>
      <c r="H7447" s="194" t="s">
        <v>60</v>
      </c>
      <c r="I7447" s="253">
        <v>640.59284090000006</v>
      </c>
      <c r="J7447" s="187" t="s">
        <v>941</v>
      </c>
      <c r="K7447" s="187" t="s">
        <v>239</v>
      </c>
      <c r="P7447" s="188" t="s">
        <v>2228</v>
      </c>
    </row>
    <row r="7448" spans="1:16" x14ac:dyDescent="0.2">
      <c r="A7448" s="183">
        <v>792</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CYP2B6*1/*6 genotype</v>
      </c>
      <c r="E7448" s="250" t="str">
        <f>IF(AND(A7448&lt;&gt;"",ISNUMBER(A7448)),VLOOKUP(A7448,Studies!A:BR,5,FALSE),"")</f>
        <v>Efavirenz</v>
      </c>
      <c r="F7448" s="251" t="str">
        <f>IF(AND(A7448&lt;&gt;"",ISNUMBER(A7448)),VLOOKUP(A7448,Studies!A:BR,6,FALSE),"")</f>
        <v>Plasma</v>
      </c>
      <c r="G7448" s="273">
        <v>7.9982540042418986</v>
      </c>
      <c r="H7448" s="194" t="s">
        <v>60</v>
      </c>
      <c r="I7448" s="253">
        <v>1193.7573649999999</v>
      </c>
      <c r="J7448" s="187" t="s">
        <v>941</v>
      </c>
      <c r="K7448" s="187" t="s">
        <v>239</v>
      </c>
      <c r="P7448" s="188" t="s">
        <v>2228</v>
      </c>
    </row>
    <row r="7449" spans="1:16" x14ac:dyDescent="0.2">
      <c r="A7449" s="183">
        <v>792</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CYP2B6*1/*6 genotype</v>
      </c>
      <c r="E7449" s="250" t="str">
        <f>IF(AND(A7449&lt;&gt;"",ISNUMBER(A7449)),VLOOKUP(A7449,Studies!A:BR,5,FALSE),"")</f>
        <v>Efavirenz</v>
      </c>
      <c r="F7449" s="251" t="str">
        <f>IF(AND(A7449&lt;&gt;"",ISNUMBER(A7449)),VLOOKUP(A7449,Studies!A:BR,6,FALSE),"")</f>
        <v>Plasma</v>
      </c>
      <c r="G7449" s="273">
        <v>7.9987157246693972</v>
      </c>
      <c r="H7449" s="194" t="s">
        <v>60</v>
      </c>
      <c r="I7449" s="253">
        <v>1482.2069180000001</v>
      </c>
      <c r="J7449" s="187" t="s">
        <v>941</v>
      </c>
      <c r="K7449" s="187" t="s">
        <v>239</v>
      </c>
      <c r="P7449" s="188" t="s">
        <v>2228</v>
      </c>
    </row>
    <row r="7450" spans="1:16" x14ac:dyDescent="0.2">
      <c r="A7450" s="183">
        <v>792</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CYP2B6*1/*6 genotype</v>
      </c>
      <c r="E7450" s="250" t="str">
        <f>IF(AND(A7450&lt;&gt;"",ISNUMBER(A7450)),VLOOKUP(A7450,Studies!A:BR,5,FALSE),"")</f>
        <v>Efavirenz</v>
      </c>
      <c r="F7450" s="251" t="str">
        <f>IF(AND(A7450&lt;&gt;"",ISNUMBER(A7450)),VLOOKUP(A7450,Studies!A:BR,6,FALSE),"")</f>
        <v>Plasma</v>
      </c>
      <c r="G7450" s="273">
        <v>7.9990966362198819</v>
      </c>
      <c r="H7450" s="194" t="s">
        <v>60</v>
      </c>
      <c r="I7450" s="253">
        <v>818.74885440000003</v>
      </c>
      <c r="J7450" s="187" t="s">
        <v>941</v>
      </c>
      <c r="K7450" s="187" t="s">
        <v>239</v>
      </c>
      <c r="P7450" s="188" t="s">
        <v>2228</v>
      </c>
    </row>
    <row r="7451" spans="1:16" x14ac:dyDescent="0.2">
      <c r="A7451" s="183">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73">
        <v>7.9993242398900914</v>
      </c>
      <c r="H7451" s="194" t="s">
        <v>60</v>
      </c>
      <c r="I7451" s="253">
        <v>462.991961</v>
      </c>
      <c r="J7451" s="187" t="s">
        <v>941</v>
      </c>
      <c r="K7451" s="187" t="s">
        <v>239</v>
      </c>
      <c r="P7451" s="188" t="s">
        <v>2228</v>
      </c>
    </row>
    <row r="7452" spans="1:16" x14ac:dyDescent="0.2">
      <c r="A7452" s="183">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73">
        <v>8.0002834555245936</v>
      </c>
      <c r="H7452" s="194" t="s">
        <v>60</v>
      </c>
      <c r="I7452" s="253">
        <v>866.82552569999996</v>
      </c>
      <c r="J7452" s="187" t="s">
        <v>941</v>
      </c>
      <c r="K7452" s="187" t="s">
        <v>239</v>
      </c>
      <c r="P7452" s="188" t="s">
        <v>2228</v>
      </c>
    </row>
    <row r="7453" spans="1:16" x14ac:dyDescent="0.2">
      <c r="A7453" s="183">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73">
        <v>8.0003558514174067</v>
      </c>
      <c r="H7453" s="194" t="s">
        <v>60</v>
      </c>
      <c r="I7453" s="253">
        <v>1155.296028</v>
      </c>
      <c r="J7453" s="187" t="s">
        <v>941</v>
      </c>
      <c r="K7453" s="187" t="s">
        <v>239</v>
      </c>
      <c r="P7453" s="188" t="s">
        <v>2228</v>
      </c>
    </row>
    <row r="7454" spans="1:16" x14ac:dyDescent="0.2">
      <c r="A7454" s="183">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73">
        <v>8.0010045608468356</v>
      </c>
      <c r="H7454" s="194" t="s">
        <v>60</v>
      </c>
      <c r="I7454" s="253">
        <v>982.220011</v>
      </c>
      <c r="J7454" s="187" t="s">
        <v>941</v>
      </c>
      <c r="K7454" s="187" t="s">
        <v>239</v>
      </c>
      <c r="P7454" s="188" t="s">
        <v>2228</v>
      </c>
    </row>
    <row r="7455" spans="1:16" x14ac:dyDescent="0.2">
      <c r="A7455" s="183">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73">
        <v>8.0012242674035949</v>
      </c>
      <c r="H7455" s="194" t="s">
        <v>60</v>
      </c>
      <c r="I7455" s="253">
        <v>501.45329809999998</v>
      </c>
      <c r="J7455" s="187" t="s">
        <v>941</v>
      </c>
      <c r="K7455" s="187" t="s">
        <v>239</v>
      </c>
      <c r="P7455" s="188" t="s">
        <v>2228</v>
      </c>
    </row>
    <row r="7456" spans="1:16" x14ac:dyDescent="0.2">
      <c r="A7456" s="183">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73">
        <v>8.0015939598958941</v>
      </c>
      <c r="H7456" s="194" t="s">
        <v>60</v>
      </c>
      <c r="I7456" s="253">
        <v>924.51753120000001</v>
      </c>
      <c r="J7456" s="187" t="s">
        <v>941</v>
      </c>
      <c r="K7456" s="187" t="s">
        <v>239</v>
      </c>
      <c r="P7456" s="188" t="s">
        <v>2228</v>
      </c>
    </row>
    <row r="7457" spans="1:16" x14ac:dyDescent="0.2">
      <c r="A7457" s="183">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73">
        <v>9.9981614693319418</v>
      </c>
      <c r="H7457" s="194" t="s">
        <v>60</v>
      </c>
      <c r="I7457" s="253">
        <v>463.26429080000003</v>
      </c>
      <c r="J7457" s="187" t="s">
        <v>941</v>
      </c>
      <c r="K7457" s="187" t="s">
        <v>239</v>
      </c>
      <c r="P7457" s="188" t="s">
        <v>2228</v>
      </c>
    </row>
    <row r="7458" spans="1:16" x14ac:dyDescent="0.2">
      <c r="A7458" s="183">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73">
        <v>9.9983213838422671</v>
      </c>
      <c r="H7458" s="194" t="s">
        <v>60</v>
      </c>
      <c r="I7458" s="253">
        <v>958.45400510000002</v>
      </c>
      <c r="J7458" s="187" t="s">
        <v>941</v>
      </c>
      <c r="K7458" s="187" t="s">
        <v>239</v>
      </c>
      <c r="P7458" s="188" t="s">
        <v>2228</v>
      </c>
    </row>
    <row r="7459" spans="1:16" x14ac:dyDescent="0.2">
      <c r="A7459" s="183">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73">
        <v>9.9987572863781828</v>
      </c>
      <c r="H7459" s="194" t="s">
        <v>60</v>
      </c>
      <c r="I7459" s="253">
        <v>982.4923407</v>
      </c>
      <c r="J7459" s="187" t="s">
        <v>941</v>
      </c>
      <c r="K7459" s="187" t="s">
        <v>239</v>
      </c>
      <c r="P7459" s="188" t="s">
        <v>2228</v>
      </c>
    </row>
    <row r="7460" spans="1:16" x14ac:dyDescent="0.2">
      <c r="A7460" s="183">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73">
        <v>9.9989194555897267</v>
      </c>
      <c r="H7460" s="194" t="s">
        <v>60</v>
      </c>
      <c r="I7460" s="253">
        <v>746.91665139999998</v>
      </c>
      <c r="J7460" s="187" t="s">
        <v>941</v>
      </c>
      <c r="K7460" s="187" t="s">
        <v>239</v>
      </c>
      <c r="P7460" s="188" t="s">
        <v>2228</v>
      </c>
    </row>
    <row r="7461" spans="1:16" x14ac:dyDescent="0.2">
      <c r="A7461" s="183">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73">
        <v>9.999194763403386</v>
      </c>
      <c r="H7461" s="194" t="s">
        <v>60</v>
      </c>
      <c r="I7461" s="253">
        <v>400.75414389999997</v>
      </c>
      <c r="J7461" s="187" t="s">
        <v>941</v>
      </c>
      <c r="K7461" s="187" t="s">
        <v>239</v>
      </c>
      <c r="P7461" s="188" t="s">
        <v>2228</v>
      </c>
    </row>
    <row r="7462" spans="1:16" x14ac:dyDescent="0.2">
      <c r="A7462" s="183">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73">
        <v>9.99943033355102</v>
      </c>
      <c r="H7462" s="194" t="s">
        <v>60</v>
      </c>
      <c r="I7462" s="253">
        <v>540.18696480000006</v>
      </c>
      <c r="J7462" s="187" t="s">
        <v>941</v>
      </c>
      <c r="K7462" s="187" t="s">
        <v>239</v>
      </c>
      <c r="P7462" s="188" t="s">
        <v>2228</v>
      </c>
    </row>
    <row r="7463" spans="1:16" x14ac:dyDescent="0.2">
      <c r="A7463" s="183">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73">
        <v>9.9996728397700938</v>
      </c>
      <c r="H7463" s="194" t="s">
        <v>60</v>
      </c>
      <c r="I7463" s="253">
        <v>1155.5683570000001</v>
      </c>
      <c r="J7463" s="187" t="s">
        <v>941</v>
      </c>
      <c r="K7463" s="187" t="s">
        <v>239</v>
      </c>
      <c r="P7463" s="188" t="s">
        <v>2228</v>
      </c>
    </row>
    <row r="7464" spans="1:16" x14ac:dyDescent="0.2">
      <c r="A7464" s="183">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73">
        <v>10.000420236563309</v>
      </c>
      <c r="H7464" s="194" t="s">
        <v>60</v>
      </c>
      <c r="I7464" s="253">
        <v>1030.5690119999999</v>
      </c>
      <c r="J7464" s="187" t="s">
        <v>941</v>
      </c>
      <c r="K7464" s="187" t="s">
        <v>239</v>
      </c>
      <c r="P7464" s="188" t="s">
        <v>2228</v>
      </c>
    </row>
    <row r="7465" spans="1:16" x14ac:dyDescent="0.2">
      <c r="A7465" s="183">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73">
        <v>10.001249649196863</v>
      </c>
      <c r="H7465" s="194" t="s">
        <v>60</v>
      </c>
      <c r="I7465" s="253">
        <v>871.91599680000002</v>
      </c>
      <c r="J7465" s="187" t="s">
        <v>941</v>
      </c>
      <c r="K7465" s="187" t="s">
        <v>239</v>
      </c>
      <c r="P7465" s="188" t="s">
        <v>2228</v>
      </c>
    </row>
    <row r="7466" spans="1:16" x14ac:dyDescent="0.2">
      <c r="A7466" s="183">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73">
        <v>11.998170414872467</v>
      </c>
      <c r="H7466" s="194" t="s">
        <v>60</v>
      </c>
      <c r="I7466" s="253">
        <v>747.1785069</v>
      </c>
      <c r="J7466" s="187" t="s">
        <v>941</v>
      </c>
      <c r="K7466" s="187" t="s">
        <v>239</v>
      </c>
      <c r="P7466" s="188" t="s">
        <v>2228</v>
      </c>
    </row>
    <row r="7467" spans="1:16" x14ac:dyDescent="0.2">
      <c r="A7467" s="183">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73">
        <v>11.999638601101935</v>
      </c>
      <c r="H7467" s="194" t="s">
        <v>60</v>
      </c>
      <c r="I7467" s="253">
        <v>819.29351380000003</v>
      </c>
      <c r="J7467" s="187" t="s">
        <v>941</v>
      </c>
      <c r="K7467" s="187" t="s">
        <v>239</v>
      </c>
      <c r="P7467" s="188" t="s">
        <v>2228</v>
      </c>
    </row>
    <row r="7468" spans="1:16" x14ac:dyDescent="0.2">
      <c r="A7468" s="183">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73">
        <v>12.000731701279991</v>
      </c>
      <c r="H7468" s="50" t="s">
        <v>60</v>
      </c>
      <c r="I7468" s="253">
        <v>934.67752489999998</v>
      </c>
      <c r="J7468" s="187" t="s">
        <v>941</v>
      </c>
      <c r="K7468" s="187" t="s">
        <v>239</v>
      </c>
      <c r="P7468" s="188" t="s">
        <v>2228</v>
      </c>
    </row>
    <row r="7469" spans="1:16"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73">
        <v>12.001130009610206</v>
      </c>
      <c r="H7469" s="194" t="s">
        <v>60</v>
      </c>
      <c r="I7469" s="253">
        <v>482.76728900000001</v>
      </c>
      <c r="J7469" s="187" t="s">
        <v>941</v>
      </c>
      <c r="K7469" s="187" t="s">
        <v>239</v>
      </c>
      <c r="P7469" s="42" t="s">
        <v>2228</v>
      </c>
    </row>
    <row r="7470" spans="1:16"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73">
        <v>12.001513060186058</v>
      </c>
      <c r="H7470" s="194" t="s">
        <v>60</v>
      </c>
      <c r="I7470" s="253">
        <v>992.3695305</v>
      </c>
      <c r="J7470" s="187" t="s">
        <v>941</v>
      </c>
      <c r="K7470" s="187" t="s">
        <v>239</v>
      </c>
      <c r="P7470" s="42" t="s">
        <v>2228</v>
      </c>
    </row>
    <row r="7471" spans="1:16"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73">
        <v>12.001594852138311</v>
      </c>
      <c r="H7471" s="194" t="s">
        <v>60</v>
      </c>
      <c r="I7471" s="253">
        <v>453.9212862</v>
      </c>
      <c r="J7471" s="187" t="s">
        <v>941</v>
      </c>
      <c r="K7471" s="187" t="s">
        <v>239</v>
      </c>
      <c r="P7471" s="42" t="s">
        <v>2228</v>
      </c>
    </row>
    <row r="7472" spans="1:16" x14ac:dyDescent="0.2">
      <c r="A7472" s="183">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73">
        <v>12.001614065766335</v>
      </c>
      <c r="H7472" s="194" t="s">
        <v>60</v>
      </c>
      <c r="I7472" s="253">
        <v>727.94783840000002</v>
      </c>
      <c r="J7472" s="187" t="s">
        <v>941</v>
      </c>
      <c r="K7472" s="187" t="s">
        <v>239</v>
      </c>
      <c r="P7472" s="42" t="s">
        <v>2228</v>
      </c>
    </row>
    <row r="7473" spans="1:16" x14ac:dyDescent="0.2">
      <c r="A7473" s="183">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73">
        <v>12.001680511197076</v>
      </c>
      <c r="H7473" s="194" t="s">
        <v>60</v>
      </c>
      <c r="I7473" s="253">
        <v>420.26761629999999</v>
      </c>
      <c r="J7473" s="187" t="s">
        <v>941</v>
      </c>
      <c r="K7473" s="187" t="s">
        <v>239</v>
      </c>
      <c r="P7473" s="42" t="s">
        <v>2228</v>
      </c>
    </row>
    <row r="7474" spans="1:16" x14ac:dyDescent="0.2">
      <c r="A7474" s="183">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73">
        <v>23.998569682379252</v>
      </c>
      <c r="H7474" s="194" t="s">
        <v>60</v>
      </c>
      <c r="I7474" s="253">
        <v>542.10374720000004</v>
      </c>
      <c r="J7474" s="187" t="s">
        <v>941</v>
      </c>
      <c r="K7474" s="187" t="s">
        <v>239</v>
      </c>
      <c r="P7474" s="42" t="s">
        <v>2228</v>
      </c>
    </row>
    <row r="7475" spans="1:16" x14ac:dyDescent="0.2">
      <c r="A7475" s="183">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73">
        <v>23.999396974683741</v>
      </c>
      <c r="H7475" s="194" t="s">
        <v>60</v>
      </c>
      <c r="I7475" s="253">
        <v>484.40126739999999</v>
      </c>
      <c r="J7475" s="187" t="s">
        <v>941</v>
      </c>
      <c r="K7475" s="187" t="s">
        <v>239</v>
      </c>
      <c r="P7475" s="42" t="s">
        <v>2228</v>
      </c>
    </row>
    <row r="7476" spans="1:16" x14ac:dyDescent="0.2">
      <c r="A7476" s="183">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73">
        <v>23.999468044679613</v>
      </c>
      <c r="H7476" s="194" t="s">
        <v>60</v>
      </c>
      <c r="I7476" s="253">
        <v>397.86325909999999</v>
      </c>
      <c r="J7476" s="187" t="s">
        <v>941</v>
      </c>
      <c r="K7476" s="187" t="s">
        <v>239</v>
      </c>
      <c r="P7476" s="42" t="s">
        <v>2228</v>
      </c>
    </row>
    <row r="7477" spans="1:16" x14ac:dyDescent="0.2">
      <c r="A7477" s="183">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73">
        <v>23.99967348227743</v>
      </c>
      <c r="H7477" s="194" t="s">
        <v>60</v>
      </c>
      <c r="I7477" s="253">
        <v>912.28364190000002</v>
      </c>
      <c r="J7477" s="187" t="s">
        <v>941</v>
      </c>
      <c r="K7477" s="187" t="s">
        <v>239</v>
      </c>
      <c r="P7477" s="42" t="s">
        <v>2228</v>
      </c>
    </row>
    <row r="7478" spans="1:16" x14ac:dyDescent="0.2">
      <c r="A7478" s="183">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73">
        <v>23.999765073240734</v>
      </c>
      <c r="H7478" s="194" t="s">
        <v>60</v>
      </c>
      <c r="I7478" s="253">
        <v>369.01725629999999</v>
      </c>
      <c r="J7478" s="187" t="s">
        <v>941</v>
      </c>
      <c r="K7478" s="187" t="s">
        <v>239</v>
      </c>
      <c r="P7478" s="42" t="s">
        <v>2228</v>
      </c>
    </row>
    <row r="7479" spans="1:16" x14ac:dyDescent="0.2">
      <c r="A7479" s="183">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73">
        <v>23.99993419148214</v>
      </c>
      <c r="H7479" s="194" t="s">
        <v>60</v>
      </c>
      <c r="I7479" s="253">
        <v>369.01725629999999</v>
      </c>
      <c r="J7479" s="187" t="s">
        <v>941</v>
      </c>
      <c r="K7479" s="187" t="s">
        <v>239</v>
      </c>
      <c r="P7479" s="42" t="s">
        <v>2228</v>
      </c>
    </row>
    <row r="7480" spans="1:16"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73">
        <v>24.000002963450736</v>
      </c>
      <c r="H7480" s="50" t="s">
        <v>60</v>
      </c>
      <c r="I7480" s="253">
        <v>647.87242400000002</v>
      </c>
      <c r="J7480" s="187" t="s">
        <v>941</v>
      </c>
      <c r="K7480" s="187" t="s">
        <v>239</v>
      </c>
      <c r="M7480" s="195"/>
      <c r="N7480" s="195"/>
      <c r="P7480" s="42" t="s">
        <v>2228</v>
      </c>
    </row>
    <row r="7481" spans="1:16"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73">
        <v>24.001005558090284</v>
      </c>
      <c r="H7481" s="50" t="s">
        <v>60</v>
      </c>
      <c r="I7481" s="253">
        <v>686.32328680000001</v>
      </c>
      <c r="J7481" s="187" t="s">
        <v>941</v>
      </c>
      <c r="K7481" s="187" t="s">
        <v>239</v>
      </c>
      <c r="M7481" s="195"/>
      <c r="N7481" s="195"/>
      <c r="P7481" s="42" t="s">
        <v>2228</v>
      </c>
    </row>
    <row r="7482" spans="1:16" x14ac:dyDescent="0.2">
      <c r="A7482" s="183">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73">
        <v>24.00152313399315</v>
      </c>
      <c r="H7482" s="194" t="s">
        <v>60</v>
      </c>
      <c r="I7482" s="253">
        <v>854.5916363</v>
      </c>
      <c r="J7482" s="187" t="s">
        <v>941</v>
      </c>
      <c r="K7482" s="187" t="s">
        <v>239</v>
      </c>
      <c r="M7482" s="195"/>
      <c r="N7482" s="195"/>
      <c r="P7482" s="42" t="s">
        <v>2228</v>
      </c>
    </row>
    <row r="7483" spans="1:16" x14ac:dyDescent="0.2">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73">
        <v>47.998215672013352</v>
      </c>
      <c r="H7483" s="194" t="s">
        <v>60</v>
      </c>
      <c r="I7483" s="253">
        <v>535.7773181</v>
      </c>
      <c r="J7483" s="187" t="s">
        <v>941</v>
      </c>
      <c r="K7483" s="187" t="s">
        <v>239</v>
      </c>
      <c r="M7483" s="195"/>
      <c r="N7483" s="195"/>
      <c r="P7483" s="42" t="s">
        <v>2228</v>
      </c>
    </row>
    <row r="7484" spans="1:16" x14ac:dyDescent="0.2">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73">
        <v>47.998748666732574</v>
      </c>
      <c r="H7484" s="194" t="s">
        <v>60</v>
      </c>
      <c r="I7484" s="253">
        <v>285.7786274</v>
      </c>
      <c r="J7484" s="187" t="s">
        <v>941</v>
      </c>
      <c r="K7484" s="187" t="s">
        <v>239</v>
      </c>
      <c r="M7484" s="195"/>
      <c r="N7484" s="195"/>
      <c r="P7484" s="42" t="s">
        <v>2228</v>
      </c>
    </row>
    <row r="7485" spans="1:16" x14ac:dyDescent="0.2">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73">
        <v>47.999267433067786</v>
      </c>
      <c r="H7485" s="194" t="s">
        <v>60</v>
      </c>
      <c r="I7485" s="253">
        <v>367.5089686</v>
      </c>
      <c r="J7485" s="187" t="s">
        <v>941</v>
      </c>
      <c r="K7485" s="187" t="s">
        <v>239</v>
      </c>
      <c r="M7485" s="195"/>
      <c r="N7485" s="195"/>
      <c r="P7485" s="42" t="s">
        <v>2228</v>
      </c>
    </row>
    <row r="7486" spans="1:16" x14ac:dyDescent="0.2">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73">
        <v>47.999359274528921</v>
      </c>
      <c r="H7486" s="194" t="s">
        <v>60</v>
      </c>
      <c r="I7486" s="253">
        <v>482.89297970000001</v>
      </c>
      <c r="J7486" s="187" t="s">
        <v>941</v>
      </c>
      <c r="K7486" s="187" t="s">
        <v>239</v>
      </c>
      <c r="M7486" s="195"/>
      <c r="N7486" s="195"/>
      <c r="P7486" s="42" t="s">
        <v>2228</v>
      </c>
    </row>
    <row r="7487" spans="1:16" x14ac:dyDescent="0.2">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73">
        <v>47.999428086832168</v>
      </c>
      <c r="H7487" s="194" t="s">
        <v>60</v>
      </c>
      <c r="I7487" s="253">
        <v>718.46866899999998</v>
      </c>
      <c r="J7487" s="187" t="s">
        <v>941</v>
      </c>
      <c r="K7487" s="187" t="s">
        <v>239</v>
      </c>
      <c r="M7487" s="195"/>
      <c r="N7487" s="195"/>
      <c r="P7487" s="42" t="s">
        <v>2228</v>
      </c>
    </row>
    <row r="7488" spans="1:16" x14ac:dyDescent="0.2">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73">
        <v>47.999594397491776</v>
      </c>
      <c r="H7488" s="194" t="s">
        <v>60</v>
      </c>
      <c r="I7488" s="253">
        <v>680.00733200000002</v>
      </c>
      <c r="J7488" s="187" t="s">
        <v>941</v>
      </c>
      <c r="K7488" s="187" t="s">
        <v>239</v>
      </c>
      <c r="M7488" s="195"/>
      <c r="N7488" s="195"/>
      <c r="P7488" s="42" t="s">
        <v>2228</v>
      </c>
    </row>
    <row r="7489" spans="1:16" x14ac:dyDescent="0.2">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73">
        <v>47.999807476419953</v>
      </c>
      <c r="H7489" s="194" t="s">
        <v>60</v>
      </c>
      <c r="I7489" s="253">
        <v>333.85529860000003</v>
      </c>
      <c r="J7489" s="187" t="s">
        <v>941</v>
      </c>
      <c r="K7489" s="187" t="s">
        <v>239</v>
      </c>
      <c r="M7489" s="195"/>
      <c r="N7489" s="195"/>
      <c r="P7489" s="42" t="s">
        <v>2228</v>
      </c>
    </row>
    <row r="7490" spans="1:16" x14ac:dyDescent="0.2">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73">
        <v>48.000755624020471</v>
      </c>
      <c r="H7490" s="194" t="s">
        <v>60</v>
      </c>
      <c r="I7490" s="253">
        <v>309.81696299999999</v>
      </c>
      <c r="J7490" s="187" t="s">
        <v>941</v>
      </c>
      <c r="K7490" s="187" t="s">
        <v>239</v>
      </c>
      <c r="M7490" s="195"/>
      <c r="N7490" s="195"/>
      <c r="P7490" s="42" t="s">
        <v>2228</v>
      </c>
    </row>
    <row r="7491" spans="1:16" x14ac:dyDescent="0.2">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73">
        <v>71.999353380477984</v>
      </c>
      <c r="H7491" s="194" t="s">
        <v>60</v>
      </c>
      <c r="I7491" s="253">
        <v>423.69268640000001</v>
      </c>
      <c r="J7491" s="187" t="s">
        <v>941</v>
      </c>
      <c r="K7491" s="187" t="s">
        <v>239</v>
      </c>
      <c r="M7491" s="195"/>
      <c r="N7491" s="195"/>
      <c r="P7491" s="42" t="s">
        <v>2228</v>
      </c>
    </row>
    <row r="7492" spans="1:16"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73">
        <v>71.999685795641511</v>
      </c>
      <c r="H7492" s="194" t="s">
        <v>60</v>
      </c>
      <c r="I7492" s="253">
        <v>303.50100809999998</v>
      </c>
      <c r="J7492" s="187" t="s">
        <v>941</v>
      </c>
      <c r="K7492" s="187" t="s">
        <v>239</v>
      </c>
      <c r="M7492" s="195"/>
      <c r="N7492" s="195"/>
      <c r="P7492" s="42" t="s">
        <v>2228</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73">
        <v>71.9997215865301</v>
      </c>
      <c r="H7493" s="194" t="s">
        <v>60</v>
      </c>
      <c r="I7493" s="253">
        <v>688.11437850000004</v>
      </c>
      <c r="J7493" s="187" t="s">
        <v>941</v>
      </c>
      <c r="K7493" s="187" t="s">
        <v>239</v>
      </c>
      <c r="M7493" s="195"/>
      <c r="N7493" s="195"/>
      <c r="P7493" s="42" t="s">
        <v>2228</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73">
        <v>72.00004957787786</v>
      </c>
      <c r="H7494" s="194" t="s">
        <v>60</v>
      </c>
      <c r="I7494" s="253">
        <v>226.57833410000001</v>
      </c>
      <c r="J7494" s="187" t="s">
        <v>941</v>
      </c>
      <c r="K7494" s="187" t="s">
        <v>239</v>
      </c>
      <c r="M7494" s="195"/>
      <c r="N7494" s="195"/>
      <c r="P7494" s="42" t="s">
        <v>2228</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73">
        <v>72.000796725715517</v>
      </c>
      <c r="H7495" s="194" t="s">
        <v>60</v>
      </c>
      <c r="I7495" s="253">
        <v>279.4626725</v>
      </c>
      <c r="J7495" s="187" t="s">
        <v>941</v>
      </c>
      <c r="K7495" s="187" t="s">
        <v>239</v>
      </c>
      <c r="M7495" s="195"/>
      <c r="N7495" s="195"/>
      <c r="P7495" s="42" t="s">
        <v>2228</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73">
        <v>72.001218162809494</v>
      </c>
      <c r="H7496" s="194" t="s">
        <v>60</v>
      </c>
      <c r="I7496" s="253">
        <v>274.65500539999999</v>
      </c>
      <c r="J7496" s="187" t="s">
        <v>941</v>
      </c>
      <c r="K7496" s="187" t="s">
        <v>239</v>
      </c>
      <c r="M7496" s="195"/>
      <c r="N7496" s="195"/>
      <c r="P7496" s="42" t="s">
        <v>2228</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73">
        <v>72.001880701039923</v>
      </c>
      <c r="H7497" s="194" t="s">
        <v>60</v>
      </c>
      <c r="I7497" s="253">
        <v>250.61666969999999</v>
      </c>
      <c r="J7497" s="187" t="s">
        <v>941</v>
      </c>
      <c r="K7497" s="187" t="s">
        <v>239</v>
      </c>
      <c r="M7497" s="195"/>
      <c r="N7497" s="195"/>
      <c r="P7497" s="42" t="s">
        <v>2228</v>
      </c>
    </row>
    <row r="7498" spans="1:16" x14ac:dyDescent="0.2">
      <c r="A7498" s="183">
        <v>793</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CYP2B6*6/*6 genotype</v>
      </c>
      <c r="E7498" s="250" t="str">
        <f>IF(AND(A7498&lt;&gt;"",ISNUMBER(A7498)),VLOOKUP(A7498,Studies!A:BR,5,FALSE),"")</f>
        <v>Efavirenz</v>
      </c>
      <c r="F7498" s="251" t="str">
        <f>IF(AND(A7498&lt;&gt;"",ISNUMBER(A7498)),VLOOKUP(A7498,Studies!A:BR,6,FALSE),"")</f>
        <v>Plasma</v>
      </c>
      <c r="G7498" s="273">
        <v>0.5</v>
      </c>
      <c r="H7498" s="194" t="s">
        <v>60</v>
      </c>
      <c r="I7498" s="253">
        <v>460.251762471071</v>
      </c>
      <c r="J7498" s="187" t="s">
        <v>941</v>
      </c>
      <c r="K7498" s="187" t="s">
        <v>239</v>
      </c>
      <c r="M7498" s="195"/>
      <c r="N7498" s="195"/>
      <c r="P7498" s="42" t="s">
        <v>2228</v>
      </c>
    </row>
    <row r="7499" spans="1:16" x14ac:dyDescent="0.2">
      <c r="A7499" s="183">
        <v>793</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CYP2B6*6/*6 genotype</v>
      </c>
      <c r="E7499" s="250" t="str">
        <f>IF(AND(A7499&lt;&gt;"",ISNUMBER(A7499)),VLOOKUP(A7499,Studies!A:BR,5,FALSE),"")</f>
        <v>Efavirenz</v>
      </c>
      <c r="F7499" s="251" t="str">
        <f>IF(AND(A7499&lt;&gt;"",ISNUMBER(A7499)),VLOOKUP(A7499,Studies!A:BR,6,FALSE),"")</f>
        <v>Plasma</v>
      </c>
      <c r="G7499" s="273">
        <v>0.99990000000000001</v>
      </c>
      <c r="H7499" s="194" t="s">
        <v>60</v>
      </c>
      <c r="I7499" s="253">
        <v>111.620938290102</v>
      </c>
      <c r="J7499" s="187" t="s">
        <v>941</v>
      </c>
      <c r="K7499" s="187" t="s">
        <v>239</v>
      </c>
      <c r="M7499" s="195"/>
      <c r="N7499" s="195"/>
      <c r="P7499" s="42" t="s">
        <v>2228</v>
      </c>
    </row>
    <row r="7500" spans="1:16" x14ac:dyDescent="0.2">
      <c r="A7500" s="183">
        <v>793</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CYP2B6*6/*6 genotype</v>
      </c>
      <c r="E7500" s="250" t="str">
        <f>IF(AND(A7500&lt;&gt;"",ISNUMBER(A7500)),VLOOKUP(A7500,Studies!A:BR,5,FALSE),"")</f>
        <v>Efavirenz</v>
      </c>
      <c r="F7500" s="251" t="str">
        <f>IF(AND(A7500&lt;&gt;"",ISNUMBER(A7500)),VLOOKUP(A7500,Studies!A:BR,6,FALSE),"")</f>
        <v>Plasma</v>
      </c>
      <c r="G7500" s="273">
        <v>1</v>
      </c>
      <c r="H7500" s="194" t="s">
        <v>60</v>
      </c>
      <c r="I7500" s="253">
        <v>2581.3545944644302</v>
      </c>
      <c r="J7500" s="187" t="s">
        <v>941</v>
      </c>
      <c r="K7500" s="187" t="s">
        <v>239</v>
      </c>
      <c r="M7500" s="195"/>
      <c r="N7500" s="195"/>
      <c r="P7500" s="42" t="s">
        <v>2228</v>
      </c>
    </row>
    <row r="7501" spans="1:16" x14ac:dyDescent="0.2">
      <c r="A7501" s="183">
        <v>793</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CYP2B6*6/*6 genotype</v>
      </c>
      <c r="E7501" s="250" t="str">
        <f>IF(AND(A7501&lt;&gt;"",ISNUMBER(A7501)),VLOOKUP(A7501,Studies!A:BR,5,FALSE),"")</f>
        <v>Efavirenz</v>
      </c>
      <c r="F7501" s="251" t="str">
        <f>IF(AND(A7501&lt;&gt;"",ISNUMBER(A7501)),VLOOKUP(A7501,Studies!A:BR,6,FALSE),"")</f>
        <v>Plasma</v>
      </c>
      <c r="G7501" s="273">
        <v>1.0001</v>
      </c>
      <c r="H7501" s="194" t="s">
        <v>60</v>
      </c>
      <c r="I7501" s="253">
        <v>833.17592604978995</v>
      </c>
      <c r="J7501" s="187" t="s">
        <v>941</v>
      </c>
      <c r="K7501" s="187" t="s">
        <v>239</v>
      </c>
      <c r="M7501" s="195"/>
      <c r="N7501" s="195"/>
      <c r="P7501" s="42" t="s">
        <v>2228</v>
      </c>
    </row>
    <row r="7502" spans="1:16" x14ac:dyDescent="0.2">
      <c r="A7502" s="183">
        <v>793</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CYP2B6*6/*6 genotype</v>
      </c>
      <c r="E7502" s="250" t="str">
        <f>IF(AND(A7502&lt;&gt;"",ISNUMBER(A7502)),VLOOKUP(A7502,Studies!A:BR,5,FALSE),"")</f>
        <v>Efavirenz</v>
      </c>
      <c r="F7502" s="251" t="str">
        <f>IF(AND(A7502&lt;&gt;"",ISNUMBER(A7502)),VLOOKUP(A7502,Studies!A:BR,6,FALSE),"")</f>
        <v>Plasma</v>
      </c>
      <c r="G7502" s="273">
        <v>1.9999</v>
      </c>
      <c r="H7502" s="194" t="s">
        <v>60</v>
      </c>
      <c r="I7502" s="253">
        <v>334.450791272591</v>
      </c>
      <c r="J7502" s="187" t="s">
        <v>941</v>
      </c>
      <c r="K7502" s="187" t="s">
        <v>239</v>
      </c>
      <c r="M7502" s="195"/>
      <c r="N7502" s="195"/>
      <c r="P7502" s="42" t="s">
        <v>2228</v>
      </c>
    </row>
    <row r="7503" spans="1:16" x14ac:dyDescent="0.2">
      <c r="A7503" s="183">
        <v>793</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CYP2B6*6/*6 genotype</v>
      </c>
      <c r="E7503" s="250" t="str">
        <f>IF(AND(A7503&lt;&gt;"",ISNUMBER(A7503)),VLOOKUP(A7503,Studies!A:BR,5,FALSE),"")</f>
        <v>Efavirenz</v>
      </c>
      <c r="F7503" s="251" t="str">
        <f>IF(AND(A7503&lt;&gt;"",ISNUMBER(A7503)),VLOOKUP(A7503,Studies!A:BR,6,FALSE),"")</f>
        <v>Plasma</v>
      </c>
      <c r="G7503" s="273">
        <v>2</v>
      </c>
      <c r="H7503" s="194" t="s">
        <v>60</v>
      </c>
      <c r="I7503" s="253">
        <v>1424.0445199523699</v>
      </c>
      <c r="J7503" s="187" t="s">
        <v>941</v>
      </c>
      <c r="K7503" s="187" t="s">
        <v>239</v>
      </c>
      <c r="M7503" s="195"/>
      <c r="N7503" s="195"/>
      <c r="P7503" s="42" t="s">
        <v>2228</v>
      </c>
    </row>
    <row r="7504" spans="1:16" x14ac:dyDescent="0.2">
      <c r="A7504" s="30">
        <v>793</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CYP2B6*6/*6 genotype</v>
      </c>
      <c r="E7504" s="250" t="str">
        <f>IF(AND(A7504&lt;&gt;"",ISNUMBER(A7504)),VLOOKUP(A7504,Studies!A:BR,5,FALSE),"")</f>
        <v>Efavirenz</v>
      </c>
      <c r="F7504" s="251" t="str">
        <f>IF(AND(A7504&lt;&gt;"",ISNUMBER(A7504)),VLOOKUP(A7504,Studies!A:BR,6,FALSE),"")</f>
        <v>Plasma</v>
      </c>
      <c r="G7504" s="273">
        <v>2.0001000000000002</v>
      </c>
      <c r="H7504" s="194" t="s">
        <v>60</v>
      </c>
      <c r="I7504" s="253">
        <v>1806.61110590879</v>
      </c>
      <c r="J7504" s="41" t="s">
        <v>941</v>
      </c>
      <c r="K7504" s="187" t="s">
        <v>239</v>
      </c>
      <c r="P7504" s="42" t="s">
        <v>2228</v>
      </c>
    </row>
    <row r="7505" spans="1:16" x14ac:dyDescent="0.2">
      <c r="A7505" s="30">
        <v>793</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CYP2B6*6/*6 genotype</v>
      </c>
      <c r="E7505" s="250" t="str">
        <f>IF(AND(A7505&lt;&gt;"",ISNUMBER(A7505)),VLOOKUP(A7505,Studies!A:BR,5,FALSE),"")</f>
        <v>Efavirenz</v>
      </c>
      <c r="F7505" s="251" t="str">
        <f>IF(AND(A7505&lt;&gt;"",ISNUMBER(A7505)),VLOOKUP(A7505,Studies!A:BR,6,FALSE),"")</f>
        <v>Plasma</v>
      </c>
      <c r="G7505" s="273">
        <v>3</v>
      </c>
      <c r="H7505" s="194" t="s">
        <v>60</v>
      </c>
      <c r="I7505" s="253">
        <v>2295.78478455714</v>
      </c>
      <c r="J7505" s="41" t="s">
        <v>941</v>
      </c>
      <c r="K7505" s="187" t="s">
        <v>239</v>
      </c>
      <c r="M7505" s="195"/>
      <c r="N7505" s="195"/>
      <c r="P7505" s="42" t="s">
        <v>2228</v>
      </c>
    </row>
    <row r="7506" spans="1:16" x14ac:dyDescent="0.2">
      <c r="A7506" s="183">
        <v>793</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CYP2B6*6/*6 genotype</v>
      </c>
      <c r="E7506" s="250" t="str">
        <f>IF(AND(A7506&lt;&gt;"",ISNUMBER(A7506)),VLOOKUP(A7506,Studies!A:BR,5,FALSE),"")</f>
        <v>Efavirenz</v>
      </c>
      <c r="F7506" s="251" t="str">
        <f>IF(AND(A7506&lt;&gt;"",ISNUMBER(A7506)),VLOOKUP(A7506,Studies!A:BR,6,FALSE),"")</f>
        <v>Plasma</v>
      </c>
      <c r="G7506" s="273">
        <v>3.0001000000000002</v>
      </c>
      <c r="H7506" s="194" t="s">
        <v>60</v>
      </c>
      <c r="I7506" s="253">
        <v>1990.7000387944299</v>
      </c>
      <c r="J7506" s="187" t="s">
        <v>941</v>
      </c>
      <c r="K7506" s="187" t="s">
        <v>239</v>
      </c>
      <c r="M7506" s="195"/>
      <c r="N7506" s="195"/>
      <c r="P7506" s="42" t="s">
        <v>2228</v>
      </c>
    </row>
    <row r="7507" spans="1:16" x14ac:dyDescent="0.2">
      <c r="A7507" s="183">
        <v>793</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CYP2B6*6/*6 genotype</v>
      </c>
      <c r="E7507" s="250" t="str">
        <f>IF(AND(A7507&lt;&gt;"",ISNUMBER(A7507)),VLOOKUP(A7507,Studies!A:BR,5,FALSE),"")</f>
        <v>Efavirenz</v>
      </c>
      <c r="F7507" s="251" t="str">
        <f>IF(AND(A7507&lt;&gt;"",ISNUMBER(A7507)),VLOOKUP(A7507,Studies!A:BR,6,FALSE),"")</f>
        <v>Plasma</v>
      </c>
      <c r="G7507" s="273">
        <v>3.9998999999999998</v>
      </c>
      <c r="H7507" s="194" t="s">
        <v>60</v>
      </c>
      <c r="I7507" s="253">
        <v>2426.5996013537901</v>
      </c>
      <c r="J7507" s="187" t="s">
        <v>941</v>
      </c>
      <c r="K7507" s="187" t="s">
        <v>239</v>
      </c>
      <c r="M7507" s="195"/>
      <c r="N7507" s="195"/>
      <c r="P7507" s="42" t="s">
        <v>2228</v>
      </c>
    </row>
    <row r="7508" spans="1:16" x14ac:dyDescent="0.2">
      <c r="A7508" s="183">
        <v>793</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CYP2B6*6/*6 genotype</v>
      </c>
      <c r="E7508" s="250" t="str">
        <f>IF(AND(A7508&lt;&gt;"",ISNUMBER(A7508)),VLOOKUP(A7508,Studies!A:BR,5,FALSE),"")</f>
        <v>Efavirenz</v>
      </c>
      <c r="F7508" s="251" t="str">
        <f>IF(AND(A7508&lt;&gt;"",ISNUMBER(A7508)),VLOOKUP(A7508,Studies!A:BR,6,FALSE),"")</f>
        <v>Plasma</v>
      </c>
      <c r="G7508" s="273">
        <v>4</v>
      </c>
      <c r="H7508" s="194" t="s">
        <v>60</v>
      </c>
      <c r="I7508" s="253">
        <v>1985.92163525209</v>
      </c>
      <c r="J7508" s="187" t="s">
        <v>941</v>
      </c>
      <c r="K7508" s="187" t="s">
        <v>239</v>
      </c>
      <c r="M7508" s="195"/>
      <c r="N7508" s="195"/>
      <c r="P7508" s="42" t="s">
        <v>2228</v>
      </c>
    </row>
    <row r="7509" spans="1:16" x14ac:dyDescent="0.2">
      <c r="A7509" s="183">
        <v>793</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CYP2B6*6/*6 genotype</v>
      </c>
      <c r="E7509" s="250" t="str">
        <f>IF(AND(A7509&lt;&gt;"",ISNUMBER(A7509)),VLOOKUP(A7509,Studies!A:BR,5,FALSE),"")</f>
        <v>Efavirenz</v>
      </c>
      <c r="F7509" s="251" t="str">
        <f>IF(AND(A7509&lt;&gt;"",ISNUMBER(A7509)),VLOOKUP(A7509,Studies!A:BR,6,FALSE),"")</f>
        <v>Plasma</v>
      </c>
      <c r="G7509" s="273">
        <v>4.0000999999999998</v>
      </c>
      <c r="H7509" s="194" t="s">
        <v>60</v>
      </c>
      <c r="I7509" s="253">
        <v>2237.7376158816301</v>
      </c>
      <c r="J7509" s="187" t="s">
        <v>941</v>
      </c>
      <c r="K7509" s="187" t="s">
        <v>239</v>
      </c>
      <c r="M7509" s="195"/>
      <c r="N7509" s="195"/>
      <c r="P7509" s="42" t="s">
        <v>2228</v>
      </c>
    </row>
    <row r="7510" spans="1:16" x14ac:dyDescent="0.2">
      <c r="A7510" s="183">
        <v>793</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CYP2B6*6/*6 genotype</v>
      </c>
      <c r="E7510" s="250" t="str">
        <f>IF(AND(A7510&lt;&gt;"",ISNUMBER(A7510)),VLOOKUP(A7510,Studies!A:BR,5,FALSE),"")</f>
        <v>Efavirenz</v>
      </c>
      <c r="F7510" s="251" t="str">
        <f>IF(AND(A7510&lt;&gt;"",ISNUMBER(A7510)),VLOOKUP(A7510,Studies!A:BR,6,FALSE),"")</f>
        <v>Plasma</v>
      </c>
      <c r="G7510" s="273">
        <v>4.9999000000000002</v>
      </c>
      <c r="H7510" s="194" t="s">
        <v>60</v>
      </c>
      <c r="I7510" s="253">
        <v>1869.7630864313101</v>
      </c>
      <c r="J7510" s="187" t="s">
        <v>941</v>
      </c>
      <c r="K7510" s="187" t="s">
        <v>239</v>
      </c>
      <c r="M7510" s="195"/>
      <c r="N7510" s="195"/>
      <c r="P7510" s="42" t="s">
        <v>2228</v>
      </c>
    </row>
    <row r="7511" spans="1:16" x14ac:dyDescent="0.2">
      <c r="A7511" s="183">
        <v>793</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CYP2B6*6/*6 genotype</v>
      </c>
      <c r="E7511" s="250" t="str">
        <f>IF(AND(A7511&lt;&gt;"",ISNUMBER(A7511)),VLOOKUP(A7511,Studies!A:BR,5,FALSE),"")</f>
        <v>Efavirenz</v>
      </c>
      <c r="F7511" s="251" t="str">
        <f>IF(AND(A7511&lt;&gt;"",ISNUMBER(A7511)),VLOOKUP(A7511,Studies!A:BR,6,FALSE),"")</f>
        <v>Plasma</v>
      </c>
      <c r="G7511" s="273">
        <v>5</v>
      </c>
      <c r="H7511" s="194" t="s">
        <v>60</v>
      </c>
      <c r="I7511" s="253">
        <v>1419.40524126122</v>
      </c>
      <c r="J7511" s="187" t="s">
        <v>941</v>
      </c>
      <c r="K7511" s="187" t="s">
        <v>239</v>
      </c>
      <c r="M7511" s="195"/>
      <c r="N7511" s="195"/>
      <c r="P7511" s="42" t="s">
        <v>2228</v>
      </c>
    </row>
    <row r="7512" spans="1:16" x14ac:dyDescent="0.2">
      <c r="A7512" s="183">
        <v>793</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CYP2B6*6/*6 genotype</v>
      </c>
      <c r="E7512" s="250" t="str">
        <f>IF(AND(A7512&lt;&gt;"",ISNUMBER(A7512)),VLOOKUP(A7512,Studies!A:BR,5,FALSE),"")</f>
        <v>Efavirenz</v>
      </c>
      <c r="F7512" s="251" t="str">
        <f>IF(AND(A7512&lt;&gt;"",ISNUMBER(A7512)),VLOOKUP(A7512,Studies!A:BR,6,FALSE),"")</f>
        <v>Plasma</v>
      </c>
      <c r="G7512" s="273">
        <v>5.0000999999999998</v>
      </c>
      <c r="H7512" s="194" t="s">
        <v>60</v>
      </c>
      <c r="I7512" s="253">
        <v>1598.57664575334</v>
      </c>
      <c r="J7512" s="187" t="s">
        <v>941</v>
      </c>
      <c r="K7512" s="187" t="s">
        <v>239</v>
      </c>
      <c r="M7512" s="195"/>
      <c r="N7512" s="195"/>
      <c r="P7512" s="42" t="s">
        <v>2228</v>
      </c>
    </row>
    <row r="7513" spans="1:16" x14ac:dyDescent="0.2">
      <c r="A7513" s="183">
        <v>793</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CYP2B6*6/*6 genotype</v>
      </c>
      <c r="E7513" s="250" t="str">
        <f>IF(AND(A7513&lt;&gt;"",ISNUMBER(A7513)),VLOOKUP(A7513,Studies!A:BR,5,FALSE),"")</f>
        <v>Efavirenz</v>
      </c>
      <c r="F7513" s="251" t="str">
        <f>IF(AND(A7513&lt;&gt;"",ISNUMBER(A7513)),VLOOKUP(A7513,Studies!A:BR,6,FALSE),"")</f>
        <v>Plasma</v>
      </c>
      <c r="G7513" s="273">
        <v>5.9999000000000002</v>
      </c>
      <c r="H7513" s="194" t="s">
        <v>60</v>
      </c>
      <c r="I7513" s="253">
        <v>1225.76485224673</v>
      </c>
      <c r="J7513" s="187" t="s">
        <v>941</v>
      </c>
      <c r="K7513" s="187" t="s">
        <v>239</v>
      </c>
      <c r="M7513" s="195"/>
      <c r="N7513" s="195"/>
      <c r="P7513" s="42" t="s">
        <v>2228</v>
      </c>
    </row>
    <row r="7514" spans="1:16" x14ac:dyDescent="0.2">
      <c r="A7514" s="183">
        <v>793</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CYP2B6*6/*6 genotype</v>
      </c>
      <c r="E7514" s="250" t="str">
        <f>IF(AND(A7514&lt;&gt;"",ISNUMBER(A7514)),VLOOKUP(A7514,Studies!A:BR,5,FALSE),"")</f>
        <v>Efavirenz</v>
      </c>
      <c r="F7514" s="251" t="str">
        <f>IF(AND(A7514&lt;&gt;"",ISNUMBER(A7514)),VLOOKUP(A7514,Studies!A:BR,6,FALSE),"")</f>
        <v>Plasma</v>
      </c>
      <c r="G7514" s="273">
        <v>6</v>
      </c>
      <c r="H7514" s="194" t="s">
        <v>60</v>
      </c>
      <c r="I7514" s="253">
        <v>1831.09707971586</v>
      </c>
      <c r="J7514" s="187" t="s">
        <v>941</v>
      </c>
      <c r="K7514" s="187" t="s">
        <v>239</v>
      </c>
      <c r="M7514" s="195"/>
      <c r="N7514" s="195"/>
      <c r="P7514" s="42" t="s">
        <v>2228</v>
      </c>
    </row>
    <row r="7515" spans="1:16" x14ac:dyDescent="0.2">
      <c r="A7515" s="30">
        <v>793</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CYP2B6*6/*6 genotype</v>
      </c>
      <c r="E7515" s="250" t="str">
        <f>IF(AND(A7515&lt;&gt;"",ISNUMBER(A7515)),VLOOKUP(A7515,Studies!A:BR,5,FALSE),"")</f>
        <v>Efavirenz</v>
      </c>
      <c r="F7515" s="251" t="str">
        <f>IF(AND(A7515&lt;&gt;"",ISNUMBER(A7515)),VLOOKUP(A7515,Studies!A:BR,6,FALSE),"")</f>
        <v>Plasma</v>
      </c>
      <c r="G7515" s="273">
        <v>6.0000999999999998</v>
      </c>
      <c r="H7515" s="50" t="s">
        <v>60</v>
      </c>
      <c r="I7515" s="253">
        <v>1085.3290168956401</v>
      </c>
      <c r="J7515" s="187" t="s">
        <v>941</v>
      </c>
      <c r="K7515" s="187" t="s">
        <v>239</v>
      </c>
      <c r="M7515" s="195"/>
      <c r="N7515" s="195"/>
      <c r="P7515" s="42" t="s">
        <v>2228</v>
      </c>
    </row>
    <row r="7516" spans="1:16" x14ac:dyDescent="0.2">
      <c r="A7516" s="30">
        <v>793</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CYP2B6*6/*6 genotype</v>
      </c>
      <c r="E7516" s="250" t="str">
        <f>IF(AND(A7516&lt;&gt;"",ISNUMBER(A7516)),VLOOKUP(A7516,Studies!A:BR,5,FALSE),"")</f>
        <v>Efavirenz</v>
      </c>
      <c r="F7516" s="251" t="str">
        <f>IF(AND(A7516&lt;&gt;"",ISNUMBER(A7516)),VLOOKUP(A7516,Studies!A:BR,6,FALSE),"")</f>
        <v>Plasma</v>
      </c>
      <c r="G7516" s="273">
        <v>7.9999000000000002</v>
      </c>
      <c r="H7516" s="50" t="s">
        <v>60</v>
      </c>
      <c r="I7516" s="253">
        <v>1177.4831779326501</v>
      </c>
      <c r="J7516" s="187" t="s">
        <v>941</v>
      </c>
      <c r="K7516" s="187" t="s">
        <v>239</v>
      </c>
      <c r="M7516" s="195"/>
      <c r="N7516" s="195"/>
      <c r="P7516" s="42" t="s">
        <v>2228</v>
      </c>
    </row>
    <row r="7517" spans="1:16" x14ac:dyDescent="0.2">
      <c r="A7517" s="30">
        <v>793</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CYP2B6*6/*6 genotype</v>
      </c>
      <c r="E7517" s="250" t="str">
        <f>IF(AND(A7517&lt;&gt;"",ISNUMBER(A7517)),VLOOKUP(A7517,Studies!A:BR,5,FALSE),"")</f>
        <v>Efavirenz</v>
      </c>
      <c r="F7517" s="251" t="str">
        <f>IF(AND(A7517&lt;&gt;"",ISNUMBER(A7517)),VLOOKUP(A7517,Studies!A:BR,6,FALSE),"")</f>
        <v>Plasma</v>
      </c>
      <c r="G7517" s="273">
        <v>8</v>
      </c>
      <c r="H7517" s="50" t="s">
        <v>60</v>
      </c>
      <c r="I7517" s="253">
        <v>1695.6483351838699</v>
      </c>
      <c r="J7517" s="187" t="s">
        <v>941</v>
      </c>
      <c r="K7517" s="187" t="s">
        <v>239</v>
      </c>
      <c r="M7517" s="195"/>
      <c r="N7517" s="195"/>
      <c r="P7517" s="42" t="s">
        <v>2228</v>
      </c>
    </row>
    <row r="7518" spans="1:16" x14ac:dyDescent="0.2">
      <c r="A7518" s="183">
        <v>793</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CYP2B6*6/*6 genotype</v>
      </c>
      <c r="E7518" s="250" t="str">
        <f>IF(AND(A7518&lt;&gt;"",ISNUMBER(A7518)),VLOOKUP(A7518,Studies!A:BR,5,FALSE),"")</f>
        <v>Efavirenz</v>
      </c>
      <c r="F7518" s="251" t="str">
        <f>IF(AND(A7518&lt;&gt;"",ISNUMBER(A7518)),VLOOKUP(A7518,Studies!A:BR,6,FALSE),"")</f>
        <v>Plasma</v>
      </c>
      <c r="G7518" s="273">
        <v>8.0000999999999998</v>
      </c>
      <c r="H7518" s="50" t="s">
        <v>60</v>
      </c>
      <c r="I7518" s="253">
        <v>1003.14903749682</v>
      </c>
      <c r="J7518" s="187" t="s">
        <v>941</v>
      </c>
      <c r="K7518" s="187" t="s">
        <v>239</v>
      </c>
      <c r="M7518" s="195"/>
      <c r="N7518" s="195"/>
      <c r="P7518" s="42" t="s">
        <v>2228</v>
      </c>
    </row>
    <row r="7519" spans="1:16" x14ac:dyDescent="0.2">
      <c r="A7519" s="183">
        <v>793</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CYP2B6*6/*6 genotype</v>
      </c>
      <c r="E7519" s="250" t="str">
        <f>IF(AND(A7519&lt;&gt;"",ISNUMBER(A7519)),VLOOKUP(A7519,Studies!A:BR,5,FALSE),"")</f>
        <v>Efavirenz</v>
      </c>
      <c r="F7519" s="251" t="str">
        <f>IF(AND(A7519&lt;&gt;"",ISNUMBER(A7519)),VLOOKUP(A7519,Studies!A:BR,6,FALSE),"")</f>
        <v>Plasma</v>
      </c>
      <c r="G7519" s="273">
        <v>9.9999000000000002</v>
      </c>
      <c r="H7519" s="50" t="s">
        <v>60</v>
      </c>
      <c r="I7519" s="253">
        <v>1090.4552325659099</v>
      </c>
      <c r="J7519" s="187" t="s">
        <v>941</v>
      </c>
      <c r="K7519" s="187" t="s">
        <v>239</v>
      </c>
      <c r="M7519" s="195"/>
      <c r="N7519" s="195"/>
      <c r="P7519" s="42" t="s">
        <v>2228</v>
      </c>
    </row>
    <row r="7520" spans="1:16" x14ac:dyDescent="0.2">
      <c r="A7520" s="183">
        <v>793</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CYP2B6*6/*6 genotype</v>
      </c>
      <c r="E7520" s="250" t="str">
        <f>IF(AND(A7520&lt;&gt;"",ISNUMBER(A7520)),VLOOKUP(A7520,Studies!A:BR,5,FALSE),"")</f>
        <v>Efavirenz</v>
      </c>
      <c r="F7520" s="251" t="str">
        <f>IF(AND(A7520&lt;&gt;"",ISNUMBER(A7520)),VLOOKUP(A7520,Studies!A:BR,6,FALSE),"")</f>
        <v>Plasma</v>
      </c>
      <c r="G7520" s="273">
        <v>10</v>
      </c>
      <c r="H7520" s="50" t="s">
        <v>60</v>
      </c>
      <c r="I7520" s="253">
        <v>1327.7487191149501</v>
      </c>
      <c r="J7520" s="187" t="s">
        <v>941</v>
      </c>
      <c r="K7520" s="187" t="s">
        <v>239</v>
      </c>
      <c r="M7520" s="195"/>
      <c r="N7520" s="195"/>
      <c r="P7520" s="42" t="s">
        <v>2228</v>
      </c>
    </row>
    <row r="7521" spans="1:16" x14ac:dyDescent="0.2">
      <c r="A7521" s="183">
        <v>793</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CYP2B6*6/*6 genotype</v>
      </c>
      <c r="E7521" s="250" t="str">
        <f>IF(AND(A7521&lt;&gt;"",ISNUMBER(A7521)),VLOOKUP(A7521,Studies!A:BR,5,FALSE),"")</f>
        <v>Efavirenz</v>
      </c>
      <c r="F7521" s="251" t="str">
        <f>IF(AND(A7521&lt;&gt;"",ISNUMBER(A7521)),VLOOKUP(A7521,Studies!A:BR,6,FALSE),"")</f>
        <v>Plasma</v>
      </c>
      <c r="G7521" s="273">
        <v>10.0001</v>
      </c>
      <c r="H7521" s="50" t="s">
        <v>60</v>
      </c>
      <c r="I7521" s="253">
        <v>979.07508728746598</v>
      </c>
      <c r="J7521" s="187" t="s">
        <v>941</v>
      </c>
      <c r="K7521" s="187" t="s">
        <v>239</v>
      </c>
      <c r="M7521" s="195"/>
      <c r="N7521" s="195"/>
      <c r="P7521" s="42" t="s">
        <v>2228</v>
      </c>
    </row>
    <row r="7522" spans="1:16" x14ac:dyDescent="0.2">
      <c r="A7522" s="183">
        <v>793</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CYP2B6*6/*6 genotype</v>
      </c>
      <c r="E7522" s="250" t="str">
        <f>IF(AND(A7522&lt;&gt;"",ISNUMBER(A7522)),VLOOKUP(A7522,Studies!A:BR,5,FALSE),"")</f>
        <v>Efavirenz</v>
      </c>
      <c r="F7522" s="251" t="str">
        <f>IF(AND(A7522&lt;&gt;"",ISNUMBER(A7522)),VLOOKUP(A7522,Studies!A:BR,6,FALSE),"")</f>
        <v>Plasma</v>
      </c>
      <c r="G7522" s="273">
        <v>11.9999</v>
      </c>
      <c r="H7522" s="50" t="s">
        <v>60</v>
      </c>
      <c r="I7522" s="253">
        <v>1269.7711128650301</v>
      </c>
      <c r="J7522" s="187" t="s">
        <v>941</v>
      </c>
      <c r="K7522" s="187" t="s">
        <v>239</v>
      </c>
      <c r="M7522" s="195"/>
      <c r="N7522" s="195"/>
      <c r="P7522" s="42" t="s">
        <v>2228</v>
      </c>
    </row>
    <row r="7523" spans="1:16" x14ac:dyDescent="0.2">
      <c r="A7523" s="30">
        <v>793</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CYP2B6*6/*6 genotype</v>
      </c>
      <c r="E7523" s="250" t="str">
        <f>IF(AND(A7523&lt;&gt;"",ISNUMBER(A7523)),VLOOKUP(A7523,Studies!A:BR,5,FALSE),"")</f>
        <v>Efavirenz</v>
      </c>
      <c r="F7523" s="251" t="str">
        <f>IF(AND(A7523&lt;&gt;"",ISNUMBER(A7523)),VLOOKUP(A7523,Studies!A:BR,6,FALSE),"")</f>
        <v>Plasma</v>
      </c>
      <c r="G7523" s="273">
        <v>12</v>
      </c>
      <c r="H7523" s="194" t="s">
        <v>60</v>
      </c>
      <c r="I7523" s="253">
        <v>896.88975693283203</v>
      </c>
      <c r="J7523" s="41" t="s">
        <v>941</v>
      </c>
      <c r="K7523" s="187" t="s">
        <v>239</v>
      </c>
      <c r="N7523" s="195"/>
      <c r="P7523" s="42" t="s">
        <v>2228</v>
      </c>
    </row>
    <row r="7524" spans="1:16" x14ac:dyDescent="0.2">
      <c r="A7524" s="30">
        <v>793</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CYP2B6*6/*6 genotype</v>
      </c>
      <c r="E7524" s="250" t="str">
        <f>IF(AND(A7524&lt;&gt;"",ISNUMBER(A7524)),VLOOKUP(A7524,Studies!A:BR,5,FALSE),"")</f>
        <v>Efavirenz</v>
      </c>
      <c r="F7524" s="251" t="str">
        <f>IF(AND(A7524&lt;&gt;"",ISNUMBER(A7524)),VLOOKUP(A7524,Studies!A:BR,6,FALSE),"")</f>
        <v>Plasma</v>
      </c>
      <c r="G7524" s="273">
        <v>12.0001</v>
      </c>
      <c r="H7524" s="194" t="s">
        <v>60</v>
      </c>
      <c r="I7524" s="253">
        <v>950.15852206600402</v>
      </c>
      <c r="J7524" s="187" t="s">
        <v>941</v>
      </c>
      <c r="K7524" s="187" t="s">
        <v>239</v>
      </c>
      <c r="N7524" s="195"/>
      <c r="P7524" s="188" t="s">
        <v>2228</v>
      </c>
    </row>
    <row r="7525" spans="1:16" x14ac:dyDescent="0.2">
      <c r="A7525" s="30">
        <v>793</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CYP2B6*6/*6 genotype</v>
      </c>
      <c r="E7525" s="250" t="str">
        <f>IF(AND(A7525&lt;&gt;"",ISNUMBER(A7525)),VLOOKUP(A7525,Studies!A:BR,5,FALSE),"")</f>
        <v>Efavirenz</v>
      </c>
      <c r="F7525" s="251" t="str">
        <f>IF(AND(A7525&lt;&gt;"",ISNUMBER(A7525)),VLOOKUP(A7525,Studies!A:BR,6,FALSE),"")</f>
        <v>Plasma</v>
      </c>
      <c r="G7525" s="273">
        <v>23.9999</v>
      </c>
      <c r="H7525" s="194" t="s">
        <v>60</v>
      </c>
      <c r="I7525" s="253">
        <v>946.14530520514199</v>
      </c>
      <c r="J7525" s="187" t="s">
        <v>941</v>
      </c>
      <c r="K7525" s="187" t="s">
        <v>239</v>
      </c>
      <c r="N7525" s="195"/>
      <c r="P7525" s="188" t="s">
        <v>2228</v>
      </c>
    </row>
    <row r="7526" spans="1:16" x14ac:dyDescent="0.2">
      <c r="A7526" s="30">
        <v>793</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CYP2B6*6/*6 genotype</v>
      </c>
      <c r="E7526" s="250" t="str">
        <f>IF(AND(A7526&lt;&gt;"",ISNUMBER(A7526)),VLOOKUP(A7526,Studies!A:BR,5,FALSE),"")</f>
        <v>Efavirenz</v>
      </c>
      <c r="F7526" s="251" t="str">
        <f>IF(AND(A7526&lt;&gt;"",ISNUMBER(A7526)),VLOOKUP(A7526,Studies!A:BR,6,FALSE),"")</f>
        <v>Plasma</v>
      </c>
      <c r="G7526" s="273">
        <v>24</v>
      </c>
      <c r="H7526" s="194" t="s">
        <v>60</v>
      </c>
      <c r="I7526" s="253">
        <v>742.76082565248203</v>
      </c>
      <c r="J7526" s="187" t="s">
        <v>941</v>
      </c>
      <c r="K7526" s="187" t="s">
        <v>239</v>
      </c>
      <c r="N7526" s="195"/>
      <c r="P7526" s="188" t="s">
        <v>2228</v>
      </c>
    </row>
    <row r="7527" spans="1:16" x14ac:dyDescent="0.2">
      <c r="A7527" s="30">
        <v>793</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CYP2B6*6/*6 genotype</v>
      </c>
      <c r="E7527" s="250" t="str">
        <f>IF(AND(A7527&lt;&gt;"",ISNUMBER(A7527)),VLOOKUP(A7527,Studies!A:BR,5,FALSE),"")</f>
        <v>Efavirenz</v>
      </c>
      <c r="F7527" s="251" t="str">
        <f>IF(AND(A7527&lt;&gt;"",ISNUMBER(A7527)),VLOOKUP(A7527,Studies!A:BR,6,FALSE),"")</f>
        <v>Plasma</v>
      </c>
      <c r="G7527" s="273">
        <v>24.0001</v>
      </c>
      <c r="H7527" s="194" t="s">
        <v>60</v>
      </c>
      <c r="I7527" s="253">
        <v>834.76515992669101</v>
      </c>
      <c r="J7527" s="187" t="s">
        <v>941</v>
      </c>
      <c r="K7527" s="187" t="s">
        <v>239</v>
      </c>
      <c r="N7527" s="195"/>
      <c r="P7527" s="188" t="s">
        <v>2228</v>
      </c>
    </row>
    <row r="7528" spans="1:16" x14ac:dyDescent="0.2">
      <c r="A7528" s="30">
        <v>793</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CYP2B6*6/*6 genotype</v>
      </c>
      <c r="E7528" s="250" t="str">
        <f>IF(AND(A7528&lt;&gt;"",ISNUMBER(A7528)),VLOOKUP(A7528,Studies!A:BR,5,FALSE),"")</f>
        <v>Efavirenz</v>
      </c>
      <c r="F7528" s="251" t="str">
        <f>IF(AND(A7528&lt;&gt;"",ISNUMBER(A7528)),VLOOKUP(A7528,Studies!A:BR,6,FALSE),"")</f>
        <v>Plasma</v>
      </c>
      <c r="G7528" s="273">
        <v>47.999899999999997</v>
      </c>
      <c r="H7528" s="194" t="s">
        <v>60</v>
      </c>
      <c r="I7528" s="253">
        <v>599.13582063596095</v>
      </c>
      <c r="J7528" s="187" t="s">
        <v>941</v>
      </c>
      <c r="K7528" s="187" t="s">
        <v>239</v>
      </c>
      <c r="N7528" s="195"/>
      <c r="P7528" s="188" t="s">
        <v>2228</v>
      </c>
    </row>
    <row r="7529" spans="1:16" x14ac:dyDescent="0.2">
      <c r="A7529" s="30">
        <v>793</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CYP2B6*6/*6 genotype</v>
      </c>
      <c r="E7529" s="250" t="str">
        <f>IF(AND(A7529&lt;&gt;"",ISNUMBER(A7529)),VLOOKUP(A7529,Studies!A:BR,5,FALSE),"")</f>
        <v>Efavirenz</v>
      </c>
      <c r="F7529" s="251" t="str">
        <f>IF(AND(A7529&lt;&gt;"",ISNUMBER(A7529)),VLOOKUP(A7529,Studies!A:BR,6,FALSE),"")</f>
        <v>Plasma</v>
      </c>
      <c r="G7529" s="273">
        <v>48</v>
      </c>
      <c r="H7529" s="194" t="s">
        <v>60</v>
      </c>
      <c r="I7529" s="253">
        <v>536.181825478576</v>
      </c>
      <c r="J7529" s="187" t="s">
        <v>941</v>
      </c>
      <c r="K7529" s="187" t="s">
        <v>239</v>
      </c>
      <c r="N7529" s="195"/>
      <c r="P7529" s="188" t="s">
        <v>2228</v>
      </c>
    </row>
    <row r="7530" spans="1:16" x14ac:dyDescent="0.2">
      <c r="A7530" s="30">
        <v>793</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CYP2B6*6/*6 genotype</v>
      </c>
      <c r="E7530" s="250" t="str">
        <f>IF(AND(A7530&lt;&gt;"",ISNUMBER(A7530)),VLOOKUP(A7530,Studies!A:BR,5,FALSE),"")</f>
        <v>Efavirenz</v>
      </c>
      <c r="F7530" s="251" t="str">
        <f>IF(AND(A7530&lt;&gt;"",ISNUMBER(A7530)),VLOOKUP(A7530,Studies!A:BR,6,FALSE),"")</f>
        <v>Plasma</v>
      </c>
      <c r="G7530" s="273">
        <v>48.000100000000003</v>
      </c>
      <c r="H7530" s="194" t="s">
        <v>60</v>
      </c>
      <c r="I7530" s="253">
        <v>574.92274557542805</v>
      </c>
      <c r="J7530" s="187" t="s">
        <v>941</v>
      </c>
      <c r="K7530" s="187" t="s">
        <v>239</v>
      </c>
      <c r="M7530" s="195"/>
      <c r="N7530" s="195"/>
      <c r="P7530" s="188" t="s">
        <v>2228</v>
      </c>
    </row>
    <row r="7531" spans="1:16" x14ac:dyDescent="0.2">
      <c r="A7531" s="30">
        <v>793</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CYP2B6*6/*6 genotype</v>
      </c>
      <c r="E7531" s="250" t="str">
        <f>IF(AND(A7531&lt;&gt;"",ISNUMBER(A7531)),VLOOKUP(A7531,Studies!A:BR,5,FALSE),"")</f>
        <v>Efavirenz</v>
      </c>
      <c r="F7531" s="251" t="str">
        <f>IF(AND(A7531&lt;&gt;"",ISNUMBER(A7531)),VLOOKUP(A7531,Studies!A:BR,6,FALSE),"")</f>
        <v>Plasma</v>
      </c>
      <c r="G7531" s="273">
        <v>71.999899999999997</v>
      </c>
      <c r="H7531" s="194" t="s">
        <v>60</v>
      </c>
      <c r="I7531" s="253">
        <v>562.05369684159803</v>
      </c>
      <c r="J7531" s="187" t="s">
        <v>941</v>
      </c>
      <c r="K7531" s="187" t="s">
        <v>239</v>
      </c>
      <c r="M7531" s="195"/>
      <c r="N7531" s="195"/>
      <c r="P7531" s="188" t="s">
        <v>2228</v>
      </c>
    </row>
    <row r="7532" spans="1:16" x14ac:dyDescent="0.2">
      <c r="A7532" s="30">
        <v>793</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CYP2B6*6/*6 genotype</v>
      </c>
      <c r="E7532" s="250" t="str">
        <f>IF(AND(A7532&lt;&gt;"",ISNUMBER(A7532)),VLOOKUP(A7532,Studies!A:BR,5,FALSE),"")</f>
        <v>Efavirenz</v>
      </c>
      <c r="F7532" s="251" t="str">
        <f>IF(AND(A7532&lt;&gt;"",ISNUMBER(A7532)),VLOOKUP(A7532,Studies!A:BR,6,FALSE),"")</f>
        <v>Plasma</v>
      </c>
      <c r="G7532" s="273">
        <v>72</v>
      </c>
      <c r="H7532" s="194" t="s">
        <v>60</v>
      </c>
      <c r="I7532" s="253">
        <v>518.47016173263899</v>
      </c>
      <c r="J7532" s="187" t="s">
        <v>941</v>
      </c>
      <c r="K7532" s="187" t="s">
        <v>239</v>
      </c>
      <c r="M7532" s="195"/>
      <c r="N7532" s="195"/>
      <c r="P7532" s="188" t="s">
        <v>2228</v>
      </c>
    </row>
    <row r="7533" spans="1:16" x14ac:dyDescent="0.2">
      <c r="A7533" s="30">
        <v>793</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CYP2B6*6/*6 genotype</v>
      </c>
      <c r="E7533" s="250" t="str">
        <f>IF(AND(A7533&lt;&gt;"",ISNUMBER(A7533)),VLOOKUP(A7533,Studies!A:BR,5,FALSE),"")</f>
        <v>Efavirenz</v>
      </c>
      <c r="F7533" s="251" t="str">
        <f>IF(AND(A7533&lt;&gt;"",ISNUMBER(A7533)),VLOOKUP(A7533,Studies!A:BR,6,FALSE),"")</f>
        <v>Plasma</v>
      </c>
      <c r="G7533" s="273">
        <v>72.000100000000003</v>
      </c>
      <c r="H7533" s="194" t="s">
        <v>60</v>
      </c>
      <c r="I7533" s="253">
        <v>513.62754672053302</v>
      </c>
      <c r="J7533" s="187" t="s">
        <v>941</v>
      </c>
      <c r="K7533" s="187" t="s">
        <v>239</v>
      </c>
      <c r="M7533" s="195"/>
      <c r="N7533" s="195"/>
      <c r="P7533" s="188" t="s">
        <v>2228</v>
      </c>
    </row>
    <row r="7534" spans="1:16" x14ac:dyDescent="0.2">
      <c r="A7534" s="30">
        <v>794</v>
      </c>
      <c r="B7534" s="249" t="str">
        <f>IF(AND(A7534&lt;&gt;"",ISNUMBER(A7534)),VLOOKUP(A7534,Studies!A:BR,2,FALSE),"")</f>
        <v>Damle 2008</v>
      </c>
      <c r="C7534" s="250" t="str">
        <f>IF(AND(A7534&lt;&gt;"",ISNUMBER(A7534)),VLOOKUP(A7534,Studies!A:BR,3,FALSE),"")</f>
        <v>https://www.ncbi.nlm.nih.gov/pubmed/18294336</v>
      </c>
      <c r="D7534" s="250" t="str">
        <f>IF(AND(A7534&lt;&gt;"",ISNUMBER(A7534)),VLOOKUP(A7534,Studies!A:BR,4,FALSE),"")</f>
        <v>Efavirenz alone</v>
      </c>
      <c r="E7534" s="250" t="str">
        <f>IF(AND(A7534&lt;&gt;"",ISNUMBER(A7534)),VLOOKUP(A7534,Studies!A:BR,5,FALSE),"")</f>
        <v>Efavirenz</v>
      </c>
      <c r="F7534" s="251" t="str">
        <f>IF(AND(A7534&lt;&gt;"",ISNUMBER(A7534)),VLOOKUP(A7534,Studies!A:BR,6,FALSE),"")</f>
        <v>Plasma</v>
      </c>
      <c r="G7534" s="194">
        <v>192</v>
      </c>
      <c r="H7534" s="194" t="s">
        <v>60</v>
      </c>
      <c r="I7534" s="187">
        <v>3.0283289999999998</v>
      </c>
      <c r="J7534" s="187" t="s">
        <v>959</v>
      </c>
      <c r="K7534" s="187" t="s">
        <v>116</v>
      </c>
      <c r="M7534" s="195"/>
      <c r="N7534" s="195"/>
      <c r="P7534" s="188"/>
    </row>
    <row r="7535" spans="1:16" x14ac:dyDescent="0.2">
      <c r="A7535" s="30">
        <v>794</v>
      </c>
      <c r="B7535" s="249" t="str">
        <f>IF(AND(A7535&lt;&gt;"",ISNUMBER(A7535)),VLOOKUP(A7535,Studies!A:BR,2,FALSE),"")</f>
        <v>Damle 2008</v>
      </c>
      <c r="C7535" s="250" t="str">
        <f>IF(AND(A7535&lt;&gt;"",ISNUMBER(A7535)),VLOOKUP(A7535,Studies!A:BR,3,FALSE),"")</f>
        <v>https://www.ncbi.nlm.nih.gov/pubmed/18294336</v>
      </c>
      <c r="D7535" s="250" t="str">
        <f>IF(AND(A7535&lt;&gt;"",ISNUMBER(A7535)),VLOOKUP(A7535,Studies!A:BR,4,FALSE),"")</f>
        <v>Efavirenz alone</v>
      </c>
      <c r="E7535" s="250" t="str">
        <f>IF(AND(A7535&lt;&gt;"",ISNUMBER(A7535)),VLOOKUP(A7535,Studies!A:BR,5,FALSE),"")</f>
        <v>Efavirenz</v>
      </c>
      <c r="F7535" s="251" t="str">
        <f>IF(AND(A7535&lt;&gt;"",ISNUMBER(A7535)),VLOOKUP(A7535,Studies!A:BR,6,FALSE),"")</f>
        <v>Plasma</v>
      </c>
      <c r="G7535" s="194">
        <v>192.5</v>
      </c>
      <c r="H7535" s="194" t="s">
        <v>60</v>
      </c>
      <c r="I7535" s="187">
        <v>3.2152970000000001</v>
      </c>
      <c r="J7535" s="187" t="s">
        <v>959</v>
      </c>
      <c r="K7535" s="187" t="s">
        <v>116</v>
      </c>
      <c r="M7535" s="195"/>
      <c r="N7535" s="195"/>
      <c r="P7535" s="188"/>
    </row>
    <row r="7536" spans="1:16" x14ac:dyDescent="0.2">
      <c r="A7536" s="30">
        <v>794</v>
      </c>
      <c r="B7536" s="249" t="str">
        <f>IF(AND(A7536&lt;&gt;"",ISNUMBER(A7536)),VLOOKUP(A7536,Studies!A:BR,2,FALSE),"")</f>
        <v>Damle 2008</v>
      </c>
      <c r="C7536" s="250" t="str">
        <f>IF(AND(A7536&lt;&gt;"",ISNUMBER(A7536)),VLOOKUP(A7536,Studies!A:BR,3,FALSE),"")</f>
        <v>https://www.ncbi.nlm.nih.gov/pubmed/18294336</v>
      </c>
      <c r="D7536" s="250" t="str">
        <f>IF(AND(A7536&lt;&gt;"",ISNUMBER(A7536)),VLOOKUP(A7536,Studies!A:BR,4,FALSE),"")</f>
        <v>Efavirenz alone</v>
      </c>
      <c r="E7536" s="250" t="str">
        <f>IF(AND(A7536&lt;&gt;"",ISNUMBER(A7536)),VLOOKUP(A7536,Studies!A:BR,5,FALSE),"")</f>
        <v>Efavirenz</v>
      </c>
      <c r="F7536" s="251" t="str">
        <f>IF(AND(A7536&lt;&gt;"",ISNUMBER(A7536)),VLOOKUP(A7536,Studies!A:BR,6,FALSE),"")</f>
        <v>Plasma</v>
      </c>
      <c r="G7536" s="194">
        <v>193</v>
      </c>
      <c r="H7536" s="194" t="s">
        <v>60</v>
      </c>
      <c r="I7536" s="187">
        <v>4.0594900000000003</v>
      </c>
      <c r="J7536" s="187" t="s">
        <v>959</v>
      </c>
      <c r="K7536" s="187" t="s">
        <v>116</v>
      </c>
      <c r="M7536" s="195"/>
      <c r="N7536" s="195"/>
      <c r="P7536" s="188"/>
    </row>
    <row r="7537" spans="1:16" x14ac:dyDescent="0.2">
      <c r="A7537" s="30">
        <v>794</v>
      </c>
      <c r="B7537" s="249" t="str">
        <f>IF(AND(A7537&lt;&gt;"",ISNUMBER(A7537)),VLOOKUP(A7537,Studies!A:BR,2,FALSE),"")</f>
        <v>Damle 2008</v>
      </c>
      <c r="C7537" s="250" t="str">
        <f>IF(AND(A7537&lt;&gt;"",ISNUMBER(A7537)),VLOOKUP(A7537,Studies!A:BR,3,FALSE),"")</f>
        <v>https://www.ncbi.nlm.nih.gov/pubmed/18294336</v>
      </c>
      <c r="D7537" s="250" t="str">
        <f>IF(AND(A7537&lt;&gt;"",ISNUMBER(A7537)),VLOOKUP(A7537,Studies!A:BR,4,FALSE),"")</f>
        <v>Efavirenz alone</v>
      </c>
      <c r="E7537" s="250" t="str">
        <f>IF(AND(A7537&lt;&gt;"",ISNUMBER(A7537)),VLOOKUP(A7537,Studies!A:BR,5,FALSE),"")</f>
        <v>Efavirenz</v>
      </c>
      <c r="F7537" s="251" t="str">
        <f>IF(AND(A7537&lt;&gt;"",ISNUMBER(A7537)),VLOOKUP(A7537,Studies!A:BR,6,FALSE),"")</f>
        <v>Plasma</v>
      </c>
      <c r="G7537" s="194">
        <v>194</v>
      </c>
      <c r="H7537" s="194" t="s">
        <v>60</v>
      </c>
      <c r="I7537" s="187">
        <v>5.5212459999999997</v>
      </c>
      <c r="J7537" s="187" t="s">
        <v>959</v>
      </c>
      <c r="K7537" s="187" t="s">
        <v>116</v>
      </c>
      <c r="M7537" s="195"/>
      <c r="N7537" s="195"/>
      <c r="P7537" s="188"/>
    </row>
    <row r="7538" spans="1:16" x14ac:dyDescent="0.2">
      <c r="A7538" s="30">
        <v>794</v>
      </c>
      <c r="B7538" s="249" t="str">
        <f>IF(AND(A7538&lt;&gt;"",ISNUMBER(A7538)),VLOOKUP(A7538,Studies!A:BR,2,FALSE),"")</f>
        <v>Damle 2008</v>
      </c>
      <c r="C7538" s="250" t="str">
        <f>IF(AND(A7538&lt;&gt;"",ISNUMBER(A7538)),VLOOKUP(A7538,Studies!A:BR,3,FALSE),"")</f>
        <v>https://www.ncbi.nlm.nih.gov/pubmed/18294336</v>
      </c>
      <c r="D7538" s="250" t="str">
        <f>IF(AND(A7538&lt;&gt;"",ISNUMBER(A7538)),VLOOKUP(A7538,Studies!A:BR,4,FALSE),"")</f>
        <v>Efavirenz alone</v>
      </c>
      <c r="E7538" s="250" t="str">
        <f>IF(AND(A7538&lt;&gt;"",ISNUMBER(A7538)),VLOOKUP(A7538,Studies!A:BR,5,FALSE),"")</f>
        <v>Efavirenz</v>
      </c>
      <c r="F7538" s="251" t="str">
        <f>IF(AND(A7538&lt;&gt;"",ISNUMBER(A7538)),VLOOKUP(A7538,Studies!A:BR,6,FALSE),"")</f>
        <v>Plasma</v>
      </c>
      <c r="G7538" s="194">
        <v>196</v>
      </c>
      <c r="H7538" s="194" t="s">
        <v>60</v>
      </c>
      <c r="I7538" s="187">
        <v>5.6515579999999996</v>
      </c>
      <c r="J7538" s="187" t="s">
        <v>959</v>
      </c>
      <c r="K7538" s="187" t="s">
        <v>116</v>
      </c>
      <c r="M7538" s="195"/>
      <c r="N7538" s="195"/>
      <c r="P7538" s="188"/>
    </row>
    <row r="7539" spans="1:16" x14ac:dyDescent="0.2">
      <c r="A7539" s="30">
        <v>794</v>
      </c>
      <c r="B7539" s="249" t="str">
        <f>IF(AND(A7539&lt;&gt;"",ISNUMBER(A7539)),VLOOKUP(A7539,Studies!A:BR,2,FALSE),"")</f>
        <v>Damle 2008</v>
      </c>
      <c r="C7539" s="250" t="str">
        <f>IF(AND(A7539&lt;&gt;"",ISNUMBER(A7539)),VLOOKUP(A7539,Studies!A:BR,3,FALSE),"")</f>
        <v>https://www.ncbi.nlm.nih.gov/pubmed/18294336</v>
      </c>
      <c r="D7539" s="250" t="str">
        <f>IF(AND(A7539&lt;&gt;"",ISNUMBER(A7539)),VLOOKUP(A7539,Studies!A:BR,4,FALSE),"")</f>
        <v>Efavirenz alone</v>
      </c>
      <c r="E7539" s="250" t="str">
        <f>IF(AND(A7539&lt;&gt;"",ISNUMBER(A7539)),VLOOKUP(A7539,Studies!A:BR,5,FALSE),"")</f>
        <v>Efavirenz</v>
      </c>
      <c r="F7539" s="251" t="str">
        <f>IF(AND(A7539&lt;&gt;"",ISNUMBER(A7539)),VLOOKUP(A7539,Studies!A:BR,6,FALSE),"")</f>
        <v>Plasma</v>
      </c>
      <c r="G7539" s="194">
        <v>198</v>
      </c>
      <c r="H7539" s="194" t="s">
        <v>60</v>
      </c>
      <c r="I7539" s="187">
        <v>5.0226629999999997</v>
      </c>
      <c r="J7539" s="187" t="s">
        <v>959</v>
      </c>
      <c r="K7539" s="187" t="s">
        <v>116</v>
      </c>
      <c r="M7539" s="195"/>
      <c r="N7539" s="195"/>
      <c r="P7539" s="188"/>
    </row>
    <row r="7540" spans="1:16" x14ac:dyDescent="0.2">
      <c r="A7540" s="30">
        <v>794</v>
      </c>
      <c r="B7540" s="249" t="str">
        <f>IF(AND(A7540&lt;&gt;"",ISNUMBER(A7540)),VLOOKUP(A7540,Studies!A:BR,2,FALSE),"")</f>
        <v>Damle 2008</v>
      </c>
      <c r="C7540" s="250" t="str">
        <f>IF(AND(A7540&lt;&gt;"",ISNUMBER(A7540)),VLOOKUP(A7540,Studies!A:BR,3,FALSE),"")</f>
        <v>https://www.ncbi.nlm.nih.gov/pubmed/18294336</v>
      </c>
      <c r="D7540" s="250" t="str">
        <f>IF(AND(A7540&lt;&gt;"",ISNUMBER(A7540)),VLOOKUP(A7540,Studies!A:BR,4,FALSE),"")</f>
        <v>Efavirenz alone</v>
      </c>
      <c r="E7540" s="250" t="str">
        <f>IF(AND(A7540&lt;&gt;"",ISNUMBER(A7540)),VLOOKUP(A7540,Studies!A:BR,5,FALSE),"")</f>
        <v>Efavirenz</v>
      </c>
      <c r="F7540" s="251" t="str">
        <f>IF(AND(A7540&lt;&gt;"",ISNUMBER(A7540)),VLOOKUP(A7540,Studies!A:BR,6,FALSE),"")</f>
        <v>Plasma</v>
      </c>
      <c r="G7540" s="194">
        <v>200</v>
      </c>
      <c r="H7540" s="194" t="s">
        <v>60</v>
      </c>
      <c r="I7540" s="187">
        <v>4.4844189999999999</v>
      </c>
      <c r="J7540" s="187" t="s">
        <v>959</v>
      </c>
      <c r="K7540" s="187" t="s">
        <v>116</v>
      </c>
      <c r="M7540" s="195"/>
      <c r="N7540" s="195"/>
      <c r="P7540" s="188"/>
    </row>
    <row r="7541" spans="1:16" x14ac:dyDescent="0.2">
      <c r="A7541" s="30">
        <v>794</v>
      </c>
      <c r="B7541" s="249" t="str">
        <f>IF(AND(A7541&lt;&gt;"",ISNUMBER(A7541)),VLOOKUP(A7541,Studies!A:BR,2,FALSE),"")</f>
        <v>Damle 2008</v>
      </c>
      <c r="C7541" s="250" t="str">
        <f>IF(AND(A7541&lt;&gt;"",ISNUMBER(A7541)),VLOOKUP(A7541,Studies!A:BR,3,FALSE),"")</f>
        <v>https://www.ncbi.nlm.nih.gov/pubmed/18294336</v>
      </c>
      <c r="D7541" s="250" t="str">
        <f>IF(AND(A7541&lt;&gt;"",ISNUMBER(A7541)),VLOOKUP(A7541,Studies!A:BR,4,FALSE),"")</f>
        <v>Efavirenz alone</v>
      </c>
      <c r="E7541" s="250" t="str">
        <f>IF(AND(A7541&lt;&gt;"",ISNUMBER(A7541)),VLOOKUP(A7541,Studies!A:BR,5,FALSE),"")</f>
        <v>Efavirenz</v>
      </c>
      <c r="F7541" s="251" t="str">
        <f>IF(AND(A7541&lt;&gt;"",ISNUMBER(A7541)),VLOOKUP(A7541,Studies!A:BR,6,FALSE),"")</f>
        <v>Plasma</v>
      </c>
      <c r="G7541" s="194">
        <v>202</v>
      </c>
      <c r="H7541" s="194" t="s">
        <v>60</v>
      </c>
      <c r="I7541" s="187">
        <v>3.974504</v>
      </c>
      <c r="J7541" s="187" t="s">
        <v>959</v>
      </c>
      <c r="K7541" s="187" t="s">
        <v>116</v>
      </c>
      <c r="M7541" s="195"/>
      <c r="N7541" s="195"/>
      <c r="P7541" s="188"/>
    </row>
    <row r="7542" spans="1:16" x14ac:dyDescent="0.2">
      <c r="A7542" s="30">
        <v>794</v>
      </c>
      <c r="B7542" s="249" t="str">
        <f>IF(AND(A7542&lt;&gt;"",ISNUMBER(A7542)),VLOOKUP(A7542,Studies!A:BR,2,FALSE),"")</f>
        <v>Damle 2008</v>
      </c>
      <c r="C7542" s="250" t="str">
        <f>IF(AND(A7542&lt;&gt;"",ISNUMBER(A7542)),VLOOKUP(A7542,Studies!A:BR,3,FALSE),"")</f>
        <v>https://www.ncbi.nlm.nih.gov/pubmed/18294336</v>
      </c>
      <c r="D7542" s="250" t="str">
        <f>IF(AND(A7542&lt;&gt;"",ISNUMBER(A7542)),VLOOKUP(A7542,Studies!A:BR,4,FALSE),"")</f>
        <v>Efavirenz alone</v>
      </c>
      <c r="E7542" s="250" t="str">
        <f>IF(AND(A7542&lt;&gt;"",ISNUMBER(A7542)),VLOOKUP(A7542,Studies!A:BR,5,FALSE),"")</f>
        <v>Efavirenz</v>
      </c>
      <c r="F7542" s="251" t="str">
        <f>IF(AND(A7542&lt;&gt;"",ISNUMBER(A7542)),VLOOKUP(A7542,Studies!A:BR,6,FALSE),"")</f>
        <v>Plasma</v>
      </c>
      <c r="G7542" s="194">
        <v>204</v>
      </c>
      <c r="H7542" s="194" t="s">
        <v>60</v>
      </c>
      <c r="I7542" s="187">
        <v>4.0764870000000002</v>
      </c>
      <c r="J7542" s="187" t="s">
        <v>959</v>
      </c>
      <c r="K7542" s="187" t="s">
        <v>116</v>
      </c>
      <c r="M7542" s="195"/>
      <c r="N7542" s="195"/>
      <c r="P7542" s="188"/>
    </row>
    <row r="7543" spans="1:16" x14ac:dyDescent="0.2">
      <c r="A7543" s="30">
        <v>794</v>
      </c>
      <c r="B7543" s="249" t="str">
        <f>IF(AND(A7543&lt;&gt;"",ISNUMBER(A7543)),VLOOKUP(A7543,Studies!A:BR,2,FALSE),"")</f>
        <v>Damle 2008</v>
      </c>
      <c r="C7543" s="250" t="str">
        <f>IF(AND(A7543&lt;&gt;"",ISNUMBER(A7543)),VLOOKUP(A7543,Studies!A:BR,3,FALSE),"")</f>
        <v>https://www.ncbi.nlm.nih.gov/pubmed/18294336</v>
      </c>
      <c r="D7543" s="250" t="str">
        <f>IF(AND(A7543&lt;&gt;"",ISNUMBER(A7543)),VLOOKUP(A7543,Studies!A:BR,4,FALSE),"")</f>
        <v>Efavirenz alone</v>
      </c>
      <c r="E7543" s="250" t="str">
        <f>IF(AND(A7543&lt;&gt;"",ISNUMBER(A7543)),VLOOKUP(A7543,Studies!A:BR,5,FALSE),"")</f>
        <v>Efavirenz</v>
      </c>
      <c r="F7543" s="251" t="str">
        <f>IF(AND(A7543&lt;&gt;"",ISNUMBER(A7543)),VLOOKUP(A7543,Studies!A:BR,6,FALSE),"")</f>
        <v>Plasma</v>
      </c>
      <c r="G7543" s="194">
        <v>208</v>
      </c>
      <c r="H7543" s="194" t="s">
        <v>60</v>
      </c>
      <c r="I7543" s="187">
        <v>3.5495749999999999</v>
      </c>
      <c r="J7543" s="187" t="s">
        <v>959</v>
      </c>
      <c r="K7543" s="187" t="s">
        <v>116</v>
      </c>
      <c r="M7543" s="195"/>
      <c r="N7543" s="195"/>
      <c r="P7543" s="188"/>
    </row>
    <row r="7544" spans="1:16" x14ac:dyDescent="0.2">
      <c r="A7544" s="30">
        <v>794</v>
      </c>
      <c r="B7544" s="249" t="str">
        <f>IF(AND(A7544&lt;&gt;"",ISNUMBER(A7544)),VLOOKUP(A7544,Studies!A:BR,2,FALSE),"")</f>
        <v>Damle 2008</v>
      </c>
      <c r="C7544" s="250" t="str">
        <f>IF(AND(A7544&lt;&gt;"",ISNUMBER(A7544)),VLOOKUP(A7544,Studies!A:BR,3,FALSE),"")</f>
        <v>https://www.ncbi.nlm.nih.gov/pubmed/18294336</v>
      </c>
      <c r="D7544" s="250" t="str">
        <f>IF(AND(A7544&lt;&gt;"",ISNUMBER(A7544)),VLOOKUP(A7544,Studies!A:BR,4,FALSE),"")</f>
        <v>Efavirenz alone</v>
      </c>
      <c r="E7544" s="250" t="str">
        <f>IF(AND(A7544&lt;&gt;"",ISNUMBER(A7544)),VLOOKUP(A7544,Studies!A:BR,5,FALSE),"")</f>
        <v>Efavirenz</v>
      </c>
      <c r="F7544" s="251" t="str">
        <f>IF(AND(A7544&lt;&gt;"",ISNUMBER(A7544)),VLOOKUP(A7544,Studies!A:BR,6,FALSE),"")</f>
        <v>Plasma</v>
      </c>
      <c r="G7544" s="194">
        <v>212</v>
      </c>
      <c r="H7544" s="194" t="s">
        <v>60</v>
      </c>
      <c r="I7544" s="187">
        <v>3.266289</v>
      </c>
      <c r="J7544" s="187" t="s">
        <v>959</v>
      </c>
      <c r="K7544" s="187" t="s">
        <v>116</v>
      </c>
      <c r="M7544" s="195"/>
      <c r="N7544" s="195"/>
      <c r="P7544" s="188"/>
    </row>
    <row r="7545" spans="1:16" x14ac:dyDescent="0.2">
      <c r="A7545" s="30">
        <v>794</v>
      </c>
      <c r="B7545" s="249" t="str">
        <f>IF(AND(A7545&lt;&gt;"",ISNUMBER(A7545)),VLOOKUP(A7545,Studies!A:BR,2,FALSE),"")</f>
        <v>Damle 2008</v>
      </c>
      <c r="C7545" s="250" t="str">
        <f>IF(AND(A7545&lt;&gt;"",ISNUMBER(A7545)),VLOOKUP(A7545,Studies!A:BR,3,FALSE),"")</f>
        <v>https://www.ncbi.nlm.nih.gov/pubmed/18294336</v>
      </c>
      <c r="D7545" s="250" t="str">
        <f>IF(AND(A7545&lt;&gt;"",ISNUMBER(A7545)),VLOOKUP(A7545,Studies!A:BR,4,FALSE),"")</f>
        <v>Efavirenz alone</v>
      </c>
      <c r="E7545" s="250" t="str">
        <f>IF(AND(A7545&lt;&gt;"",ISNUMBER(A7545)),VLOOKUP(A7545,Studies!A:BR,5,FALSE),"")</f>
        <v>Efavirenz</v>
      </c>
      <c r="F7545" s="251" t="str">
        <f>IF(AND(A7545&lt;&gt;"",ISNUMBER(A7545)),VLOOKUP(A7545,Studies!A:BR,6,FALSE),"")</f>
        <v>Plasma</v>
      </c>
      <c r="G7545" s="194">
        <v>216</v>
      </c>
      <c r="H7545" s="194" t="s">
        <v>60</v>
      </c>
      <c r="I7545" s="187">
        <v>3.03966</v>
      </c>
      <c r="J7545" s="187" t="s">
        <v>959</v>
      </c>
      <c r="K7545" s="187" t="s">
        <v>116</v>
      </c>
      <c r="M7545" s="195"/>
      <c r="N7545" s="195"/>
      <c r="P7545" s="188"/>
    </row>
    <row r="7546" spans="1:16" x14ac:dyDescent="0.2">
      <c r="A7546" s="30">
        <v>795</v>
      </c>
      <c r="B7546" s="249" t="str">
        <f>IF(AND(A7546&lt;&gt;"",ISNUMBER(A7546)),VLOOKUP(A7546,Studies!A:BR,2,FALSE),"")</f>
        <v>Liu 2008</v>
      </c>
      <c r="C7546" s="250" t="str">
        <f>IF(AND(A7546&lt;&gt;"",ISNUMBER(A7546)),VLOOKUP(A7546,Studies!A:BR,3,FALSE),"")</f>
        <v>https://www.ncbi.nlm.nih.gov/pubmed/18025525</v>
      </c>
      <c r="D7546" s="250" t="str">
        <f>IF(AND(A7546&lt;&gt;"",ISNUMBER(A7546)),VLOOKUP(A7546,Studies!A:BR,4,FALSE),"")</f>
        <v>Group 1, efavirenz alone</v>
      </c>
      <c r="E7546" s="250" t="str">
        <f>IF(AND(A7546&lt;&gt;"",ISNUMBER(A7546)),VLOOKUP(A7546,Studies!A:BR,5,FALSE),"")</f>
        <v>Efavirenz</v>
      </c>
      <c r="F7546" s="251" t="str">
        <f>IF(AND(A7546&lt;&gt;"",ISNUMBER(A7546)),VLOOKUP(A7546,Studies!A:BR,6,FALSE),"")</f>
        <v>Plasma</v>
      </c>
      <c r="G7546" s="194">
        <v>192</v>
      </c>
      <c r="H7546" s="194" t="s">
        <v>60</v>
      </c>
      <c r="I7546" s="187">
        <v>2.734375</v>
      </c>
      <c r="J7546" s="187" t="s">
        <v>959</v>
      </c>
      <c r="K7546" s="187" t="s">
        <v>116</v>
      </c>
      <c r="M7546" s="195"/>
      <c r="N7546" s="195"/>
      <c r="P7546" s="188"/>
    </row>
    <row r="7547" spans="1:16" x14ac:dyDescent="0.2">
      <c r="A7547" s="30">
        <v>795</v>
      </c>
      <c r="B7547" s="249" t="str">
        <f>IF(AND(A7547&lt;&gt;"",ISNUMBER(A7547)),VLOOKUP(A7547,Studies!A:BR,2,FALSE),"")</f>
        <v>Liu 2008</v>
      </c>
      <c r="C7547" s="250" t="str">
        <f>IF(AND(A7547&lt;&gt;"",ISNUMBER(A7547)),VLOOKUP(A7547,Studies!A:BR,3,FALSE),"")</f>
        <v>https://www.ncbi.nlm.nih.gov/pubmed/18025525</v>
      </c>
      <c r="D7547" s="250" t="str">
        <f>IF(AND(A7547&lt;&gt;"",ISNUMBER(A7547)),VLOOKUP(A7547,Studies!A:BR,4,FALSE),"")</f>
        <v>Group 1, efavirenz alone</v>
      </c>
      <c r="E7547" s="250" t="str">
        <f>IF(AND(A7547&lt;&gt;"",ISNUMBER(A7547)),VLOOKUP(A7547,Studies!A:BR,5,FALSE),"")</f>
        <v>Efavirenz</v>
      </c>
      <c r="F7547" s="251" t="str">
        <f>IF(AND(A7547&lt;&gt;"",ISNUMBER(A7547)),VLOOKUP(A7547,Studies!A:BR,6,FALSE),"")</f>
        <v>Plasma</v>
      </c>
      <c r="G7547" s="194">
        <v>192.5</v>
      </c>
      <c r="H7547" s="194" t="s">
        <v>60</v>
      </c>
      <c r="I7547" s="187">
        <v>2.828125</v>
      </c>
      <c r="J7547" s="187" t="s">
        <v>959</v>
      </c>
      <c r="K7547" s="187" t="s">
        <v>116</v>
      </c>
      <c r="M7547" s="195"/>
      <c r="N7547" s="195"/>
      <c r="P7547" s="188"/>
    </row>
    <row r="7548" spans="1:16" x14ac:dyDescent="0.2">
      <c r="A7548" s="183">
        <v>795</v>
      </c>
      <c r="B7548" s="249" t="str">
        <f>IF(AND(A7548&lt;&gt;"",ISNUMBER(A7548)),VLOOKUP(A7548,Studies!A:BR,2,FALSE),"")</f>
        <v>Liu 2008</v>
      </c>
      <c r="C7548" s="250" t="str">
        <f>IF(AND(A7548&lt;&gt;"",ISNUMBER(A7548)),VLOOKUP(A7548,Studies!A:BR,3,FALSE),"")</f>
        <v>https://www.ncbi.nlm.nih.gov/pubmed/18025525</v>
      </c>
      <c r="D7548" s="250" t="str">
        <f>IF(AND(A7548&lt;&gt;"",ISNUMBER(A7548)),VLOOKUP(A7548,Studies!A:BR,4,FALSE),"")</f>
        <v>Group 1, efavirenz alone</v>
      </c>
      <c r="E7548" s="250" t="str">
        <f>IF(AND(A7548&lt;&gt;"",ISNUMBER(A7548)),VLOOKUP(A7548,Studies!A:BR,5,FALSE),"")</f>
        <v>Efavirenz</v>
      </c>
      <c r="F7548" s="251" t="str">
        <f>IF(AND(A7548&lt;&gt;"",ISNUMBER(A7548)),VLOOKUP(A7548,Studies!A:BR,6,FALSE),"")</f>
        <v>Plasma</v>
      </c>
      <c r="G7548" s="194">
        <v>193</v>
      </c>
      <c r="H7548" s="194" t="s">
        <v>60</v>
      </c>
      <c r="I7548" s="187">
        <v>2.953125</v>
      </c>
      <c r="J7548" s="187" t="s">
        <v>959</v>
      </c>
      <c r="K7548" s="187" t="s">
        <v>116</v>
      </c>
      <c r="M7548" s="195"/>
      <c r="N7548" s="195"/>
      <c r="P7548" s="188"/>
    </row>
    <row r="7549" spans="1:16" x14ac:dyDescent="0.2">
      <c r="A7549" s="183">
        <v>795</v>
      </c>
      <c r="B7549" s="249" t="str">
        <f>IF(AND(A7549&lt;&gt;"",ISNUMBER(A7549)),VLOOKUP(A7549,Studies!A:BR,2,FALSE),"")</f>
        <v>Liu 2008</v>
      </c>
      <c r="C7549" s="250" t="str">
        <f>IF(AND(A7549&lt;&gt;"",ISNUMBER(A7549)),VLOOKUP(A7549,Studies!A:BR,3,FALSE),"")</f>
        <v>https://www.ncbi.nlm.nih.gov/pubmed/18025525</v>
      </c>
      <c r="D7549" s="250" t="str">
        <f>IF(AND(A7549&lt;&gt;"",ISNUMBER(A7549)),VLOOKUP(A7549,Studies!A:BR,4,FALSE),"")</f>
        <v>Group 1, efavirenz alone</v>
      </c>
      <c r="E7549" s="250" t="str">
        <f>IF(AND(A7549&lt;&gt;"",ISNUMBER(A7549)),VLOOKUP(A7549,Studies!A:BR,5,FALSE),"")</f>
        <v>Efavirenz</v>
      </c>
      <c r="F7549" s="251" t="str">
        <f>IF(AND(A7549&lt;&gt;"",ISNUMBER(A7549)),VLOOKUP(A7549,Studies!A:BR,6,FALSE),"")</f>
        <v>Plasma</v>
      </c>
      <c r="G7549" s="194">
        <v>194</v>
      </c>
      <c r="H7549" s="194" t="s">
        <v>60</v>
      </c>
      <c r="I7549" s="187">
        <v>4.09375</v>
      </c>
      <c r="J7549" s="187" t="s">
        <v>959</v>
      </c>
      <c r="K7549" s="187" t="s">
        <v>116</v>
      </c>
      <c r="M7549" s="195"/>
      <c r="N7549" s="195"/>
      <c r="P7549" s="188"/>
    </row>
    <row r="7550" spans="1:16" x14ac:dyDescent="0.2">
      <c r="A7550" s="183">
        <v>795</v>
      </c>
      <c r="B7550" s="249" t="str">
        <f>IF(AND(A7550&lt;&gt;"",ISNUMBER(A7550)),VLOOKUP(A7550,Studies!A:BR,2,FALSE),"")</f>
        <v>Liu 2008</v>
      </c>
      <c r="C7550" s="250" t="str">
        <f>IF(AND(A7550&lt;&gt;"",ISNUMBER(A7550)),VLOOKUP(A7550,Studies!A:BR,3,FALSE),"")</f>
        <v>https://www.ncbi.nlm.nih.gov/pubmed/18025525</v>
      </c>
      <c r="D7550" s="250" t="str">
        <f>IF(AND(A7550&lt;&gt;"",ISNUMBER(A7550)),VLOOKUP(A7550,Studies!A:BR,4,FALSE),"")</f>
        <v>Group 1, efavirenz alone</v>
      </c>
      <c r="E7550" s="250" t="str">
        <f>IF(AND(A7550&lt;&gt;"",ISNUMBER(A7550)),VLOOKUP(A7550,Studies!A:BR,5,FALSE),"")</f>
        <v>Efavirenz</v>
      </c>
      <c r="F7550" s="251" t="str">
        <f>IF(AND(A7550&lt;&gt;"",ISNUMBER(A7550)),VLOOKUP(A7550,Studies!A:BR,6,FALSE),"")</f>
        <v>Plasma</v>
      </c>
      <c r="G7550" s="194">
        <v>196</v>
      </c>
      <c r="H7550" s="194" t="s">
        <v>60</v>
      </c>
      <c r="I7550" s="187">
        <v>4.921875</v>
      </c>
      <c r="J7550" s="187" t="s">
        <v>959</v>
      </c>
      <c r="K7550" s="187" t="s">
        <v>116</v>
      </c>
      <c r="M7550" s="195"/>
      <c r="N7550" s="195"/>
      <c r="P7550" s="188"/>
    </row>
    <row r="7551" spans="1:16" x14ac:dyDescent="0.2">
      <c r="A7551" s="183">
        <v>795</v>
      </c>
      <c r="B7551" s="249" t="str">
        <f>IF(AND(A7551&lt;&gt;"",ISNUMBER(A7551)),VLOOKUP(A7551,Studies!A:BR,2,FALSE),"")</f>
        <v>Liu 2008</v>
      </c>
      <c r="C7551" s="250" t="str">
        <f>IF(AND(A7551&lt;&gt;"",ISNUMBER(A7551)),VLOOKUP(A7551,Studies!A:BR,3,FALSE),"")</f>
        <v>https://www.ncbi.nlm.nih.gov/pubmed/18025525</v>
      </c>
      <c r="D7551" s="250" t="str">
        <f>IF(AND(A7551&lt;&gt;"",ISNUMBER(A7551)),VLOOKUP(A7551,Studies!A:BR,4,FALSE),"")</f>
        <v>Group 1, efavirenz alone</v>
      </c>
      <c r="E7551" s="250" t="str">
        <f>IF(AND(A7551&lt;&gt;"",ISNUMBER(A7551)),VLOOKUP(A7551,Studies!A:BR,5,FALSE),"")</f>
        <v>Efavirenz</v>
      </c>
      <c r="F7551" s="251" t="str">
        <f>IF(AND(A7551&lt;&gt;"",ISNUMBER(A7551)),VLOOKUP(A7551,Studies!A:BR,6,FALSE),"")</f>
        <v>Plasma</v>
      </c>
      <c r="G7551" s="194">
        <v>198</v>
      </c>
      <c r="H7551" s="194" t="s">
        <v>60</v>
      </c>
      <c r="I7551" s="187">
        <v>4.765625</v>
      </c>
      <c r="J7551" s="187" t="s">
        <v>959</v>
      </c>
      <c r="K7551" s="187" t="s">
        <v>116</v>
      </c>
      <c r="M7551" s="195"/>
      <c r="N7551" s="195"/>
      <c r="P7551" s="188"/>
    </row>
    <row r="7552" spans="1:16" x14ac:dyDescent="0.2">
      <c r="A7552" s="183">
        <v>795</v>
      </c>
      <c r="B7552" s="249" t="str">
        <f>IF(AND(A7552&lt;&gt;"",ISNUMBER(A7552)),VLOOKUP(A7552,Studies!A:BR,2,FALSE),"")</f>
        <v>Liu 2008</v>
      </c>
      <c r="C7552" s="250" t="str">
        <f>IF(AND(A7552&lt;&gt;"",ISNUMBER(A7552)),VLOOKUP(A7552,Studies!A:BR,3,FALSE),"")</f>
        <v>https://www.ncbi.nlm.nih.gov/pubmed/18025525</v>
      </c>
      <c r="D7552" s="250" t="str">
        <f>IF(AND(A7552&lt;&gt;"",ISNUMBER(A7552)),VLOOKUP(A7552,Studies!A:BR,4,FALSE),"")</f>
        <v>Group 1, efavirenz alone</v>
      </c>
      <c r="E7552" s="250" t="str">
        <f>IF(AND(A7552&lt;&gt;"",ISNUMBER(A7552)),VLOOKUP(A7552,Studies!A:BR,5,FALSE),"")</f>
        <v>Efavirenz</v>
      </c>
      <c r="F7552" s="251" t="str">
        <f>IF(AND(A7552&lt;&gt;"",ISNUMBER(A7552)),VLOOKUP(A7552,Studies!A:BR,6,FALSE),"")</f>
        <v>Plasma</v>
      </c>
      <c r="G7552" s="194">
        <v>200</v>
      </c>
      <c r="H7552" s="194" t="s">
        <v>60</v>
      </c>
      <c r="I7552" s="187">
        <v>4.09375</v>
      </c>
      <c r="J7552" s="187" t="s">
        <v>959</v>
      </c>
      <c r="K7552" s="187" t="s">
        <v>116</v>
      </c>
      <c r="M7552" s="195"/>
      <c r="N7552" s="195"/>
      <c r="P7552" s="188"/>
    </row>
    <row r="7553" spans="1:16" x14ac:dyDescent="0.2">
      <c r="A7553" s="30">
        <v>795</v>
      </c>
      <c r="B7553" s="249" t="str">
        <f>IF(AND(A7553&lt;&gt;"",ISNUMBER(A7553)),VLOOKUP(A7553,Studies!A:BR,2,FALSE),"")</f>
        <v>Liu 2008</v>
      </c>
      <c r="C7553" s="250" t="str">
        <f>IF(AND(A7553&lt;&gt;"",ISNUMBER(A7553)),VLOOKUP(A7553,Studies!A:BR,3,FALSE),"")</f>
        <v>https://www.ncbi.nlm.nih.gov/pubmed/18025525</v>
      </c>
      <c r="D7553" s="250" t="str">
        <f>IF(AND(A7553&lt;&gt;"",ISNUMBER(A7553)),VLOOKUP(A7553,Studies!A:BR,4,FALSE),"")</f>
        <v>Group 1, efavirenz alone</v>
      </c>
      <c r="E7553" s="250" t="str">
        <f>IF(AND(A7553&lt;&gt;"",ISNUMBER(A7553)),VLOOKUP(A7553,Studies!A:BR,5,FALSE),"")</f>
        <v>Efavirenz</v>
      </c>
      <c r="F7553" s="251" t="str">
        <f>IF(AND(A7553&lt;&gt;"",ISNUMBER(A7553)),VLOOKUP(A7553,Studies!A:BR,6,FALSE),"")</f>
        <v>Plasma</v>
      </c>
      <c r="G7553" s="194">
        <v>202</v>
      </c>
      <c r="H7553" s="50" t="s">
        <v>60</v>
      </c>
      <c r="I7553" s="187">
        <v>3.640625</v>
      </c>
      <c r="J7553" s="41" t="s">
        <v>959</v>
      </c>
      <c r="K7553" s="41" t="s">
        <v>116</v>
      </c>
    </row>
    <row r="7554" spans="1:16" x14ac:dyDescent="0.2">
      <c r="A7554" s="30">
        <v>795</v>
      </c>
      <c r="B7554" s="249" t="str">
        <f>IF(AND(A7554&lt;&gt;"",ISNUMBER(A7554)),VLOOKUP(A7554,Studies!A:BR,2,FALSE),"")</f>
        <v>Liu 2008</v>
      </c>
      <c r="C7554" s="250" t="str">
        <f>IF(AND(A7554&lt;&gt;"",ISNUMBER(A7554)),VLOOKUP(A7554,Studies!A:BR,3,FALSE),"")</f>
        <v>https://www.ncbi.nlm.nih.gov/pubmed/18025525</v>
      </c>
      <c r="D7554" s="250" t="str">
        <f>IF(AND(A7554&lt;&gt;"",ISNUMBER(A7554)),VLOOKUP(A7554,Studies!A:BR,4,FALSE),"")</f>
        <v>Group 1, efavirenz alone</v>
      </c>
      <c r="E7554" s="250" t="str">
        <f>IF(AND(A7554&lt;&gt;"",ISNUMBER(A7554)),VLOOKUP(A7554,Studies!A:BR,5,FALSE),"")</f>
        <v>Efavirenz</v>
      </c>
      <c r="F7554" s="251" t="str">
        <f>IF(AND(A7554&lt;&gt;"",ISNUMBER(A7554)),VLOOKUP(A7554,Studies!A:BR,6,FALSE),"")</f>
        <v>Plasma</v>
      </c>
      <c r="G7554" s="194">
        <v>204</v>
      </c>
      <c r="H7554" s="194" t="s">
        <v>60</v>
      </c>
      <c r="I7554" s="187">
        <v>3.390625</v>
      </c>
      <c r="J7554" s="41" t="s">
        <v>959</v>
      </c>
      <c r="K7554" s="41" t="s">
        <v>116</v>
      </c>
      <c r="P7554" s="188"/>
    </row>
    <row r="7555" spans="1:16" x14ac:dyDescent="0.2">
      <c r="A7555" s="30">
        <v>795</v>
      </c>
      <c r="B7555" s="249" t="str">
        <f>IF(AND(A7555&lt;&gt;"",ISNUMBER(A7555)),VLOOKUP(A7555,Studies!A:BR,2,FALSE),"")</f>
        <v>Liu 2008</v>
      </c>
      <c r="C7555" s="250" t="str">
        <f>IF(AND(A7555&lt;&gt;"",ISNUMBER(A7555)),VLOOKUP(A7555,Studies!A:BR,3,FALSE),"")</f>
        <v>https://www.ncbi.nlm.nih.gov/pubmed/18025525</v>
      </c>
      <c r="D7555" s="250" t="str">
        <f>IF(AND(A7555&lt;&gt;"",ISNUMBER(A7555)),VLOOKUP(A7555,Studies!A:BR,4,FALSE),"")</f>
        <v>Group 1, efavirenz alone</v>
      </c>
      <c r="E7555" s="250" t="str">
        <f>IF(AND(A7555&lt;&gt;"",ISNUMBER(A7555)),VLOOKUP(A7555,Studies!A:BR,5,FALSE),"")</f>
        <v>Efavirenz</v>
      </c>
      <c r="F7555" s="251" t="str">
        <f>IF(AND(A7555&lt;&gt;"",ISNUMBER(A7555)),VLOOKUP(A7555,Studies!A:BR,6,FALSE),"")</f>
        <v>Plasma</v>
      </c>
      <c r="G7555" s="194">
        <v>208</v>
      </c>
      <c r="H7555" s="194" t="s">
        <v>60</v>
      </c>
      <c r="I7555" s="187">
        <v>3.015625</v>
      </c>
      <c r="J7555" s="187" t="s">
        <v>959</v>
      </c>
      <c r="K7555" s="187" t="s">
        <v>116</v>
      </c>
      <c r="P7555" s="188"/>
    </row>
    <row r="7556" spans="1:16" x14ac:dyDescent="0.2">
      <c r="A7556" s="183">
        <v>795</v>
      </c>
      <c r="B7556" s="249" t="str">
        <f>IF(AND(A7556&lt;&gt;"",ISNUMBER(A7556)),VLOOKUP(A7556,Studies!A:BR,2,FALSE),"")</f>
        <v>Liu 2008</v>
      </c>
      <c r="C7556" s="250" t="str">
        <f>IF(AND(A7556&lt;&gt;"",ISNUMBER(A7556)),VLOOKUP(A7556,Studies!A:BR,3,FALSE),"")</f>
        <v>https://www.ncbi.nlm.nih.gov/pubmed/18025525</v>
      </c>
      <c r="D7556" s="250" t="str">
        <f>IF(AND(A7556&lt;&gt;"",ISNUMBER(A7556)),VLOOKUP(A7556,Studies!A:BR,4,FALSE),"")</f>
        <v>Group 1, efavirenz alone</v>
      </c>
      <c r="E7556" s="250" t="str">
        <f>IF(AND(A7556&lt;&gt;"",ISNUMBER(A7556)),VLOOKUP(A7556,Studies!A:BR,5,FALSE),"")</f>
        <v>Efavirenz</v>
      </c>
      <c r="F7556" s="251" t="str">
        <f>IF(AND(A7556&lt;&gt;"",ISNUMBER(A7556)),VLOOKUP(A7556,Studies!A:BR,6,FALSE),"")</f>
        <v>Plasma</v>
      </c>
      <c r="G7556" s="194">
        <v>212</v>
      </c>
      <c r="H7556" s="194" t="s">
        <v>60</v>
      </c>
      <c r="I7556" s="187">
        <v>2.78125</v>
      </c>
      <c r="J7556" s="187" t="s">
        <v>959</v>
      </c>
      <c r="K7556" s="187" t="s">
        <v>116</v>
      </c>
      <c r="P7556" s="188"/>
    </row>
    <row r="7557" spans="1:16" x14ac:dyDescent="0.2">
      <c r="A7557" s="183">
        <v>795</v>
      </c>
      <c r="B7557" s="249" t="str">
        <f>IF(AND(A7557&lt;&gt;"",ISNUMBER(A7557)),VLOOKUP(A7557,Studies!A:BR,2,FALSE),"")</f>
        <v>Liu 2008</v>
      </c>
      <c r="C7557" s="250" t="str">
        <f>IF(AND(A7557&lt;&gt;"",ISNUMBER(A7557)),VLOOKUP(A7557,Studies!A:BR,3,FALSE),"")</f>
        <v>https://www.ncbi.nlm.nih.gov/pubmed/18025525</v>
      </c>
      <c r="D7557" s="250" t="str">
        <f>IF(AND(A7557&lt;&gt;"",ISNUMBER(A7557)),VLOOKUP(A7557,Studies!A:BR,4,FALSE),"")</f>
        <v>Group 1, efavirenz alone</v>
      </c>
      <c r="E7557" s="250" t="str">
        <f>IF(AND(A7557&lt;&gt;"",ISNUMBER(A7557)),VLOOKUP(A7557,Studies!A:BR,5,FALSE),"")</f>
        <v>Efavirenz</v>
      </c>
      <c r="F7557" s="251" t="str">
        <f>IF(AND(A7557&lt;&gt;"",ISNUMBER(A7557)),VLOOKUP(A7557,Studies!A:BR,6,FALSE),"")</f>
        <v>Plasma</v>
      </c>
      <c r="G7557" s="194">
        <v>216</v>
      </c>
      <c r="H7557" s="194" t="s">
        <v>60</v>
      </c>
      <c r="I7557" s="187">
        <v>2.53125</v>
      </c>
      <c r="J7557" s="187" t="s">
        <v>959</v>
      </c>
      <c r="K7557" s="187" t="s">
        <v>116</v>
      </c>
      <c r="P7557" s="188"/>
    </row>
    <row r="7558" spans="1:16" x14ac:dyDescent="0.2">
      <c r="A7558" s="183">
        <v>796</v>
      </c>
      <c r="B7558" s="249" t="str">
        <f>IF(AND(A7558&lt;&gt;"",ISNUMBER(A7558)),VLOOKUP(A7558,Studies!A:BR,2,FALSE),"")</f>
        <v>Liu 2008</v>
      </c>
      <c r="C7558" s="250" t="str">
        <f>IF(AND(A7558&lt;&gt;"",ISNUMBER(A7558)),VLOOKUP(A7558,Studies!A:BR,3,FALSE),"")</f>
        <v>https://www.ncbi.nlm.nih.gov/pubmed/18025525</v>
      </c>
      <c r="D7558" s="250" t="str">
        <f>IF(AND(A7558&lt;&gt;"",ISNUMBER(A7558)),VLOOKUP(A7558,Studies!A:BR,4,FALSE),"")</f>
        <v>Group 2, efavirenz alone</v>
      </c>
      <c r="E7558" s="250" t="str">
        <f>IF(AND(A7558&lt;&gt;"",ISNUMBER(A7558)),VLOOKUP(A7558,Studies!A:BR,5,FALSE),"")</f>
        <v>Efavirenz</v>
      </c>
      <c r="F7558" s="251" t="str">
        <f>IF(AND(A7558&lt;&gt;"",ISNUMBER(A7558)),VLOOKUP(A7558,Studies!A:BR,6,FALSE),"")</f>
        <v>Plasma</v>
      </c>
      <c r="G7558" s="194">
        <v>192</v>
      </c>
      <c r="H7558" s="194" t="s">
        <v>60</v>
      </c>
      <c r="I7558" s="187">
        <v>1.488189</v>
      </c>
      <c r="J7558" s="187" t="s">
        <v>959</v>
      </c>
      <c r="K7558" s="187" t="s">
        <v>116</v>
      </c>
      <c r="P7558" s="188"/>
    </row>
    <row r="7559" spans="1:16" x14ac:dyDescent="0.2">
      <c r="A7559" s="183">
        <v>796</v>
      </c>
      <c r="B7559" s="249" t="str">
        <f>IF(AND(A7559&lt;&gt;"",ISNUMBER(A7559)),VLOOKUP(A7559,Studies!A:BR,2,FALSE),"")</f>
        <v>Liu 2008</v>
      </c>
      <c r="C7559" s="250" t="str">
        <f>IF(AND(A7559&lt;&gt;"",ISNUMBER(A7559)),VLOOKUP(A7559,Studies!A:BR,3,FALSE),"")</f>
        <v>https://www.ncbi.nlm.nih.gov/pubmed/18025525</v>
      </c>
      <c r="D7559" s="250" t="str">
        <f>IF(AND(A7559&lt;&gt;"",ISNUMBER(A7559)),VLOOKUP(A7559,Studies!A:BR,4,FALSE),"")</f>
        <v>Group 2, efavirenz alone</v>
      </c>
      <c r="E7559" s="250" t="str">
        <f>IF(AND(A7559&lt;&gt;"",ISNUMBER(A7559)),VLOOKUP(A7559,Studies!A:BR,5,FALSE),"")</f>
        <v>Efavirenz</v>
      </c>
      <c r="F7559" s="251" t="str">
        <f>IF(AND(A7559&lt;&gt;"",ISNUMBER(A7559)),VLOOKUP(A7559,Studies!A:BR,6,FALSE),"")</f>
        <v>Plasma</v>
      </c>
      <c r="G7559" s="194">
        <v>192.5</v>
      </c>
      <c r="H7559" s="194" t="s">
        <v>60</v>
      </c>
      <c r="I7559" s="187">
        <v>1.488189</v>
      </c>
      <c r="J7559" s="187" t="s">
        <v>959</v>
      </c>
      <c r="K7559" s="187" t="s">
        <v>116</v>
      </c>
      <c r="P7559" s="188"/>
    </row>
    <row r="7560" spans="1:16" x14ac:dyDescent="0.2">
      <c r="A7560" s="183">
        <v>796</v>
      </c>
      <c r="B7560" s="249" t="str">
        <f>IF(AND(A7560&lt;&gt;"",ISNUMBER(A7560)),VLOOKUP(A7560,Studies!A:BR,2,FALSE),"")</f>
        <v>Liu 2008</v>
      </c>
      <c r="C7560" s="250" t="str">
        <f>IF(AND(A7560&lt;&gt;"",ISNUMBER(A7560)),VLOOKUP(A7560,Studies!A:BR,3,FALSE),"")</f>
        <v>https://www.ncbi.nlm.nih.gov/pubmed/18025525</v>
      </c>
      <c r="D7560" s="250" t="str">
        <f>IF(AND(A7560&lt;&gt;"",ISNUMBER(A7560)),VLOOKUP(A7560,Studies!A:BR,4,FALSE),"")</f>
        <v>Group 2, efavirenz alone</v>
      </c>
      <c r="E7560" s="250" t="str">
        <f>IF(AND(A7560&lt;&gt;"",ISNUMBER(A7560)),VLOOKUP(A7560,Studies!A:BR,5,FALSE),"")</f>
        <v>Efavirenz</v>
      </c>
      <c r="F7560" s="251" t="str">
        <f>IF(AND(A7560&lt;&gt;"",ISNUMBER(A7560)),VLOOKUP(A7560,Studies!A:BR,6,FALSE),"")</f>
        <v>Plasma</v>
      </c>
      <c r="G7560" s="194">
        <v>193</v>
      </c>
      <c r="H7560" s="194" t="s">
        <v>60</v>
      </c>
      <c r="I7560" s="187">
        <v>1.4724410000000001</v>
      </c>
      <c r="J7560" s="187" t="s">
        <v>959</v>
      </c>
      <c r="K7560" s="187" t="s">
        <v>116</v>
      </c>
      <c r="P7560" s="188"/>
    </row>
    <row r="7561" spans="1:16" x14ac:dyDescent="0.2">
      <c r="A7561" s="183">
        <v>796</v>
      </c>
      <c r="B7561" s="249" t="str">
        <f>IF(AND(A7561&lt;&gt;"",ISNUMBER(A7561)),VLOOKUP(A7561,Studies!A:BR,2,FALSE),"")</f>
        <v>Liu 2008</v>
      </c>
      <c r="C7561" s="250" t="str">
        <f>IF(AND(A7561&lt;&gt;"",ISNUMBER(A7561)),VLOOKUP(A7561,Studies!A:BR,3,FALSE),"")</f>
        <v>https://www.ncbi.nlm.nih.gov/pubmed/18025525</v>
      </c>
      <c r="D7561" s="250" t="str">
        <f>IF(AND(A7561&lt;&gt;"",ISNUMBER(A7561)),VLOOKUP(A7561,Studies!A:BR,4,FALSE),"")</f>
        <v>Group 2, efavirenz alone</v>
      </c>
      <c r="E7561" s="250" t="str">
        <f>IF(AND(A7561&lt;&gt;"",ISNUMBER(A7561)),VLOOKUP(A7561,Studies!A:BR,5,FALSE),"")</f>
        <v>Efavirenz</v>
      </c>
      <c r="F7561" s="251" t="str">
        <f>IF(AND(A7561&lt;&gt;"",ISNUMBER(A7561)),VLOOKUP(A7561,Studies!A:BR,6,FALSE),"")</f>
        <v>Plasma</v>
      </c>
      <c r="G7561" s="194">
        <v>194</v>
      </c>
      <c r="H7561" s="194" t="s">
        <v>60</v>
      </c>
      <c r="I7561" s="187">
        <v>1.944882</v>
      </c>
      <c r="J7561" s="187" t="s">
        <v>959</v>
      </c>
      <c r="K7561" s="187" t="s">
        <v>116</v>
      </c>
      <c r="P7561" s="188"/>
    </row>
    <row r="7562" spans="1:16" x14ac:dyDescent="0.2">
      <c r="A7562" s="183">
        <v>796</v>
      </c>
      <c r="B7562" s="249" t="str">
        <f>IF(AND(A7562&lt;&gt;"",ISNUMBER(A7562)),VLOOKUP(A7562,Studies!A:BR,2,FALSE),"")</f>
        <v>Liu 2008</v>
      </c>
      <c r="C7562" s="250" t="str">
        <f>IF(AND(A7562&lt;&gt;"",ISNUMBER(A7562)),VLOOKUP(A7562,Studies!A:BR,3,FALSE),"")</f>
        <v>https://www.ncbi.nlm.nih.gov/pubmed/18025525</v>
      </c>
      <c r="D7562" s="250" t="str">
        <f>IF(AND(A7562&lt;&gt;"",ISNUMBER(A7562)),VLOOKUP(A7562,Studies!A:BR,4,FALSE),"")</f>
        <v>Group 2, efavirenz alone</v>
      </c>
      <c r="E7562" s="250" t="str">
        <f>IF(AND(A7562&lt;&gt;"",ISNUMBER(A7562)),VLOOKUP(A7562,Studies!A:BR,5,FALSE),"")</f>
        <v>Efavirenz</v>
      </c>
      <c r="F7562" s="251" t="str">
        <f>IF(AND(A7562&lt;&gt;"",ISNUMBER(A7562)),VLOOKUP(A7562,Studies!A:BR,6,FALSE),"")</f>
        <v>Plasma</v>
      </c>
      <c r="G7562" s="194">
        <v>196</v>
      </c>
      <c r="H7562" s="194" t="s">
        <v>60</v>
      </c>
      <c r="I7562" s="187">
        <v>3.1259839999999999</v>
      </c>
      <c r="J7562" s="187" t="s">
        <v>959</v>
      </c>
      <c r="K7562" s="187" t="s">
        <v>116</v>
      </c>
      <c r="P7562" s="188"/>
    </row>
    <row r="7563" spans="1:16" x14ac:dyDescent="0.2">
      <c r="A7563" s="183">
        <v>796</v>
      </c>
      <c r="B7563" s="249" t="str">
        <f>IF(AND(A7563&lt;&gt;"",ISNUMBER(A7563)),VLOOKUP(A7563,Studies!A:BR,2,FALSE),"")</f>
        <v>Liu 2008</v>
      </c>
      <c r="C7563" s="250" t="str">
        <f>IF(AND(A7563&lt;&gt;"",ISNUMBER(A7563)),VLOOKUP(A7563,Studies!A:BR,3,FALSE),"")</f>
        <v>https://www.ncbi.nlm.nih.gov/pubmed/18025525</v>
      </c>
      <c r="D7563" s="250" t="str">
        <f>IF(AND(A7563&lt;&gt;"",ISNUMBER(A7563)),VLOOKUP(A7563,Studies!A:BR,4,FALSE),"")</f>
        <v>Group 2, efavirenz alone</v>
      </c>
      <c r="E7563" s="250" t="str">
        <f>IF(AND(A7563&lt;&gt;"",ISNUMBER(A7563)),VLOOKUP(A7563,Studies!A:BR,5,FALSE),"")</f>
        <v>Efavirenz</v>
      </c>
      <c r="F7563" s="251" t="str">
        <f>IF(AND(A7563&lt;&gt;"",ISNUMBER(A7563)),VLOOKUP(A7563,Studies!A:BR,6,FALSE),"")</f>
        <v>Plasma</v>
      </c>
      <c r="G7563" s="194">
        <v>198</v>
      </c>
      <c r="H7563" s="194" t="s">
        <v>60</v>
      </c>
      <c r="I7563" s="187">
        <v>3.0944880000000001</v>
      </c>
      <c r="J7563" s="187" t="s">
        <v>959</v>
      </c>
      <c r="K7563" s="187" t="s">
        <v>116</v>
      </c>
      <c r="P7563" s="188"/>
    </row>
    <row r="7564" spans="1:16" x14ac:dyDescent="0.2">
      <c r="A7564" s="183">
        <v>796</v>
      </c>
      <c r="B7564" s="249" t="str">
        <f>IF(AND(A7564&lt;&gt;"",ISNUMBER(A7564)),VLOOKUP(A7564,Studies!A:BR,2,FALSE),"")</f>
        <v>Liu 2008</v>
      </c>
      <c r="C7564" s="250" t="str">
        <f>IF(AND(A7564&lt;&gt;"",ISNUMBER(A7564)),VLOOKUP(A7564,Studies!A:BR,3,FALSE),"")</f>
        <v>https://www.ncbi.nlm.nih.gov/pubmed/18025525</v>
      </c>
      <c r="D7564" s="250" t="str">
        <f>IF(AND(A7564&lt;&gt;"",ISNUMBER(A7564)),VLOOKUP(A7564,Studies!A:BR,4,FALSE),"")</f>
        <v>Group 2, efavirenz alone</v>
      </c>
      <c r="E7564" s="250" t="str">
        <f>IF(AND(A7564&lt;&gt;"",ISNUMBER(A7564)),VLOOKUP(A7564,Studies!A:BR,5,FALSE),"")</f>
        <v>Efavirenz</v>
      </c>
      <c r="F7564" s="251" t="str">
        <f>IF(AND(A7564&lt;&gt;"",ISNUMBER(A7564)),VLOOKUP(A7564,Studies!A:BR,6,FALSE),"")</f>
        <v>Plasma</v>
      </c>
      <c r="G7564" s="194">
        <v>200</v>
      </c>
      <c r="H7564" s="194" t="s">
        <v>60</v>
      </c>
      <c r="I7564" s="187">
        <v>2.7480310000000001</v>
      </c>
      <c r="J7564" s="187" t="s">
        <v>959</v>
      </c>
      <c r="K7564" s="187" t="s">
        <v>116</v>
      </c>
      <c r="P7564" s="188"/>
    </row>
    <row r="7565" spans="1:16" x14ac:dyDescent="0.2">
      <c r="A7565" s="183">
        <v>796</v>
      </c>
      <c r="B7565" s="249" t="str">
        <f>IF(AND(A7565&lt;&gt;"",ISNUMBER(A7565)),VLOOKUP(A7565,Studies!A:BR,2,FALSE),"")</f>
        <v>Liu 2008</v>
      </c>
      <c r="C7565" s="250" t="str">
        <f>IF(AND(A7565&lt;&gt;"",ISNUMBER(A7565)),VLOOKUP(A7565,Studies!A:BR,3,FALSE),"")</f>
        <v>https://www.ncbi.nlm.nih.gov/pubmed/18025525</v>
      </c>
      <c r="D7565" s="250" t="str">
        <f>IF(AND(A7565&lt;&gt;"",ISNUMBER(A7565)),VLOOKUP(A7565,Studies!A:BR,4,FALSE),"")</f>
        <v>Group 2, efavirenz alone</v>
      </c>
      <c r="E7565" s="250" t="str">
        <f>IF(AND(A7565&lt;&gt;"",ISNUMBER(A7565)),VLOOKUP(A7565,Studies!A:BR,5,FALSE),"")</f>
        <v>Efavirenz</v>
      </c>
      <c r="F7565" s="251" t="str">
        <f>IF(AND(A7565&lt;&gt;"",ISNUMBER(A7565)),VLOOKUP(A7565,Studies!A:BR,6,FALSE),"")</f>
        <v>Plasma</v>
      </c>
      <c r="G7565" s="194">
        <v>202</v>
      </c>
      <c r="H7565" s="194" t="s">
        <v>60</v>
      </c>
      <c r="I7565" s="187">
        <v>2.322835</v>
      </c>
      <c r="J7565" s="187" t="s">
        <v>959</v>
      </c>
      <c r="K7565" s="187" t="s">
        <v>116</v>
      </c>
      <c r="P7565" s="188"/>
    </row>
    <row r="7566" spans="1:16" x14ac:dyDescent="0.2">
      <c r="A7566" s="183">
        <v>796</v>
      </c>
      <c r="B7566" s="249" t="str">
        <f>IF(AND(A7566&lt;&gt;"",ISNUMBER(A7566)),VLOOKUP(A7566,Studies!A:BR,2,FALSE),"")</f>
        <v>Liu 2008</v>
      </c>
      <c r="C7566" s="250" t="str">
        <f>IF(AND(A7566&lt;&gt;"",ISNUMBER(A7566)),VLOOKUP(A7566,Studies!A:BR,3,FALSE),"")</f>
        <v>https://www.ncbi.nlm.nih.gov/pubmed/18025525</v>
      </c>
      <c r="D7566" s="250" t="str">
        <f>IF(AND(A7566&lt;&gt;"",ISNUMBER(A7566)),VLOOKUP(A7566,Studies!A:BR,4,FALSE),"")</f>
        <v>Group 2, efavirenz alone</v>
      </c>
      <c r="E7566" s="250" t="str">
        <f>IF(AND(A7566&lt;&gt;"",ISNUMBER(A7566)),VLOOKUP(A7566,Studies!A:BR,5,FALSE),"")</f>
        <v>Efavirenz</v>
      </c>
      <c r="F7566" s="251" t="str">
        <f>IF(AND(A7566&lt;&gt;"",ISNUMBER(A7566)),VLOOKUP(A7566,Studies!A:BR,6,FALSE),"")</f>
        <v>Plasma</v>
      </c>
      <c r="G7566" s="194">
        <v>204</v>
      </c>
      <c r="H7566" s="194" t="s">
        <v>60</v>
      </c>
      <c r="I7566" s="187">
        <v>2.0393699999999999</v>
      </c>
      <c r="J7566" s="187" t="s">
        <v>959</v>
      </c>
      <c r="K7566" s="187" t="s">
        <v>116</v>
      </c>
      <c r="P7566" s="188"/>
    </row>
    <row r="7567" spans="1:16" x14ac:dyDescent="0.2">
      <c r="A7567" s="183">
        <v>796</v>
      </c>
      <c r="B7567" s="249" t="str">
        <f>IF(AND(A7567&lt;&gt;"",ISNUMBER(A7567)),VLOOKUP(A7567,Studies!A:BR,2,FALSE),"")</f>
        <v>Liu 2008</v>
      </c>
      <c r="C7567" s="250" t="str">
        <f>IF(AND(A7567&lt;&gt;"",ISNUMBER(A7567)),VLOOKUP(A7567,Studies!A:BR,3,FALSE),"")</f>
        <v>https://www.ncbi.nlm.nih.gov/pubmed/18025525</v>
      </c>
      <c r="D7567" s="250" t="str">
        <f>IF(AND(A7567&lt;&gt;"",ISNUMBER(A7567)),VLOOKUP(A7567,Studies!A:BR,4,FALSE),"")</f>
        <v>Group 2, efavirenz alone</v>
      </c>
      <c r="E7567" s="250" t="str">
        <f>IF(AND(A7567&lt;&gt;"",ISNUMBER(A7567)),VLOOKUP(A7567,Studies!A:BR,5,FALSE),"")</f>
        <v>Efavirenz</v>
      </c>
      <c r="F7567" s="251" t="str">
        <f>IF(AND(A7567&lt;&gt;"",ISNUMBER(A7567)),VLOOKUP(A7567,Studies!A:BR,6,FALSE),"")</f>
        <v>Plasma</v>
      </c>
      <c r="G7567" s="194">
        <v>208</v>
      </c>
      <c r="H7567" s="194" t="s">
        <v>60</v>
      </c>
      <c r="I7567" s="187">
        <v>1.8188979999999999</v>
      </c>
      <c r="J7567" s="187" t="s">
        <v>959</v>
      </c>
      <c r="K7567" s="187" t="s">
        <v>116</v>
      </c>
      <c r="P7567" s="188"/>
    </row>
    <row r="7568" spans="1:16" x14ac:dyDescent="0.2">
      <c r="A7568" s="183">
        <v>796</v>
      </c>
      <c r="B7568" s="249" t="str">
        <f>IF(AND(A7568&lt;&gt;"",ISNUMBER(A7568)),VLOOKUP(A7568,Studies!A:BR,2,FALSE),"")</f>
        <v>Liu 2008</v>
      </c>
      <c r="C7568" s="250" t="str">
        <f>IF(AND(A7568&lt;&gt;"",ISNUMBER(A7568)),VLOOKUP(A7568,Studies!A:BR,3,FALSE),"")</f>
        <v>https://www.ncbi.nlm.nih.gov/pubmed/18025525</v>
      </c>
      <c r="D7568" s="250" t="str">
        <f>IF(AND(A7568&lt;&gt;"",ISNUMBER(A7568)),VLOOKUP(A7568,Studies!A:BR,4,FALSE),"")</f>
        <v>Group 2, efavirenz alone</v>
      </c>
      <c r="E7568" s="250" t="str">
        <f>IF(AND(A7568&lt;&gt;"",ISNUMBER(A7568)),VLOOKUP(A7568,Studies!A:BR,5,FALSE),"")</f>
        <v>Efavirenz</v>
      </c>
      <c r="F7568" s="251" t="str">
        <f>IF(AND(A7568&lt;&gt;"",ISNUMBER(A7568)),VLOOKUP(A7568,Studies!A:BR,6,FALSE),"")</f>
        <v>Plasma</v>
      </c>
      <c r="G7568" s="194">
        <v>212</v>
      </c>
      <c r="H7568" s="194" t="s">
        <v>60</v>
      </c>
      <c r="I7568" s="187">
        <v>1.6929129999999999</v>
      </c>
      <c r="J7568" s="187" t="s">
        <v>959</v>
      </c>
      <c r="K7568" s="187" t="s">
        <v>116</v>
      </c>
      <c r="P7568" s="188"/>
    </row>
    <row r="7569" spans="1:16" x14ac:dyDescent="0.2">
      <c r="A7569" s="183">
        <v>796</v>
      </c>
      <c r="B7569" s="249" t="str">
        <f>IF(AND(A7569&lt;&gt;"",ISNUMBER(A7569)),VLOOKUP(A7569,Studies!A:BR,2,FALSE),"")</f>
        <v>Liu 2008</v>
      </c>
      <c r="C7569" s="250" t="str">
        <f>IF(AND(A7569&lt;&gt;"",ISNUMBER(A7569)),VLOOKUP(A7569,Studies!A:BR,3,FALSE),"")</f>
        <v>https://www.ncbi.nlm.nih.gov/pubmed/18025525</v>
      </c>
      <c r="D7569" s="250" t="str">
        <f>IF(AND(A7569&lt;&gt;"",ISNUMBER(A7569)),VLOOKUP(A7569,Studies!A:BR,4,FALSE),"")</f>
        <v>Group 2, efavirenz alone</v>
      </c>
      <c r="E7569" s="250" t="str">
        <f>IF(AND(A7569&lt;&gt;"",ISNUMBER(A7569)),VLOOKUP(A7569,Studies!A:BR,5,FALSE),"")</f>
        <v>Efavirenz</v>
      </c>
      <c r="F7569" s="251" t="str">
        <f>IF(AND(A7569&lt;&gt;"",ISNUMBER(A7569)),VLOOKUP(A7569,Studies!A:BR,6,FALSE),"")</f>
        <v>Plasma</v>
      </c>
      <c r="G7569" s="194">
        <v>216</v>
      </c>
      <c r="H7569" s="194" t="s">
        <v>60</v>
      </c>
      <c r="I7569" s="187">
        <v>1.5511809999999999</v>
      </c>
      <c r="J7569" s="187" t="s">
        <v>959</v>
      </c>
      <c r="K7569" s="187" t="s">
        <v>116</v>
      </c>
      <c r="P7569" s="188"/>
    </row>
    <row r="7570" spans="1:16" x14ac:dyDescent="0.2">
      <c r="A7570" s="183">
        <v>797</v>
      </c>
      <c r="B7570" s="249" t="str">
        <f>IF(AND(A7570&lt;&gt;"",ISNUMBER(A7570)),VLOOKUP(A7570,Studies!A:BR,2,FALSE),"")</f>
        <v>Liu 2008</v>
      </c>
      <c r="C7570" s="250" t="str">
        <f>IF(AND(A7570&lt;&gt;"",ISNUMBER(A7570)),VLOOKUP(A7570,Studies!A:BR,3,FALSE),"")</f>
        <v>https://www.ncbi.nlm.nih.gov/pubmed/18025525</v>
      </c>
      <c r="D7570" s="250" t="str">
        <f>IF(AND(A7570&lt;&gt;"",ISNUMBER(A7570)),VLOOKUP(A7570,Studies!A:BR,4,FALSE),"")</f>
        <v>Group 2, efavirenz + placebo</v>
      </c>
      <c r="E7570" s="250" t="str">
        <f>IF(AND(A7570&lt;&gt;"",ISNUMBER(A7570)),VLOOKUP(A7570,Studies!A:BR,5,FALSE),"")</f>
        <v>Efavirenz</v>
      </c>
      <c r="F7570" s="251" t="str">
        <f>IF(AND(A7570&lt;&gt;"",ISNUMBER(A7570)),VLOOKUP(A7570,Studies!A:BR,6,FALSE),"")</f>
        <v>Plasma</v>
      </c>
      <c r="G7570" s="194">
        <v>432</v>
      </c>
      <c r="H7570" s="194" t="s">
        <v>60</v>
      </c>
      <c r="I7570" s="187">
        <v>1.519685</v>
      </c>
      <c r="J7570" s="187" t="s">
        <v>959</v>
      </c>
      <c r="K7570" s="187" t="s">
        <v>116</v>
      </c>
      <c r="L7570" s="195">
        <v>0.66141720000000004</v>
      </c>
      <c r="M7570" s="52" t="s">
        <v>959</v>
      </c>
      <c r="N7570" s="52" t="s">
        <v>117</v>
      </c>
      <c r="P7570" s="188"/>
    </row>
    <row r="7571" spans="1:16" x14ac:dyDescent="0.2">
      <c r="A7571" s="183">
        <v>797</v>
      </c>
      <c r="B7571" s="249" t="str">
        <f>IF(AND(A7571&lt;&gt;"",ISNUMBER(A7571)),VLOOKUP(A7571,Studies!A:BR,2,FALSE),"")</f>
        <v>Liu 2008</v>
      </c>
      <c r="C7571" s="250" t="str">
        <f>IF(AND(A7571&lt;&gt;"",ISNUMBER(A7571)),VLOOKUP(A7571,Studies!A:BR,3,FALSE),"")</f>
        <v>https://www.ncbi.nlm.nih.gov/pubmed/18025525</v>
      </c>
      <c r="D7571" s="250" t="str">
        <f>IF(AND(A7571&lt;&gt;"",ISNUMBER(A7571)),VLOOKUP(A7571,Studies!A:BR,4,FALSE),"")</f>
        <v>Group 2, efavirenz + placebo</v>
      </c>
      <c r="E7571" s="250" t="str">
        <f>IF(AND(A7571&lt;&gt;"",ISNUMBER(A7571)),VLOOKUP(A7571,Studies!A:BR,5,FALSE),"")</f>
        <v>Efavirenz</v>
      </c>
      <c r="F7571" s="251" t="str">
        <f>IF(AND(A7571&lt;&gt;"",ISNUMBER(A7571)),VLOOKUP(A7571,Studies!A:BR,6,FALSE),"")</f>
        <v>Plasma</v>
      </c>
      <c r="G7571" s="194">
        <v>432.5</v>
      </c>
      <c r="H7571" s="194" t="s">
        <v>60</v>
      </c>
      <c r="I7571" s="187">
        <v>1.5511809999999999</v>
      </c>
      <c r="J7571" s="187" t="s">
        <v>959</v>
      </c>
      <c r="K7571" s="187" t="s">
        <v>116</v>
      </c>
      <c r="L7571" s="195">
        <v>0.6456693</v>
      </c>
      <c r="M7571" s="52" t="s">
        <v>959</v>
      </c>
      <c r="N7571" s="52" t="s">
        <v>117</v>
      </c>
      <c r="P7571" s="188"/>
    </row>
    <row r="7572" spans="1:16" x14ac:dyDescent="0.2">
      <c r="A7572" s="183">
        <v>797</v>
      </c>
      <c r="B7572" s="249" t="str">
        <f>IF(AND(A7572&lt;&gt;"",ISNUMBER(A7572)),VLOOKUP(A7572,Studies!A:BR,2,FALSE),"")</f>
        <v>Liu 2008</v>
      </c>
      <c r="C7572" s="250" t="str">
        <f>IF(AND(A7572&lt;&gt;"",ISNUMBER(A7572)),VLOOKUP(A7572,Studies!A:BR,3,FALSE),"")</f>
        <v>https://www.ncbi.nlm.nih.gov/pubmed/18025525</v>
      </c>
      <c r="D7572" s="250" t="str">
        <f>IF(AND(A7572&lt;&gt;"",ISNUMBER(A7572)),VLOOKUP(A7572,Studies!A:BR,4,FALSE),"")</f>
        <v>Group 2, efavirenz + placebo</v>
      </c>
      <c r="E7572" s="250" t="str">
        <f>IF(AND(A7572&lt;&gt;"",ISNUMBER(A7572)),VLOOKUP(A7572,Studies!A:BR,5,FALSE),"")</f>
        <v>Efavirenz</v>
      </c>
      <c r="F7572" s="251" t="str">
        <f>IF(AND(A7572&lt;&gt;"",ISNUMBER(A7572)),VLOOKUP(A7572,Studies!A:BR,6,FALSE),"")</f>
        <v>Plasma</v>
      </c>
      <c r="G7572" s="194">
        <v>433</v>
      </c>
      <c r="H7572" s="194" t="s">
        <v>60</v>
      </c>
      <c r="I7572" s="187">
        <v>1.740157</v>
      </c>
      <c r="J7572" s="187" t="s">
        <v>959</v>
      </c>
      <c r="K7572" s="187" t="s">
        <v>116</v>
      </c>
      <c r="L7572" s="195">
        <v>0.86614219999999997</v>
      </c>
      <c r="M7572" s="52" t="s">
        <v>959</v>
      </c>
      <c r="N7572" s="52" t="s">
        <v>117</v>
      </c>
      <c r="P7572" s="188"/>
    </row>
    <row r="7573" spans="1:16" x14ac:dyDescent="0.2">
      <c r="A7573" s="183">
        <v>797</v>
      </c>
      <c r="B7573" s="249" t="str">
        <f>IF(AND(A7573&lt;&gt;"",ISNUMBER(A7573)),VLOOKUP(A7573,Studies!A:BR,2,FALSE),"")</f>
        <v>Liu 2008</v>
      </c>
      <c r="C7573" s="250" t="str">
        <f>IF(AND(A7573&lt;&gt;"",ISNUMBER(A7573)),VLOOKUP(A7573,Studies!A:BR,3,FALSE),"")</f>
        <v>https://www.ncbi.nlm.nih.gov/pubmed/18025525</v>
      </c>
      <c r="D7573" s="250" t="str">
        <f>IF(AND(A7573&lt;&gt;"",ISNUMBER(A7573)),VLOOKUP(A7573,Studies!A:BR,4,FALSE),"")</f>
        <v>Group 2, efavirenz + placebo</v>
      </c>
      <c r="E7573" s="250" t="str">
        <f>IF(AND(A7573&lt;&gt;"",ISNUMBER(A7573)),VLOOKUP(A7573,Studies!A:BR,5,FALSE),"")</f>
        <v>Efavirenz</v>
      </c>
      <c r="F7573" s="251" t="str">
        <f>IF(AND(A7573&lt;&gt;"",ISNUMBER(A7573)),VLOOKUP(A7573,Studies!A:BR,6,FALSE),"")</f>
        <v>Plasma</v>
      </c>
      <c r="G7573" s="194">
        <v>434</v>
      </c>
      <c r="H7573" s="194" t="s">
        <v>60</v>
      </c>
      <c r="I7573" s="187">
        <v>2.5748030000000002</v>
      </c>
      <c r="J7573" s="187" t="s">
        <v>959</v>
      </c>
      <c r="K7573" s="187" t="s">
        <v>116</v>
      </c>
      <c r="L7573" s="195">
        <v>1.181103</v>
      </c>
      <c r="M7573" s="52" t="s">
        <v>959</v>
      </c>
      <c r="N7573" s="52" t="s">
        <v>117</v>
      </c>
      <c r="P7573" s="188"/>
    </row>
    <row r="7574" spans="1:16" x14ac:dyDescent="0.2">
      <c r="A7574" s="183">
        <v>797</v>
      </c>
      <c r="B7574" s="249" t="str">
        <f>IF(AND(A7574&lt;&gt;"",ISNUMBER(A7574)),VLOOKUP(A7574,Studies!A:BR,2,FALSE),"")</f>
        <v>Liu 2008</v>
      </c>
      <c r="C7574" s="250" t="str">
        <f>IF(AND(A7574&lt;&gt;"",ISNUMBER(A7574)),VLOOKUP(A7574,Studies!A:BR,3,FALSE),"")</f>
        <v>https://www.ncbi.nlm.nih.gov/pubmed/18025525</v>
      </c>
      <c r="D7574" s="250" t="str">
        <f>IF(AND(A7574&lt;&gt;"",ISNUMBER(A7574)),VLOOKUP(A7574,Studies!A:BR,4,FALSE),"")</f>
        <v>Group 2, efavirenz + placebo</v>
      </c>
      <c r="E7574" s="250" t="str">
        <f>IF(AND(A7574&lt;&gt;"",ISNUMBER(A7574)),VLOOKUP(A7574,Studies!A:BR,5,FALSE),"")</f>
        <v>Efavirenz</v>
      </c>
      <c r="F7574" s="251" t="str">
        <f>IF(AND(A7574&lt;&gt;"",ISNUMBER(A7574)),VLOOKUP(A7574,Studies!A:BR,6,FALSE),"")</f>
        <v>Plasma</v>
      </c>
      <c r="G7574" s="194">
        <v>436</v>
      </c>
      <c r="H7574" s="194" t="s">
        <v>60</v>
      </c>
      <c r="I7574" s="187">
        <v>3.0944880000000001</v>
      </c>
      <c r="J7574" s="187" t="s">
        <v>959</v>
      </c>
      <c r="K7574" s="187" t="s">
        <v>116</v>
      </c>
      <c r="L7574" s="195">
        <v>1.0393699999999999</v>
      </c>
      <c r="M7574" s="52" t="s">
        <v>959</v>
      </c>
      <c r="N7574" s="52" t="s">
        <v>117</v>
      </c>
      <c r="P7574" s="188"/>
    </row>
    <row r="7575" spans="1:16" x14ac:dyDescent="0.2">
      <c r="A7575" s="183">
        <v>797</v>
      </c>
      <c r="B7575" s="249" t="str">
        <f>IF(AND(A7575&lt;&gt;"",ISNUMBER(A7575)),VLOOKUP(A7575,Studies!A:BR,2,FALSE),"")</f>
        <v>Liu 2008</v>
      </c>
      <c r="C7575" s="250" t="str">
        <f>IF(AND(A7575&lt;&gt;"",ISNUMBER(A7575)),VLOOKUP(A7575,Studies!A:BR,3,FALSE),"")</f>
        <v>https://www.ncbi.nlm.nih.gov/pubmed/18025525</v>
      </c>
      <c r="D7575" s="250" t="str">
        <f>IF(AND(A7575&lt;&gt;"",ISNUMBER(A7575)),VLOOKUP(A7575,Studies!A:BR,4,FALSE),"")</f>
        <v>Group 2, efavirenz + placebo</v>
      </c>
      <c r="E7575" s="250" t="str">
        <f>IF(AND(A7575&lt;&gt;"",ISNUMBER(A7575)),VLOOKUP(A7575,Studies!A:BR,5,FALSE),"")</f>
        <v>Efavirenz</v>
      </c>
      <c r="F7575" s="251" t="str">
        <f>IF(AND(A7575&lt;&gt;"",ISNUMBER(A7575)),VLOOKUP(A7575,Studies!A:BR,6,FALSE),"")</f>
        <v>Plasma</v>
      </c>
      <c r="G7575" s="194">
        <v>438</v>
      </c>
      <c r="H7575" s="194" t="s">
        <v>60</v>
      </c>
      <c r="I7575" s="187">
        <v>3.0787399999999998</v>
      </c>
      <c r="J7575" s="187" t="s">
        <v>959</v>
      </c>
      <c r="K7575" s="187" t="s">
        <v>116</v>
      </c>
      <c r="L7575" s="195">
        <v>0.91338609999999998</v>
      </c>
      <c r="M7575" s="52" t="s">
        <v>959</v>
      </c>
      <c r="N7575" s="52" t="s">
        <v>117</v>
      </c>
      <c r="P7575" s="188"/>
    </row>
    <row r="7576" spans="1:16" x14ac:dyDescent="0.2">
      <c r="A7576" s="183">
        <v>797</v>
      </c>
      <c r="B7576" s="249" t="str">
        <f>IF(AND(A7576&lt;&gt;"",ISNUMBER(A7576)),VLOOKUP(A7576,Studies!A:BR,2,FALSE),"")</f>
        <v>Liu 2008</v>
      </c>
      <c r="C7576" s="250" t="str">
        <f>IF(AND(A7576&lt;&gt;"",ISNUMBER(A7576)),VLOOKUP(A7576,Studies!A:BR,3,FALSE),"")</f>
        <v>https://www.ncbi.nlm.nih.gov/pubmed/18025525</v>
      </c>
      <c r="D7576" s="250" t="str">
        <f>IF(AND(A7576&lt;&gt;"",ISNUMBER(A7576)),VLOOKUP(A7576,Studies!A:BR,4,FALSE),"")</f>
        <v>Group 2, efavirenz + placebo</v>
      </c>
      <c r="E7576" s="250" t="str">
        <f>IF(AND(A7576&lt;&gt;"",ISNUMBER(A7576)),VLOOKUP(A7576,Studies!A:BR,5,FALSE),"")</f>
        <v>Efavirenz</v>
      </c>
      <c r="F7576" s="251" t="str">
        <f>IF(AND(A7576&lt;&gt;"",ISNUMBER(A7576)),VLOOKUP(A7576,Studies!A:BR,6,FALSE),"")</f>
        <v>Plasma</v>
      </c>
      <c r="G7576" s="194">
        <v>440</v>
      </c>
      <c r="H7576" s="194" t="s">
        <v>60</v>
      </c>
      <c r="I7576" s="187">
        <v>2.5275590000000001</v>
      </c>
      <c r="J7576" s="187" t="s">
        <v>959</v>
      </c>
      <c r="K7576" s="187" t="s">
        <v>116</v>
      </c>
      <c r="L7576" s="195">
        <v>0.80314969999999997</v>
      </c>
      <c r="M7576" s="52" t="s">
        <v>959</v>
      </c>
      <c r="N7576" s="52" t="s">
        <v>117</v>
      </c>
      <c r="P7576" s="188"/>
    </row>
    <row r="7577" spans="1:16" x14ac:dyDescent="0.2">
      <c r="A7577" s="183">
        <v>797</v>
      </c>
      <c r="B7577" s="249" t="str">
        <f>IF(AND(A7577&lt;&gt;"",ISNUMBER(A7577)),VLOOKUP(A7577,Studies!A:BR,2,FALSE),"")</f>
        <v>Liu 2008</v>
      </c>
      <c r="C7577" s="250" t="str">
        <f>IF(AND(A7577&lt;&gt;"",ISNUMBER(A7577)),VLOOKUP(A7577,Studies!A:BR,3,FALSE),"")</f>
        <v>https://www.ncbi.nlm.nih.gov/pubmed/18025525</v>
      </c>
      <c r="D7577" s="250" t="str">
        <f>IF(AND(A7577&lt;&gt;"",ISNUMBER(A7577)),VLOOKUP(A7577,Studies!A:BR,4,FALSE),"")</f>
        <v>Group 2, efavirenz + placebo</v>
      </c>
      <c r="E7577" s="250" t="str">
        <f>IF(AND(A7577&lt;&gt;"",ISNUMBER(A7577)),VLOOKUP(A7577,Studies!A:BR,5,FALSE),"")</f>
        <v>Efavirenz</v>
      </c>
      <c r="F7577" s="251" t="str">
        <f>IF(AND(A7577&lt;&gt;"",ISNUMBER(A7577)),VLOOKUP(A7577,Studies!A:BR,6,FALSE),"")</f>
        <v>Plasma</v>
      </c>
      <c r="G7577" s="194">
        <v>442</v>
      </c>
      <c r="H7577" s="194" t="s">
        <v>60</v>
      </c>
      <c r="I7577" s="187">
        <v>2.19685</v>
      </c>
      <c r="J7577" s="187" t="s">
        <v>959</v>
      </c>
      <c r="K7577" s="187" t="s">
        <v>116</v>
      </c>
      <c r="L7577" s="195">
        <v>0.75590590000000002</v>
      </c>
      <c r="M7577" s="52" t="s">
        <v>959</v>
      </c>
      <c r="N7577" s="52" t="s">
        <v>117</v>
      </c>
      <c r="P7577" s="188"/>
    </row>
    <row r="7578" spans="1:16" x14ac:dyDescent="0.2">
      <c r="A7578" s="183">
        <v>797</v>
      </c>
      <c r="B7578" s="249" t="str">
        <f>IF(AND(A7578&lt;&gt;"",ISNUMBER(A7578)),VLOOKUP(A7578,Studies!A:BR,2,FALSE),"")</f>
        <v>Liu 2008</v>
      </c>
      <c r="C7578" s="250" t="str">
        <f>IF(AND(A7578&lt;&gt;"",ISNUMBER(A7578)),VLOOKUP(A7578,Studies!A:BR,3,FALSE),"")</f>
        <v>https://www.ncbi.nlm.nih.gov/pubmed/18025525</v>
      </c>
      <c r="D7578" s="250" t="str">
        <f>IF(AND(A7578&lt;&gt;"",ISNUMBER(A7578)),VLOOKUP(A7578,Studies!A:BR,4,FALSE),"")</f>
        <v>Group 2, efavirenz + placebo</v>
      </c>
      <c r="E7578" s="250" t="str">
        <f>IF(AND(A7578&lt;&gt;"",ISNUMBER(A7578)),VLOOKUP(A7578,Studies!A:BR,5,FALSE),"")</f>
        <v>Efavirenz</v>
      </c>
      <c r="F7578" s="251" t="str">
        <f>IF(AND(A7578&lt;&gt;"",ISNUMBER(A7578)),VLOOKUP(A7578,Studies!A:BR,6,FALSE),"")</f>
        <v>Plasma</v>
      </c>
      <c r="G7578" s="194">
        <v>444</v>
      </c>
      <c r="H7578" s="194" t="s">
        <v>60</v>
      </c>
      <c r="I7578" s="187">
        <v>2.0078740000000002</v>
      </c>
      <c r="J7578" s="187" t="s">
        <v>959</v>
      </c>
      <c r="K7578" s="187" t="s">
        <v>116</v>
      </c>
      <c r="L7578" s="195">
        <v>0.72440930000000003</v>
      </c>
      <c r="M7578" s="52" t="s">
        <v>959</v>
      </c>
      <c r="N7578" s="52" t="s">
        <v>117</v>
      </c>
      <c r="P7578" s="188"/>
    </row>
    <row r="7579" spans="1:16" x14ac:dyDescent="0.2">
      <c r="A7579" s="183">
        <v>797</v>
      </c>
      <c r="B7579" s="249" t="str">
        <f>IF(AND(A7579&lt;&gt;"",ISNUMBER(A7579)),VLOOKUP(A7579,Studies!A:BR,2,FALSE),"")</f>
        <v>Liu 2008</v>
      </c>
      <c r="C7579" s="250" t="str">
        <f>IF(AND(A7579&lt;&gt;"",ISNUMBER(A7579)),VLOOKUP(A7579,Studies!A:BR,3,FALSE),"")</f>
        <v>https://www.ncbi.nlm.nih.gov/pubmed/18025525</v>
      </c>
      <c r="D7579" s="250" t="str">
        <f>IF(AND(A7579&lt;&gt;"",ISNUMBER(A7579)),VLOOKUP(A7579,Studies!A:BR,4,FALSE),"")</f>
        <v>Group 2, efavirenz + placebo</v>
      </c>
      <c r="E7579" s="250" t="str">
        <f>IF(AND(A7579&lt;&gt;"",ISNUMBER(A7579)),VLOOKUP(A7579,Studies!A:BR,5,FALSE),"")</f>
        <v>Efavirenz</v>
      </c>
      <c r="F7579" s="251" t="str">
        <f>IF(AND(A7579&lt;&gt;"",ISNUMBER(A7579)),VLOOKUP(A7579,Studies!A:BR,6,FALSE),"")</f>
        <v>Plasma</v>
      </c>
      <c r="G7579" s="194">
        <v>448</v>
      </c>
      <c r="H7579" s="194" t="s">
        <v>60</v>
      </c>
      <c r="I7579" s="187">
        <v>1.7716540000000001</v>
      </c>
      <c r="J7579" s="187" t="s">
        <v>959</v>
      </c>
      <c r="K7579" s="187" t="s">
        <v>116</v>
      </c>
      <c r="L7579" s="195">
        <v>0.78740109999999996</v>
      </c>
      <c r="M7579" s="52" t="s">
        <v>959</v>
      </c>
      <c r="N7579" s="52" t="s">
        <v>117</v>
      </c>
      <c r="P7579" s="188"/>
    </row>
    <row r="7580" spans="1:16" x14ac:dyDescent="0.2">
      <c r="A7580" s="183">
        <v>797</v>
      </c>
      <c r="B7580" s="249" t="str">
        <f>IF(AND(A7580&lt;&gt;"",ISNUMBER(A7580)),VLOOKUP(A7580,Studies!A:BR,2,FALSE),"")</f>
        <v>Liu 2008</v>
      </c>
      <c r="C7580" s="250" t="str">
        <f>IF(AND(A7580&lt;&gt;"",ISNUMBER(A7580)),VLOOKUP(A7580,Studies!A:BR,3,FALSE),"")</f>
        <v>https://www.ncbi.nlm.nih.gov/pubmed/18025525</v>
      </c>
      <c r="D7580" s="250" t="str">
        <f>IF(AND(A7580&lt;&gt;"",ISNUMBER(A7580)),VLOOKUP(A7580,Studies!A:BR,4,FALSE),"")</f>
        <v>Group 2, efavirenz + placebo</v>
      </c>
      <c r="E7580" s="250" t="str">
        <f>IF(AND(A7580&lt;&gt;"",ISNUMBER(A7580)),VLOOKUP(A7580,Studies!A:BR,5,FALSE),"")</f>
        <v>Efavirenz</v>
      </c>
      <c r="F7580" s="251" t="str">
        <f>IF(AND(A7580&lt;&gt;"",ISNUMBER(A7580)),VLOOKUP(A7580,Studies!A:BR,6,FALSE),"")</f>
        <v>Plasma</v>
      </c>
      <c r="G7580" s="194">
        <v>452</v>
      </c>
      <c r="H7580" s="194" t="s">
        <v>60</v>
      </c>
      <c r="I7580" s="187">
        <v>1.629921</v>
      </c>
      <c r="J7580" s="187" t="s">
        <v>959</v>
      </c>
      <c r="K7580" s="187" t="s">
        <v>116</v>
      </c>
      <c r="L7580" s="195">
        <v>0.85039399999999998</v>
      </c>
      <c r="M7580" s="52" t="s">
        <v>959</v>
      </c>
      <c r="N7580" s="52" t="s">
        <v>117</v>
      </c>
      <c r="P7580" s="188"/>
    </row>
    <row r="7581" spans="1:16" x14ac:dyDescent="0.2">
      <c r="A7581" s="183">
        <v>797</v>
      </c>
      <c r="B7581" s="249" t="str">
        <f>IF(AND(A7581&lt;&gt;"",ISNUMBER(A7581)),VLOOKUP(A7581,Studies!A:BR,2,FALSE),"")</f>
        <v>Liu 2008</v>
      </c>
      <c r="C7581" s="250" t="str">
        <f>IF(AND(A7581&lt;&gt;"",ISNUMBER(A7581)),VLOOKUP(A7581,Studies!A:BR,3,FALSE),"")</f>
        <v>https://www.ncbi.nlm.nih.gov/pubmed/18025525</v>
      </c>
      <c r="D7581" s="250" t="str">
        <f>IF(AND(A7581&lt;&gt;"",ISNUMBER(A7581)),VLOOKUP(A7581,Studies!A:BR,4,FALSE),"")</f>
        <v>Group 2, efavirenz + placebo</v>
      </c>
      <c r="E7581" s="250" t="str">
        <f>IF(AND(A7581&lt;&gt;"",ISNUMBER(A7581)),VLOOKUP(A7581,Studies!A:BR,5,FALSE),"")</f>
        <v>Efavirenz</v>
      </c>
      <c r="F7581" s="251" t="str">
        <f>IF(AND(A7581&lt;&gt;"",ISNUMBER(A7581)),VLOOKUP(A7581,Studies!A:BR,6,FALSE),"")</f>
        <v>Plasma</v>
      </c>
      <c r="G7581" s="194">
        <v>456</v>
      </c>
      <c r="H7581" s="194" t="s">
        <v>60</v>
      </c>
      <c r="I7581" s="187">
        <v>1.519685</v>
      </c>
      <c r="J7581" s="187" t="s">
        <v>959</v>
      </c>
      <c r="K7581" s="187" t="s">
        <v>116</v>
      </c>
      <c r="L7581" s="195">
        <v>0.78740169999999998</v>
      </c>
      <c r="M7581" s="52" t="s">
        <v>959</v>
      </c>
      <c r="N7581" s="52" t="s">
        <v>117</v>
      </c>
      <c r="P7581" s="188"/>
    </row>
    <row r="7582" spans="1:16" x14ac:dyDescent="0.2">
      <c r="A7582" s="183">
        <v>798</v>
      </c>
      <c r="B7582" s="249" t="str">
        <f>IF(AND(A7582&lt;&gt;"",ISNUMBER(A7582)),VLOOKUP(A7582,Studies!A:BR,2,FALSE),"")</f>
        <v>Malvestutto 2014</v>
      </c>
      <c r="C7582" s="250" t="str">
        <f>IF(AND(A7582&lt;&gt;"",ISNUMBER(A7582)),VLOOKUP(A7582,Studies!A:BR,3,FALSE),"")</f>
        <v>https://www.ncbi.nlm.nih.gov/pubmed/25202920</v>
      </c>
      <c r="D7582" s="250" t="str">
        <f>IF(AND(A7582&lt;&gt;"",ISNUMBER(A7582)),VLOOKUP(A7582,Studies!A:BR,4,FALSE),"")</f>
        <v>Efavirenz alone</v>
      </c>
      <c r="E7582" s="250" t="str">
        <f>IF(AND(A7582&lt;&gt;"",ISNUMBER(A7582)),VLOOKUP(A7582,Studies!A:BR,5,FALSE),"")</f>
        <v>Efavirenz</v>
      </c>
      <c r="F7582" s="251" t="str">
        <f>IF(AND(A7582&lt;&gt;"",ISNUMBER(A7582)),VLOOKUP(A7582,Studies!A:BR,6,FALSE),"")</f>
        <v>Plasma</v>
      </c>
      <c r="G7582" s="194">
        <v>216</v>
      </c>
      <c r="H7582" s="194" t="s">
        <v>60</v>
      </c>
      <c r="I7582" s="187">
        <v>1.4061650000000001</v>
      </c>
      <c r="J7582" s="187" t="s">
        <v>959</v>
      </c>
      <c r="K7582" s="187" t="s">
        <v>116</v>
      </c>
      <c r="P7582" s="188"/>
    </row>
    <row r="7583" spans="1:16" x14ac:dyDescent="0.2">
      <c r="A7583" s="183">
        <v>798</v>
      </c>
      <c r="B7583" s="249" t="str">
        <f>IF(AND(A7583&lt;&gt;"",ISNUMBER(A7583)),VLOOKUP(A7583,Studies!A:BR,2,FALSE),"")</f>
        <v>Malvestutto 2014</v>
      </c>
      <c r="C7583" s="250" t="str">
        <f>IF(AND(A7583&lt;&gt;"",ISNUMBER(A7583)),VLOOKUP(A7583,Studies!A:BR,3,FALSE),"")</f>
        <v>https://www.ncbi.nlm.nih.gov/pubmed/25202920</v>
      </c>
      <c r="D7583" s="250" t="str">
        <f>IF(AND(A7583&lt;&gt;"",ISNUMBER(A7583)),VLOOKUP(A7583,Studies!A:BR,4,FALSE),"")</f>
        <v>Efavirenz alone</v>
      </c>
      <c r="E7583" s="250" t="str">
        <f>IF(AND(A7583&lt;&gt;"",ISNUMBER(A7583)),VLOOKUP(A7583,Studies!A:BR,5,FALSE),"")</f>
        <v>Efavirenz</v>
      </c>
      <c r="F7583" s="251" t="str">
        <f>IF(AND(A7583&lt;&gt;"",ISNUMBER(A7583)),VLOOKUP(A7583,Studies!A:BR,6,FALSE),"")</f>
        <v>Plasma</v>
      </c>
      <c r="G7583" s="194">
        <v>216.5</v>
      </c>
      <c r="H7583" s="194" t="s">
        <v>60</v>
      </c>
      <c r="I7583" s="187">
        <v>1.3867370000000001</v>
      </c>
      <c r="J7583" s="187" t="s">
        <v>959</v>
      </c>
      <c r="K7583" s="187" t="s">
        <v>116</v>
      </c>
      <c r="P7583" s="188"/>
    </row>
    <row r="7584" spans="1:16" x14ac:dyDescent="0.2">
      <c r="A7584" s="183">
        <v>798</v>
      </c>
      <c r="B7584" s="249" t="str">
        <f>IF(AND(A7584&lt;&gt;"",ISNUMBER(A7584)),VLOOKUP(A7584,Studies!A:BR,2,FALSE),"")</f>
        <v>Malvestutto 2014</v>
      </c>
      <c r="C7584" s="250" t="str">
        <f>IF(AND(A7584&lt;&gt;"",ISNUMBER(A7584)),VLOOKUP(A7584,Studies!A:BR,3,FALSE),"")</f>
        <v>https://www.ncbi.nlm.nih.gov/pubmed/25202920</v>
      </c>
      <c r="D7584" s="250" t="str">
        <f>IF(AND(A7584&lt;&gt;"",ISNUMBER(A7584)),VLOOKUP(A7584,Studies!A:BR,4,FALSE),"")</f>
        <v>Efavirenz alone</v>
      </c>
      <c r="E7584" s="250" t="str">
        <f>IF(AND(A7584&lt;&gt;"",ISNUMBER(A7584)),VLOOKUP(A7584,Studies!A:BR,5,FALSE),"")</f>
        <v>Efavirenz</v>
      </c>
      <c r="F7584" s="251" t="str">
        <f>IF(AND(A7584&lt;&gt;"",ISNUMBER(A7584)),VLOOKUP(A7584,Studies!A:BR,6,FALSE),"")</f>
        <v>Plasma</v>
      </c>
      <c r="G7584" s="194">
        <v>217</v>
      </c>
      <c r="H7584" s="194" t="s">
        <v>60</v>
      </c>
      <c r="I7584" s="187">
        <v>1.6849460000000001</v>
      </c>
      <c r="J7584" s="187" t="s">
        <v>959</v>
      </c>
      <c r="K7584" s="187" t="s">
        <v>116</v>
      </c>
      <c r="P7584" s="188"/>
    </row>
    <row r="7585" spans="1:16" x14ac:dyDescent="0.2">
      <c r="A7585" s="183">
        <v>798</v>
      </c>
      <c r="B7585" s="249" t="str">
        <f>IF(AND(A7585&lt;&gt;"",ISNUMBER(A7585)),VLOOKUP(A7585,Studies!A:BR,2,FALSE),"")</f>
        <v>Malvestutto 2014</v>
      </c>
      <c r="C7585" s="250" t="str">
        <f>IF(AND(A7585&lt;&gt;"",ISNUMBER(A7585)),VLOOKUP(A7585,Studies!A:BR,3,FALSE),"")</f>
        <v>https://www.ncbi.nlm.nih.gov/pubmed/25202920</v>
      </c>
      <c r="D7585" s="250" t="str">
        <f>IF(AND(A7585&lt;&gt;"",ISNUMBER(A7585)),VLOOKUP(A7585,Studies!A:BR,4,FALSE),"")</f>
        <v>Efavirenz alone</v>
      </c>
      <c r="E7585" s="250" t="str">
        <f>IF(AND(A7585&lt;&gt;"",ISNUMBER(A7585)),VLOOKUP(A7585,Studies!A:BR,5,FALSE),"")</f>
        <v>Efavirenz</v>
      </c>
      <c r="F7585" s="251" t="str">
        <f>IF(AND(A7585&lt;&gt;"",ISNUMBER(A7585)),VLOOKUP(A7585,Studies!A:BR,6,FALSE),"")</f>
        <v>Plasma</v>
      </c>
      <c r="G7585" s="194">
        <v>218</v>
      </c>
      <c r="H7585" s="194" t="s">
        <v>60</v>
      </c>
      <c r="I7585" s="187">
        <v>2.5577320000000001</v>
      </c>
      <c r="J7585" s="187" t="s">
        <v>959</v>
      </c>
      <c r="K7585" s="187" t="s">
        <v>116</v>
      </c>
      <c r="P7585" s="188"/>
    </row>
    <row r="7586" spans="1:16" x14ac:dyDescent="0.2">
      <c r="A7586" s="183">
        <v>798</v>
      </c>
      <c r="B7586" s="249" t="str">
        <f>IF(AND(A7586&lt;&gt;"",ISNUMBER(A7586)),VLOOKUP(A7586,Studies!A:BR,2,FALSE),"")</f>
        <v>Malvestutto 2014</v>
      </c>
      <c r="C7586" s="250" t="str">
        <f>IF(AND(A7586&lt;&gt;"",ISNUMBER(A7586)),VLOOKUP(A7586,Studies!A:BR,3,FALSE),"")</f>
        <v>https://www.ncbi.nlm.nih.gov/pubmed/25202920</v>
      </c>
      <c r="D7586" s="250" t="str">
        <f>IF(AND(A7586&lt;&gt;"",ISNUMBER(A7586)),VLOOKUP(A7586,Studies!A:BR,4,FALSE),"")</f>
        <v>Efavirenz alone</v>
      </c>
      <c r="E7586" s="250" t="str">
        <f>IF(AND(A7586&lt;&gt;"",ISNUMBER(A7586)),VLOOKUP(A7586,Studies!A:BR,5,FALSE),"")</f>
        <v>Efavirenz</v>
      </c>
      <c r="F7586" s="251" t="str">
        <f>IF(AND(A7586&lt;&gt;"",ISNUMBER(A7586)),VLOOKUP(A7586,Studies!A:BR,6,FALSE),"")</f>
        <v>Plasma</v>
      </c>
      <c r="G7586" s="194">
        <v>219</v>
      </c>
      <c r="H7586" s="194" t="s">
        <v>60</v>
      </c>
      <c r="I7586" s="187">
        <v>3.064819</v>
      </c>
      <c r="J7586" s="187" t="s">
        <v>959</v>
      </c>
      <c r="K7586" s="187" t="s">
        <v>116</v>
      </c>
      <c r="P7586" s="188"/>
    </row>
    <row r="7587" spans="1:16" x14ac:dyDescent="0.2">
      <c r="A7587" s="183">
        <v>798</v>
      </c>
      <c r="B7587" s="249" t="str">
        <f>IF(AND(A7587&lt;&gt;"",ISNUMBER(A7587)),VLOOKUP(A7587,Studies!A:BR,2,FALSE),"")</f>
        <v>Malvestutto 2014</v>
      </c>
      <c r="C7587" s="250" t="str">
        <f>IF(AND(A7587&lt;&gt;"",ISNUMBER(A7587)),VLOOKUP(A7587,Studies!A:BR,3,FALSE),"")</f>
        <v>https://www.ncbi.nlm.nih.gov/pubmed/25202920</v>
      </c>
      <c r="D7587" s="250" t="str">
        <f>IF(AND(A7587&lt;&gt;"",ISNUMBER(A7587)),VLOOKUP(A7587,Studies!A:BR,4,FALSE),"")</f>
        <v>Efavirenz alone</v>
      </c>
      <c r="E7587" s="250" t="str">
        <f>IF(AND(A7587&lt;&gt;"",ISNUMBER(A7587)),VLOOKUP(A7587,Studies!A:BR,5,FALSE),"")</f>
        <v>Efavirenz</v>
      </c>
      <c r="F7587" s="251" t="str">
        <f>IF(AND(A7587&lt;&gt;"",ISNUMBER(A7587)),VLOOKUP(A7587,Studies!A:BR,6,FALSE),"")</f>
        <v>Plasma</v>
      </c>
      <c r="G7587" s="194">
        <v>220</v>
      </c>
      <c r="H7587" s="194" t="s">
        <v>60</v>
      </c>
      <c r="I7587" s="187">
        <v>3.3783210000000001</v>
      </c>
      <c r="J7587" s="187" t="s">
        <v>959</v>
      </c>
      <c r="K7587" s="187" t="s">
        <v>116</v>
      </c>
      <c r="P7587" s="188"/>
    </row>
    <row r="7588" spans="1:16" x14ac:dyDescent="0.2">
      <c r="A7588" s="183">
        <v>798</v>
      </c>
      <c r="B7588" s="249" t="str">
        <f>IF(AND(A7588&lt;&gt;"",ISNUMBER(A7588)),VLOOKUP(A7588,Studies!A:BR,2,FALSE),"")</f>
        <v>Malvestutto 2014</v>
      </c>
      <c r="C7588" s="250" t="str">
        <f>IF(AND(A7588&lt;&gt;"",ISNUMBER(A7588)),VLOOKUP(A7588,Studies!A:BR,3,FALSE),"")</f>
        <v>https://www.ncbi.nlm.nih.gov/pubmed/25202920</v>
      </c>
      <c r="D7588" s="250" t="str">
        <f>IF(AND(A7588&lt;&gt;"",ISNUMBER(A7588)),VLOOKUP(A7588,Studies!A:BR,4,FALSE),"")</f>
        <v>Efavirenz alone</v>
      </c>
      <c r="E7588" s="250" t="str">
        <f>IF(AND(A7588&lt;&gt;"",ISNUMBER(A7588)),VLOOKUP(A7588,Studies!A:BR,5,FALSE),"")</f>
        <v>Efavirenz</v>
      </c>
      <c r="F7588" s="251" t="str">
        <f>IF(AND(A7588&lt;&gt;"",ISNUMBER(A7588)),VLOOKUP(A7588,Studies!A:BR,6,FALSE),"")</f>
        <v>Plasma</v>
      </c>
      <c r="G7588" s="194">
        <v>222</v>
      </c>
      <c r="H7588" s="194" t="s">
        <v>60</v>
      </c>
      <c r="I7588" s="187">
        <v>3.0015209999999999</v>
      </c>
      <c r="J7588" s="187" t="s">
        <v>959</v>
      </c>
      <c r="K7588" s="187" t="s">
        <v>116</v>
      </c>
      <c r="P7588" s="188"/>
    </row>
    <row r="7589" spans="1:16" x14ac:dyDescent="0.2">
      <c r="A7589" s="183">
        <v>798</v>
      </c>
      <c r="B7589" s="249" t="str">
        <f>IF(AND(A7589&lt;&gt;"",ISNUMBER(A7589)),VLOOKUP(A7589,Studies!A:BR,2,FALSE),"")</f>
        <v>Malvestutto 2014</v>
      </c>
      <c r="C7589" s="250" t="str">
        <f>IF(AND(A7589&lt;&gt;"",ISNUMBER(A7589)),VLOOKUP(A7589,Studies!A:BR,3,FALSE),"")</f>
        <v>https://www.ncbi.nlm.nih.gov/pubmed/25202920</v>
      </c>
      <c r="D7589" s="250" t="str">
        <f>IF(AND(A7589&lt;&gt;"",ISNUMBER(A7589)),VLOOKUP(A7589,Studies!A:BR,4,FALSE),"")</f>
        <v>Efavirenz alone</v>
      </c>
      <c r="E7589" s="250" t="str">
        <f>IF(AND(A7589&lt;&gt;"",ISNUMBER(A7589)),VLOOKUP(A7589,Studies!A:BR,5,FALSE),"")</f>
        <v>Efavirenz</v>
      </c>
      <c r="F7589" s="251" t="str">
        <f>IF(AND(A7589&lt;&gt;"",ISNUMBER(A7589)),VLOOKUP(A7589,Studies!A:BR,6,FALSE),"")</f>
        <v>Plasma</v>
      </c>
      <c r="G7589" s="194">
        <v>224</v>
      </c>
      <c r="H7589" s="194" t="s">
        <v>60</v>
      </c>
      <c r="I7589" s="187">
        <v>2.7229860000000001</v>
      </c>
      <c r="J7589" s="187" t="s">
        <v>959</v>
      </c>
      <c r="K7589" s="187" t="s">
        <v>116</v>
      </c>
      <c r="P7589" s="188"/>
    </row>
    <row r="7590" spans="1:16" x14ac:dyDescent="0.2">
      <c r="A7590" s="183">
        <v>798</v>
      </c>
      <c r="B7590" s="249" t="str">
        <f>IF(AND(A7590&lt;&gt;"",ISNUMBER(A7590)),VLOOKUP(A7590,Studies!A:BR,2,FALSE),"")</f>
        <v>Malvestutto 2014</v>
      </c>
      <c r="C7590" s="250" t="str">
        <f>IF(AND(A7590&lt;&gt;"",ISNUMBER(A7590)),VLOOKUP(A7590,Studies!A:BR,3,FALSE),"")</f>
        <v>https://www.ncbi.nlm.nih.gov/pubmed/25202920</v>
      </c>
      <c r="D7590" s="250" t="str">
        <f>IF(AND(A7590&lt;&gt;"",ISNUMBER(A7590)),VLOOKUP(A7590,Studies!A:BR,4,FALSE),"")</f>
        <v>Efavirenz alone</v>
      </c>
      <c r="E7590" s="250" t="str">
        <f>IF(AND(A7590&lt;&gt;"",ISNUMBER(A7590)),VLOOKUP(A7590,Studies!A:BR,5,FALSE),"")</f>
        <v>Efavirenz</v>
      </c>
      <c r="F7590" s="251" t="str">
        <f>IF(AND(A7590&lt;&gt;"",ISNUMBER(A7590)),VLOOKUP(A7590,Studies!A:BR,6,FALSE),"")</f>
        <v>Plasma</v>
      </c>
      <c r="G7590" s="194">
        <v>228</v>
      </c>
      <c r="H7590" s="194" t="s">
        <v>60</v>
      </c>
      <c r="I7590" s="187">
        <v>2.1050520000000001</v>
      </c>
      <c r="J7590" s="187" t="s">
        <v>959</v>
      </c>
      <c r="K7590" s="187" t="s">
        <v>116</v>
      </c>
      <c r="P7590" s="188"/>
    </row>
    <row r="7591" spans="1:16" x14ac:dyDescent="0.2">
      <c r="A7591" s="183">
        <v>798</v>
      </c>
      <c r="B7591" s="249" t="str">
        <f>IF(AND(A7591&lt;&gt;"",ISNUMBER(A7591)),VLOOKUP(A7591,Studies!A:BR,2,FALSE),"")</f>
        <v>Malvestutto 2014</v>
      </c>
      <c r="C7591" s="250" t="str">
        <f>IF(AND(A7591&lt;&gt;"",ISNUMBER(A7591)),VLOOKUP(A7591,Studies!A:BR,3,FALSE),"")</f>
        <v>https://www.ncbi.nlm.nih.gov/pubmed/25202920</v>
      </c>
      <c r="D7591" s="250" t="str">
        <f>IF(AND(A7591&lt;&gt;"",ISNUMBER(A7591)),VLOOKUP(A7591,Studies!A:BR,4,FALSE),"")</f>
        <v>Efavirenz alone</v>
      </c>
      <c r="E7591" s="250" t="str">
        <f>IF(AND(A7591&lt;&gt;"",ISNUMBER(A7591)),VLOOKUP(A7591,Studies!A:BR,5,FALSE),"")</f>
        <v>Efavirenz</v>
      </c>
      <c r="F7591" s="251" t="str">
        <f>IF(AND(A7591&lt;&gt;"",ISNUMBER(A7591)),VLOOKUP(A7591,Studies!A:BR,6,FALSE),"")</f>
        <v>Plasma</v>
      </c>
      <c r="G7591" s="194">
        <v>240</v>
      </c>
      <c r="H7591" s="194" t="s">
        <v>60</v>
      </c>
      <c r="I7591" s="187">
        <v>1.5392570000000001</v>
      </c>
      <c r="J7591" s="187" t="s">
        <v>959</v>
      </c>
      <c r="K7591" s="187" t="s">
        <v>116</v>
      </c>
      <c r="P7591" s="188"/>
    </row>
    <row r="7592" spans="1:16" x14ac:dyDescent="0.2">
      <c r="A7592" s="183">
        <v>799</v>
      </c>
      <c r="B7592" s="249" t="str">
        <f>IF(AND(A7592&lt;&gt;"",ISNUMBER(A7592)),VLOOKUP(A7592,Studies!A:BR,2,FALSE),"")</f>
        <v>Soon 2010</v>
      </c>
      <c r="C7592" s="250" t="str">
        <f>IF(AND(A7592&lt;&gt;"",ISNUMBER(A7592)),VLOOKUP(A7592,Studies!A:BR,3,FALSE),"")</f>
        <v>https://www.ncbi.nlm.nih.gov/pubmed/20385850</v>
      </c>
      <c r="D7592" s="250" t="str">
        <f>IF(AND(A7592&lt;&gt;"",ISNUMBER(A7592)),VLOOKUP(A7592,Studies!A:BR,4,FALSE),"")</f>
        <v>Efavirenz alone</v>
      </c>
      <c r="E7592" s="250" t="str">
        <f>IF(AND(A7592&lt;&gt;"",ISNUMBER(A7592)),VLOOKUP(A7592,Studies!A:BR,5,FALSE),"")</f>
        <v>Efavirenz</v>
      </c>
      <c r="F7592" s="251" t="str">
        <f>IF(AND(A7592&lt;&gt;"",ISNUMBER(A7592)),VLOOKUP(A7592,Studies!A:BR,6,FALSE),"")</f>
        <v>Plasma</v>
      </c>
      <c r="G7592" s="194">
        <v>672</v>
      </c>
      <c r="H7592" s="194" t="s">
        <v>60</v>
      </c>
      <c r="I7592" s="187">
        <v>4161.0739999999996</v>
      </c>
      <c r="J7592" s="187" t="s">
        <v>941</v>
      </c>
      <c r="K7592" s="187" t="s">
        <v>116</v>
      </c>
      <c r="P7592" s="188"/>
    </row>
    <row r="7593" spans="1:16" x14ac:dyDescent="0.2">
      <c r="A7593" s="183">
        <v>799</v>
      </c>
      <c r="B7593" s="249" t="str">
        <f>IF(AND(A7593&lt;&gt;"",ISNUMBER(A7593)),VLOOKUP(A7593,Studies!A:BR,2,FALSE),"")</f>
        <v>Soon 2010</v>
      </c>
      <c r="C7593" s="250" t="str">
        <f>IF(AND(A7593&lt;&gt;"",ISNUMBER(A7593)),VLOOKUP(A7593,Studies!A:BR,3,FALSE),"")</f>
        <v>https://www.ncbi.nlm.nih.gov/pubmed/20385850</v>
      </c>
      <c r="D7593" s="250" t="str">
        <f>IF(AND(A7593&lt;&gt;"",ISNUMBER(A7593)),VLOOKUP(A7593,Studies!A:BR,4,FALSE),"")</f>
        <v>Efavirenz alone</v>
      </c>
      <c r="E7593" s="250" t="str">
        <f>IF(AND(A7593&lt;&gt;"",ISNUMBER(A7593)),VLOOKUP(A7593,Studies!A:BR,5,FALSE),"")</f>
        <v>Efavirenz</v>
      </c>
      <c r="F7593" s="251" t="str">
        <f>IF(AND(A7593&lt;&gt;"",ISNUMBER(A7593)),VLOOKUP(A7593,Studies!A:BR,6,FALSE),"")</f>
        <v>Plasma</v>
      </c>
      <c r="G7593" s="194">
        <v>672.5</v>
      </c>
      <c r="H7593" s="194" t="s">
        <v>60</v>
      </c>
      <c r="I7593" s="187">
        <v>3006.7109999999998</v>
      </c>
      <c r="J7593" s="187" t="s">
        <v>941</v>
      </c>
      <c r="K7593" s="187" t="s">
        <v>116</v>
      </c>
      <c r="P7593" s="188"/>
    </row>
    <row r="7594" spans="1:16" x14ac:dyDescent="0.2">
      <c r="A7594" s="183">
        <v>799</v>
      </c>
      <c r="B7594" s="249" t="str">
        <f>IF(AND(A7594&lt;&gt;"",ISNUMBER(A7594)),VLOOKUP(A7594,Studies!A:BR,2,FALSE),"")</f>
        <v>Soon 2010</v>
      </c>
      <c r="C7594" s="250" t="str">
        <f>IF(AND(A7594&lt;&gt;"",ISNUMBER(A7594)),VLOOKUP(A7594,Studies!A:BR,3,FALSE),"")</f>
        <v>https://www.ncbi.nlm.nih.gov/pubmed/20385850</v>
      </c>
      <c r="D7594" s="250" t="str">
        <f>IF(AND(A7594&lt;&gt;"",ISNUMBER(A7594)),VLOOKUP(A7594,Studies!A:BR,4,FALSE),"")</f>
        <v>Efavirenz alone</v>
      </c>
      <c r="E7594" s="250" t="str">
        <f>IF(AND(A7594&lt;&gt;"",ISNUMBER(A7594)),VLOOKUP(A7594,Studies!A:BR,5,FALSE),"")</f>
        <v>Efavirenz</v>
      </c>
      <c r="F7594" s="251" t="str">
        <f>IF(AND(A7594&lt;&gt;"",ISNUMBER(A7594)),VLOOKUP(A7594,Studies!A:BR,6,FALSE),"")</f>
        <v>Plasma</v>
      </c>
      <c r="G7594" s="194">
        <v>673</v>
      </c>
      <c r="H7594" s="194" t="s">
        <v>60</v>
      </c>
      <c r="I7594" s="187">
        <v>4255.0339999999997</v>
      </c>
      <c r="J7594" s="187" t="s">
        <v>941</v>
      </c>
      <c r="K7594" s="187" t="s">
        <v>116</v>
      </c>
      <c r="P7594" s="188"/>
    </row>
    <row r="7595" spans="1:16" x14ac:dyDescent="0.2">
      <c r="A7595" s="183">
        <v>799</v>
      </c>
      <c r="B7595" s="249" t="str">
        <f>IF(AND(A7595&lt;&gt;"",ISNUMBER(A7595)),VLOOKUP(A7595,Studies!A:BR,2,FALSE),"")</f>
        <v>Soon 2010</v>
      </c>
      <c r="C7595" s="250" t="str">
        <f>IF(AND(A7595&lt;&gt;"",ISNUMBER(A7595)),VLOOKUP(A7595,Studies!A:BR,3,FALSE),"")</f>
        <v>https://www.ncbi.nlm.nih.gov/pubmed/20385850</v>
      </c>
      <c r="D7595" s="250" t="str">
        <f>IF(AND(A7595&lt;&gt;"",ISNUMBER(A7595)),VLOOKUP(A7595,Studies!A:BR,4,FALSE),"")</f>
        <v>Efavirenz alone</v>
      </c>
      <c r="E7595" s="250" t="str">
        <f>IF(AND(A7595&lt;&gt;"",ISNUMBER(A7595)),VLOOKUP(A7595,Studies!A:BR,5,FALSE),"")</f>
        <v>Efavirenz</v>
      </c>
      <c r="F7595" s="251" t="str">
        <f>IF(AND(A7595&lt;&gt;"",ISNUMBER(A7595)),VLOOKUP(A7595,Studies!A:BR,6,FALSE),"")</f>
        <v>Plasma</v>
      </c>
      <c r="G7595" s="194">
        <v>673.5</v>
      </c>
      <c r="H7595" s="194" t="s">
        <v>60</v>
      </c>
      <c r="I7595" s="187">
        <v>4671.1409999999996</v>
      </c>
      <c r="J7595" s="187" t="s">
        <v>941</v>
      </c>
      <c r="K7595" s="187" t="s">
        <v>116</v>
      </c>
      <c r="P7595" s="188"/>
    </row>
    <row r="7596" spans="1:16" x14ac:dyDescent="0.2">
      <c r="A7596" s="183">
        <v>799</v>
      </c>
      <c r="B7596" s="249" t="str">
        <f>IF(AND(A7596&lt;&gt;"",ISNUMBER(A7596)),VLOOKUP(A7596,Studies!A:BR,2,FALSE),"")</f>
        <v>Soon 2010</v>
      </c>
      <c r="C7596" s="250" t="str">
        <f>IF(AND(A7596&lt;&gt;"",ISNUMBER(A7596)),VLOOKUP(A7596,Studies!A:BR,3,FALSE),"")</f>
        <v>https://www.ncbi.nlm.nih.gov/pubmed/20385850</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674</v>
      </c>
      <c r="H7596" s="194" t="s">
        <v>60</v>
      </c>
      <c r="I7596" s="187">
        <v>5100.6710000000003</v>
      </c>
      <c r="J7596" s="187" t="s">
        <v>941</v>
      </c>
      <c r="K7596" s="187" t="s">
        <v>116</v>
      </c>
      <c r="P7596" s="188"/>
    </row>
    <row r="7597" spans="1:16" x14ac:dyDescent="0.2">
      <c r="A7597" s="183">
        <v>799</v>
      </c>
      <c r="B7597" s="249" t="str">
        <f>IF(AND(A7597&lt;&gt;"",ISNUMBER(A7597)),VLOOKUP(A7597,Studies!A:BR,2,FALSE),"")</f>
        <v>Soon 2010</v>
      </c>
      <c r="C7597" s="250" t="str">
        <f>IF(AND(A7597&lt;&gt;"",ISNUMBER(A7597)),VLOOKUP(A7597,Studies!A:BR,3,FALSE),"")</f>
        <v>https://www.ncbi.nlm.nih.gov/pubmed/20385850</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675</v>
      </c>
      <c r="H7597" s="194" t="s">
        <v>60</v>
      </c>
      <c r="I7597" s="187">
        <v>5234.8990000000003</v>
      </c>
      <c r="J7597" s="187" t="s">
        <v>941</v>
      </c>
      <c r="K7597" s="187" t="s">
        <v>116</v>
      </c>
      <c r="P7597" s="188"/>
    </row>
    <row r="7598" spans="1:16" x14ac:dyDescent="0.2">
      <c r="A7598" s="183">
        <v>799</v>
      </c>
      <c r="B7598" s="249" t="str">
        <f>IF(AND(A7598&lt;&gt;"",ISNUMBER(A7598)),VLOOKUP(A7598,Studies!A:BR,2,FALSE),"")</f>
        <v>Soon 2010</v>
      </c>
      <c r="C7598" s="250" t="str">
        <f>IF(AND(A7598&lt;&gt;"",ISNUMBER(A7598)),VLOOKUP(A7598,Studies!A:BR,3,FALSE),"")</f>
        <v>https://www.ncbi.nlm.nih.gov/pubmed/20385850</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676</v>
      </c>
      <c r="H7598" s="194" t="s">
        <v>60</v>
      </c>
      <c r="I7598" s="187">
        <v>6751.6779999999999</v>
      </c>
      <c r="J7598" s="187" t="s">
        <v>941</v>
      </c>
      <c r="K7598" s="187" t="s">
        <v>116</v>
      </c>
      <c r="P7598" s="188"/>
    </row>
    <row r="7599" spans="1:16" x14ac:dyDescent="0.2">
      <c r="A7599" s="183">
        <v>799</v>
      </c>
      <c r="B7599" s="249" t="str">
        <f>IF(AND(A7599&lt;&gt;"",ISNUMBER(A7599)),VLOOKUP(A7599,Studies!A:BR,2,FALSE),"")</f>
        <v>Soon 2010</v>
      </c>
      <c r="C7599" s="250" t="str">
        <f>IF(AND(A7599&lt;&gt;"",ISNUMBER(A7599)),VLOOKUP(A7599,Studies!A:BR,3,FALSE),"")</f>
        <v>https://www.ncbi.nlm.nih.gov/pubmed/20385850</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677</v>
      </c>
      <c r="H7599" s="194" t="s">
        <v>60</v>
      </c>
      <c r="I7599" s="187">
        <v>6362.4160000000002</v>
      </c>
      <c r="J7599" s="187" t="s">
        <v>941</v>
      </c>
      <c r="K7599" s="187" t="s">
        <v>116</v>
      </c>
      <c r="P7599" s="188"/>
    </row>
    <row r="7600" spans="1:16" x14ac:dyDescent="0.2">
      <c r="A7600" s="183">
        <v>799</v>
      </c>
      <c r="B7600" s="249" t="str">
        <f>IF(AND(A7600&lt;&gt;"",ISNUMBER(A7600)),VLOOKUP(A7600,Studies!A:BR,2,FALSE),"")</f>
        <v>Soon 2010</v>
      </c>
      <c r="C7600" s="250" t="str">
        <f>IF(AND(A7600&lt;&gt;"",ISNUMBER(A7600)),VLOOKUP(A7600,Studies!A:BR,3,FALSE),"")</f>
        <v>https://www.ncbi.nlm.nih.gov/pubmed/20385850</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678</v>
      </c>
      <c r="H7600" s="194" t="s">
        <v>60</v>
      </c>
      <c r="I7600" s="187">
        <v>5463.0870000000004</v>
      </c>
      <c r="J7600" s="187" t="s">
        <v>941</v>
      </c>
      <c r="K7600" s="187" t="s">
        <v>116</v>
      </c>
      <c r="P7600" s="188"/>
    </row>
    <row r="7601" spans="1:16" x14ac:dyDescent="0.2">
      <c r="A7601" s="183">
        <v>799</v>
      </c>
      <c r="B7601" s="249" t="str">
        <f>IF(AND(A7601&lt;&gt;"",ISNUMBER(A7601)),VLOOKUP(A7601,Studies!A:BR,2,FALSE),"")</f>
        <v>Soon 2010</v>
      </c>
      <c r="C7601" s="250" t="str">
        <f>IF(AND(A7601&lt;&gt;"",ISNUMBER(A7601)),VLOOKUP(A7601,Studies!A:BR,3,FALSE),"")</f>
        <v>https://www.ncbi.nlm.nih.gov/pubmed/20385850</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680</v>
      </c>
      <c r="H7601" s="194" t="s">
        <v>60</v>
      </c>
      <c r="I7601" s="187">
        <v>5610.7380000000003</v>
      </c>
      <c r="J7601" s="187" t="s">
        <v>941</v>
      </c>
      <c r="K7601" s="187" t="s">
        <v>116</v>
      </c>
      <c r="P7601" s="188"/>
    </row>
    <row r="7602" spans="1:16" x14ac:dyDescent="0.2">
      <c r="A7602" s="183">
        <v>799</v>
      </c>
      <c r="B7602" s="249" t="str">
        <f>IF(AND(A7602&lt;&gt;"",ISNUMBER(A7602)),VLOOKUP(A7602,Studies!A:BR,2,FALSE),"")</f>
        <v>Soon 2010</v>
      </c>
      <c r="C7602" s="250" t="str">
        <f>IF(AND(A7602&lt;&gt;"",ISNUMBER(A7602)),VLOOKUP(A7602,Studies!A:BR,3,FALSE),"")</f>
        <v>https://www.ncbi.nlm.nih.gov/pubmed/20385850</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682</v>
      </c>
      <c r="H7602" s="194" t="s">
        <v>60</v>
      </c>
      <c r="I7602" s="187">
        <v>4053.6909999999998</v>
      </c>
      <c r="J7602" s="187" t="s">
        <v>941</v>
      </c>
      <c r="K7602" s="187" t="s">
        <v>116</v>
      </c>
      <c r="P7602" s="188"/>
    </row>
    <row r="7603" spans="1:16" x14ac:dyDescent="0.2">
      <c r="A7603" s="183">
        <v>799</v>
      </c>
      <c r="B7603" s="249" t="str">
        <f>IF(AND(A7603&lt;&gt;"",ISNUMBER(A7603)),VLOOKUP(A7603,Studies!A:BR,2,FALSE),"")</f>
        <v>Soon 2010</v>
      </c>
      <c r="C7603" s="250" t="str">
        <f>IF(AND(A7603&lt;&gt;"",ISNUMBER(A7603)),VLOOKUP(A7603,Studies!A:BR,3,FALSE),"")</f>
        <v>https://www.ncbi.nlm.nih.gov/pubmed/20385850</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684</v>
      </c>
      <c r="H7603" s="194" t="s">
        <v>60</v>
      </c>
      <c r="I7603" s="187">
        <v>3046.98</v>
      </c>
      <c r="J7603" s="187" t="s">
        <v>941</v>
      </c>
      <c r="K7603" s="187" t="s">
        <v>116</v>
      </c>
      <c r="P7603" s="188"/>
    </row>
    <row r="7604" spans="1:16" x14ac:dyDescent="0.2">
      <c r="A7604" s="183">
        <v>799</v>
      </c>
      <c r="B7604" s="249" t="str">
        <f>IF(AND(A7604&lt;&gt;"",ISNUMBER(A7604)),VLOOKUP(A7604,Studies!A:BR,2,FALSE),"")</f>
        <v>Soon 2010</v>
      </c>
      <c r="C7604" s="250" t="str">
        <f>IF(AND(A7604&lt;&gt;"",ISNUMBER(A7604)),VLOOKUP(A7604,Studies!A:BR,3,FALSE),"")</f>
        <v>https://www.ncbi.nlm.nih.gov/pubmed/20385850</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696</v>
      </c>
      <c r="H7604" s="194" t="s">
        <v>60</v>
      </c>
      <c r="I7604" s="187">
        <v>2389.2620000000002</v>
      </c>
      <c r="J7604" s="187" t="s">
        <v>941</v>
      </c>
      <c r="K7604" s="187" t="s">
        <v>116</v>
      </c>
      <c r="P7604" s="188"/>
    </row>
    <row r="7605" spans="1:16" x14ac:dyDescent="0.2">
      <c r="A7605" s="183">
        <v>800</v>
      </c>
      <c r="B7605" s="249" t="str">
        <f>IF(AND(A7605&lt;&gt;"",ISNUMBER(A7605)),VLOOKUP(A7605,Studies!A:BR,2,FALSE),"")</f>
        <v>Kharasch 2012</v>
      </c>
      <c r="C7605" s="250" t="str">
        <f>IF(AND(A7605&lt;&gt;"",ISNUMBER(A7605)),VLOOKUP(A7605,Studies!A:BR,3,FALSE),"")</f>
        <v>https://www.ncbi.nlm.nih.gov/pubmed/22398970</v>
      </c>
      <c r="D7605" s="250" t="str">
        <f>IF(AND(A7605&lt;&gt;"",ISNUMBER(A7605)),VLOOKUP(A7605,Studies!A:BR,4,FALSE),"")</f>
        <v>Alfenatil PO alone</v>
      </c>
      <c r="E7605" s="250" t="str">
        <f>IF(AND(A7605&lt;&gt;"",ISNUMBER(A7605)),VLOOKUP(A7605,Studies!A:BR,5,FALSE),"")</f>
        <v>Alfentanil</v>
      </c>
      <c r="F7605" s="251" t="str">
        <f>IF(AND(A7605&lt;&gt;"",ISNUMBER(A7605)),VLOOKUP(A7605,Studies!A:BR,6,FALSE),"")</f>
        <v>Plasma</v>
      </c>
      <c r="G7605" s="194">
        <v>7.5675069999999997E-2</v>
      </c>
      <c r="H7605" s="194" t="s">
        <v>60</v>
      </c>
      <c r="I7605" s="187">
        <v>3.0626449999999998</v>
      </c>
      <c r="J7605" s="187" t="s">
        <v>941</v>
      </c>
      <c r="K7605" s="187" t="s">
        <v>116</v>
      </c>
      <c r="P7605" s="188"/>
    </row>
    <row r="7606" spans="1:16" x14ac:dyDescent="0.2">
      <c r="A7606" s="183">
        <v>800</v>
      </c>
      <c r="B7606" s="249" t="str">
        <f>IF(AND(A7606&lt;&gt;"",ISNUMBER(A7606)),VLOOKUP(A7606,Studies!A:BR,2,FALSE),"")</f>
        <v>Kharasch 2012</v>
      </c>
      <c r="C7606" s="250" t="str">
        <f>IF(AND(A7606&lt;&gt;"",ISNUMBER(A7606)),VLOOKUP(A7606,Studies!A:BR,3,FALSE),"")</f>
        <v>https://www.ncbi.nlm.nih.gov/pubmed/22398970</v>
      </c>
      <c r="D7606" s="250" t="str">
        <f>IF(AND(A7606&lt;&gt;"",ISNUMBER(A7606)),VLOOKUP(A7606,Studies!A:BR,4,FALSE),"")</f>
        <v>Alfenatil PO alone</v>
      </c>
      <c r="E7606" s="250" t="str">
        <f>IF(AND(A7606&lt;&gt;"",ISNUMBER(A7606)),VLOOKUP(A7606,Studies!A:BR,5,FALSE),"")</f>
        <v>Alfentanil</v>
      </c>
      <c r="F7606" s="251" t="str">
        <f>IF(AND(A7606&lt;&gt;"",ISNUMBER(A7606)),VLOOKUP(A7606,Studies!A:BR,6,FALSE),"")</f>
        <v>Plasma</v>
      </c>
      <c r="G7606" s="194">
        <v>0.1555687</v>
      </c>
      <c r="H7606" s="194" t="s">
        <v>60</v>
      </c>
      <c r="I7606" s="187">
        <v>15.313219999999999</v>
      </c>
      <c r="J7606" s="187" t="s">
        <v>941</v>
      </c>
      <c r="K7606" s="187" t="s">
        <v>116</v>
      </c>
      <c r="L7606" s="195">
        <v>12.90024</v>
      </c>
      <c r="M7606" s="52" t="s">
        <v>941</v>
      </c>
      <c r="N7606" s="52" t="s">
        <v>117</v>
      </c>
      <c r="P7606" s="188"/>
    </row>
    <row r="7607" spans="1:16" x14ac:dyDescent="0.2">
      <c r="A7607" s="183">
        <v>800</v>
      </c>
      <c r="B7607" s="249" t="str">
        <f>IF(AND(A7607&lt;&gt;"",ISNUMBER(A7607)),VLOOKUP(A7607,Studies!A:BR,2,FALSE),"")</f>
        <v>Kharasch 2012</v>
      </c>
      <c r="C7607" s="250" t="str">
        <f>IF(AND(A7607&lt;&gt;"",ISNUMBER(A7607)),VLOOKUP(A7607,Studies!A:BR,3,FALSE),"")</f>
        <v>https://www.ncbi.nlm.nih.gov/pubmed/22398970</v>
      </c>
      <c r="D7607" s="250" t="str">
        <f>IF(AND(A7607&lt;&gt;"",ISNUMBER(A7607)),VLOOKUP(A7607,Studies!A:BR,4,FALSE),"")</f>
        <v>Alfenatil PO alone</v>
      </c>
      <c r="E7607" s="250" t="str">
        <f>IF(AND(A7607&lt;&gt;"",ISNUMBER(A7607)),VLOOKUP(A7607,Studies!A:BR,5,FALSE),"")</f>
        <v>Alfentanil</v>
      </c>
      <c r="F7607" s="251" t="str">
        <f>IF(AND(A7607&lt;&gt;"",ISNUMBER(A7607)),VLOOKUP(A7607,Studies!A:BR,6,FALSE),"")</f>
        <v>Plasma</v>
      </c>
      <c r="G7607" s="194">
        <v>0.25108799999999998</v>
      </c>
      <c r="H7607" s="194" t="s">
        <v>60</v>
      </c>
      <c r="I7607" s="187">
        <v>21.2529</v>
      </c>
      <c r="J7607" s="187" t="s">
        <v>941</v>
      </c>
      <c r="K7607" s="187" t="s">
        <v>116</v>
      </c>
      <c r="L7607" s="195">
        <v>14.75638</v>
      </c>
      <c r="M7607" s="52" t="s">
        <v>941</v>
      </c>
      <c r="N7607" s="52" t="s">
        <v>117</v>
      </c>
      <c r="P7607" s="188"/>
    </row>
    <row r="7608" spans="1:16" x14ac:dyDescent="0.2">
      <c r="A7608" s="183">
        <v>800</v>
      </c>
      <c r="B7608" s="249" t="str">
        <f>IF(AND(A7608&lt;&gt;"",ISNUMBER(A7608)),VLOOKUP(A7608,Studies!A:BR,2,FALSE),"")</f>
        <v>Kharasch 2012</v>
      </c>
      <c r="C7608" s="250" t="str">
        <f>IF(AND(A7608&lt;&gt;"",ISNUMBER(A7608)),VLOOKUP(A7608,Studies!A:BR,3,FALSE),"")</f>
        <v>https://www.ncbi.nlm.nih.gov/pubmed/22398970</v>
      </c>
      <c r="D7608" s="250" t="str">
        <f>IF(AND(A7608&lt;&gt;"",ISNUMBER(A7608)),VLOOKUP(A7608,Studies!A:BR,4,FALSE),"")</f>
        <v>Alfenatil PO alone</v>
      </c>
      <c r="E7608" s="250" t="str">
        <f>IF(AND(A7608&lt;&gt;"",ISNUMBER(A7608)),VLOOKUP(A7608,Studies!A:BR,5,FALSE),"")</f>
        <v>Alfentanil</v>
      </c>
      <c r="F7608" s="251" t="str">
        <f>IF(AND(A7608&lt;&gt;"",ISNUMBER(A7608)),VLOOKUP(A7608,Studies!A:BR,6,FALSE),"")</f>
        <v>Plasma</v>
      </c>
      <c r="G7608" s="194">
        <v>0.32581599999999999</v>
      </c>
      <c r="H7608" s="194" t="s">
        <v>60</v>
      </c>
      <c r="I7608" s="187">
        <v>22.366589999999999</v>
      </c>
      <c r="J7608" s="187" t="s">
        <v>941</v>
      </c>
      <c r="K7608" s="187" t="s">
        <v>116</v>
      </c>
      <c r="L7608" s="195">
        <v>10.858470000000001</v>
      </c>
      <c r="M7608" s="52" t="s">
        <v>941</v>
      </c>
      <c r="N7608" s="52" t="s">
        <v>117</v>
      </c>
      <c r="P7608" s="188"/>
    </row>
    <row r="7609" spans="1:16" x14ac:dyDescent="0.2">
      <c r="A7609" s="183">
        <v>800</v>
      </c>
      <c r="B7609" s="249" t="str">
        <f>IF(AND(A7609&lt;&gt;"",ISNUMBER(A7609)),VLOOKUP(A7609,Studies!A:BR,2,FALSE),"")</f>
        <v>Kharasch 2012</v>
      </c>
      <c r="C7609" s="250" t="str">
        <f>IF(AND(A7609&lt;&gt;"",ISNUMBER(A7609)),VLOOKUP(A7609,Studies!A:BR,3,FALSE),"")</f>
        <v>https://www.ncbi.nlm.nih.gov/pubmed/22398970</v>
      </c>
      <c r="D7609" s="250" t="str">
        <f>IF(AND(A7609&lt;&gt;"",ISNUMBER(A7609)),VLOOKUP(A7609,Studies!A:BR,4,FALSE),"")</f>
        <v>Alfenatil PO alone</v>
      </c>
      <c r="E7609" s="250" t="str">
        <f>IF(AND(A7609&lt;&gt;"",ISNUMBER(A7609)),VLOOKUP(A7609,Studies!A:BR,5,FALSE),"")</f>
        <v>Alfentanil</v>
      </c>
      <c r="F7609" s="251" t="str">
        <f>IF(AND(A7609&lt;&gt;"",ISNUMBER(A7609)),VLOOKUP(A7609,Studies!A:BR,6,FALSE),"")</f>
        <v>Plasma</v>
      </c>
      <c r="G7609" s="194">
        <v>0.49386809999999998</v>
      </c>
      <c r="H7609" s="194" t="s">
        <v>60</v>
      </c>
      <c r="I7609" s="187">
        <v>24.686779999999999</v>
      </c>
      <c r="J7609" s="187" t="s">
        <v>941</v>
      </c>
      <c r="K7609" s="187" t="s">
        <v>116</v>
      </c>
      <c r="L7609" s="195">
        <v>9.9303869999999996</v>
      </c>
      <c r="M7609" s="52" t="s">
        <v>941</v>
      </c>
      <c r="N7609" s="52" t="s">
        <v>117</v>
      </c>
      <c r="P7609" s="188"/>
    </row>
    <row r="7610" spans="1:16" x14ac:dyDescent="0.2">
      <c r="A7610" s="183">
        <v>800</v>
      </c>
      <c r="B7610" s="249" t="str">
        <f>IF(AND(A7610&lt;&gt;"",ISNUMBER(A7610)),VLOOKUP(A7610,Studies!A:BR,2,FALSE),"")</f>
        <v>Kharasch 2012</v>
      </c>
      <c r="C7610" s="250" t="str">
        <f>IF(AND(A7610&lt;&gt;"",ISNUMBER(A7610)),VLOOKUP(A7610,Studies!A:BR,3,FALSE),"")</f>
        <v>https://www.ncbi.nlm.nih.gov/pubmed/22398970</v>
      </c>
      <c r="D7610" s="250" t="str">
        <f>IF(AND(A7610&lt;&gt;"",ISNUMBER(A7610)),VLOOKUP(A7610,Studies!A:BR,4,FALSE),"")</f>
        <v>Alfenatil PO alone</v>
      </c>
      <c r="E7610" s="250" t="str">
        <f>IF(AND(A7610&lt;&gt;"",ISNUMBER(A7610)),VLOOKUP(A7610,Studies!A:BR,5,FALSE),"")</f>
        <v>Alfentanil</v>
      </c>
      <c r="F7610" s="251" t="str">
        <f>IF(AND(A7610&lt;&gt;"",ISNUMBER(A7610)),VLOOKUP(A7610,Studies!A:BR,6,FALSE),"")</f>
        <v>Plasma</v>
      </c>
      <c r="G7610" s="194">
        <v>0.66174789999999994</v>
      </c>
      <c r="H7610" s="194" t="s">
        <v>60</v>
      </c>
      <c r="I7610" s="187">
        <v>26.635729999999999</v>
      </c>
      <c r="J7610" s="187" t="s">
        <v>941</v>
      </c>
      <c r="K7610" s="187" t="s">
        <v>116</v>
      </c>
      <c r="L7610" s="195">
        <v>11.229699999999999</v>
      </c>
      <c r="M7610" s="52" t="s">
        <v>941</v>
      </c>
      <c r="N7610" s="52" t="s">
        <v>117</v>
      </c>
      <c r="P7610" s="188"/>
    </row>
    <row r="7611" spans="1:16" x14ac:dyDescent="0.2">
      <c r="A7611" s="183">
        <v>800</v>
      </c>
      <c r="B7611" s="249" t="str">
        <f>IF(AND(A7611&lt;&gt;"",ISNUMBER(A7611)),VLOOKUP(A7611,Studies!A:BR,2,FALSE),"")</f>
        <v>Kharasch 2012</v>
      </c>
      <c r="C7611" s="250" t="str">
        <f>IF(AND(A7611&lt;&gt;"",ISNUMBER(A7611)),VLOOKUP(A7611,Studies!A:BR,3,FALSE),"")</f>
        <v>https://www.ncbi.nlm.nih.gov/pubmed/22398970</v>
      </c>
      <c r="D7611" s="250" t="str">
        <f>IF(AND(A7611&lt;&gt;"",ISNUMBER(A7611)),VLOOKUP(A7611,Studies!A:BR,4,FALSE),"")</f>
        <v>Alfenatil PO alone</v>
      </c>
      <c r="E7611" s="250" t="str">
        <f>IF(AND(A7611&lt;&gt;"",ISNUMBER(A7611)),VLOOKUP(A7611,Studies!A:BR,5,FALSE),"")</f>
        <v>Alfentanil</v>
      </c>
      <c r="F7611" s="251" t="str">
        <f>IF(AND(A7611&lt;&gt;"",ISNUMBER(A7611)),VLOOKUP(A7611,Studies!A:BR,6,FALSE),"")</f>
        <v>Plasma</v>
      </c>
      <c r="G7611" s="194">
        <v>0.83001519999999995</v>
      </c>
      <c r="H7611" s="194" t="s">
        <v>60</v>
      </c>
      <c r="I7611" s="187">
        <v>29.41995</v>
      </c>
      <c r="J7611" s="187" t="s">
        <v>941</v>
      </c>
      <c r="K7611" s="187" t="s">
        <v>116</v>
      </c>
      <c r="L7611" s="195">
        <v>17.540610000000001</v>
      </c>
      <c r="M7611" s="52" t="s">
        <v>941</v>
      </c>
      <c r="N7611" s="52" t="s">
        <v>117</v>
      </c>
      <c r="P7611" s="188"/>
    </row>
    <row r="7612" spans="1:16" x14ac:dyDescent="0.2">
      <c r="A7612" s="183">
        <v>800</v>
      </c>
      <c r="B7612" s="249" t="str">
        <f>IF(AND(A7612&lt;&gt;"",ISNUMBER(A7612)),VLOOKUP(A7612,Studies!A:BR,2,FALSE),"")</f>
        <v>Kharasch 2012</v>
      </c>
      <c r="C7612" s="250" t="str">
        <f>IF(AND(A7612&lt;&gt;"",ISNUMBER(A7612)),VLOOKUP(A7612,Studies!A:BR,3,FALSE),"")</f>
        <v>https://www.ncbi.nlm.nih.gov/pubmed/22398970</v>
      </c>
      <c r="D7612" s="250" t="str">
        <f>IF(AND(A7612&lt;&gt;"",ISNUMBER(A7612)),VLOOKUP(A7612,Studies!A:BR,4,FALSE),"")</f>
        <v>Alfenatil PO alone</v>
      </c>
      <c r="E7612" s="250" t="str">
        <f>IF(AND(A7612&lt;&gt;"",ISNUMBER(A7612)),VLOOKUP(A7612,Studies!A:BR,5,FALSE),"")</f>
        <v>Alfentanil</v>
      </c>
      <c r="F7612" s="251" t="str">
        <f>IF(AND(A7612&lt;&gt;"",ISNUMBER(A7612)),VLOOKUP(A7612,Studies!A:BR,6,FALSE),"")</f>
        <v>Plasma</v>
      </c>
      <c r="G7612" s="194">
        <v>1.0144679999999999</v>
      </c>
      <c r="H7612" s="194" t="s">
        <v>60</v>
      </c>
      <c r="I7612" s="187">
        <v>27.099769999999999</v>
      </c>
      <c r="J7612" s="187" t="s">
        <v>941</v>
      </c>
      <c r="K7612" s="187" t="s">
        <v>116</v>
      </c>
      <c r="L7612" s="195">
        <v>13.8283</v>
      </c>
      <c r="M7612" s="52" t="s">
        <v>941</v>
      </c>
      <c r="N7612" s="52" t="s">
        <v>117</v>
      </c>
      <c r="P7612" s="188"/>
    </row>
    <row r="7613" spans="1:16" x14ac:dyDescent="0.2">
      <c r="A7613" s="183">
        <v>800</v>
      </c>
      <c r="B7613" s="249" t="str">
        <f>IF(AND(A7613&lt;&gt;"",ISNUMBER(A7613)),VLOOKUP(A7613,Studies!A:BR,2,FALSE),"")</f>
        <v>Kharasch 2012</v>
      </c>
      <c r="C7613" s="250" t="str">
        <f>IF(AND(A7613&lt;&gt;"",ISNUMBER(A7613)),VLOOKUP(A7613,Studies!A:BR,3,FALSE),"")</f>
        <v>https://www.ncbi.nlm.nih.gov/pubmed/22398970</v>
      </c>
      <c r="D7613" s="250" t="str">
        <f>IF(AND(A7613&lt;&gt;"",ISNUMBER(A7613)),VLOOKUP(A7613,Studies!A:BR,4,FALSE),"")</f>
        <v>Alfenatil PO alone</v>
      </c>
      <c r="E7613" s="250" t="str">
        <f>IF(AND(A7613&lt;&gt;"",ISNUMBER(A7613)),VLOOKUP(A7613,Studies!A:BR,5,FALSE),"")</f>
        <v>Alfentanil</v>
      </c>
      <c r="F7613" s="251" t="str">
        <f>IF(AND(A7613&lt;&gt;"",ISNUMBER(A7613)),VLOOKUP(A7613,Studies!A:BR,6,FALSE),"")</f>
        <v>Plasma</v>
      </c>
      <c r="G7613" s="194">
        <v>1.4948189999999999</v>
      </c>
      <c r="H7613" s="194" t="s">
        <v>60</v>
      </c>
      <c r="I7613" s="187">
        <v>22.737819999999999</v>
      </c>
      <c r="J7613" s="187" t="s">
        <v>941</v>
      </c>
      <c r="K7613" s="187" t="s">
        <v>116</v>
      </c>
      <c r="L7613" s="195">
        <v>10.58005</v>
      </c>
      <c r="M7613" s="52" t="s">
        <v>941</v>
      </c>
      <c r="N7613" s="52" t="s">
        <v>117</v>
      </c>
      <c r="P7613" s="188"/>
    </row>
    <row r="7614" spans="1:16" x14ac:dyDescent="0.2">
      <c r="A7614" s="183">
        <v>800</v>
      </c>
      <c r="B7614" s="249" t="str">
        <f>IF(AND(A7614&lt;&gt;"",ISNUMBER(A7614)),VLOOKUP(A7614,Studies!A:BR,2,FALSE),"")</f>
        <v>Kharasch 2012</v>
      </c>
      <c r="C7614" s="250" t="str">
        <f>IF(AND(A7614&lt;&gt;"",ISNUMBER(A7614)),VLOOKUP(A7614,Studies!A:BR,3,FALSE),"")</f>
        <v>https://www.ncbi.nlm.nih.gov/pubmed/22398970</v>
      </c>
      <c r="D7614" s="250" t="str">
        <f>IF(AND(A7614&lt;&gt;"",ISNUMBER(A7614)),VLOOKUP(A7614,Studies!A:BR,4,FALSE),"")</f>
        <v>Alfenatil PO alone</v>
      </c>
      <c r="E7614" s="250" t="str">
        <f>IF(AND(A7614&lt;&gt;"",ISNUMBER(A7614)),VLOOKUP(A7614,Studies!A:BR,5,FALSE),"")</f>
        <v>Alfentanil</v>
      </c>
      <c r="F7614" s="251" t="str">
        <f>IF(AND(A7614&lt;&gt;"",ISNUMBER(A7614)),VLOOKUP(A7614,Studies!A:BR,6,FALSE),"")</f>
        <v>Plasma</v>
      </c>
      <c r="G7614" s="194">
        <v>1.9939389999999999</v>
      </c>
      <c r="H7614" s="194" t="s">
        <v>60</v>
      </c>
      <c r="I7614" s="187">
        <v>18.83991</v>
      </c>
      <c r="J7614" s="187" t="s">
        <v>941</v>
      </c>
      <c r="K7614" s="187" t="s">
        <v>116</v>
      </c>
      <c r="L7614" s="195">
        <v>11.879350000000001</v>
      </c>
      <c r="M7614" s="52" t="s">
        <v>941</v>
      </c>
      <c r="N7614" s="52" t="s">
        <v>117</v>
      </c>
      <c r="P7614" s="188"/>
    </row>
    <row r="7615" spans="1:16" x14ac:dyDescent="0.2">
      <c r="A7615" s="183">
        <v>800</v>
      </c>
      <c r="B7615" s="249" t="str">
        <f>IF(AND(A7615&lt;&gt;"",ISNUMBER(A7615)),VLOOKUP(A7615,Studies!A:BR,2,FALSE),"")</f>
        <v>Kharasch 2012</v>
      </c>
      <c r="C7615" s="250" t="str">
        <f>IF(AND(A7615&lt;&gt;"",ISNUMBER(A7615)),VLOOKUP(A7615,Studies!A:BR,3,FALSE),"")</f>
        <v>https://www.ncbi.nlm.nih.gov/pubmed/22398970</v>
      </c>
      <c r="D7615" s="250" t="str">
        <f>IF(AND(A7615&lt;&gt;"",ISNUMBER(A7615)),VLOOKUP(A7615,Studies!A:BR,4,FALSE),"")</f>
        <v>Alfenatil PO alone</v>
      </c>
      <c r="E7615" s="250" t="str">
        <f>IF(AND(A7615&lt;&gt;"",ISNUMBER(A7615)),VLOOKUP(A7615,Studies!A:BR,5,FALSE),"")</f>
        <v>Alfentanil</v>
      </c>
      <c r="F7615" s="251" t="str">
        <f>IF(AND(A7615&lt;&gt;"",ISNUMBER(A7615)),VLOOKUP(A7615,Studies!A:BR,6,FALSE),"")</f>
        <v>Plasma</v>
      </c>
      <c r="G7615" s="194">
        <v>2.4925419999999998</v>
      </c>
      <c r="H7615" s="194" t="s">
        <v>60</v>
      </c>
      <c r="I7615" s="187">
        <v>13.82831</v>
      </c>
      <c r="J7615" s="187" t="s">
        <v>941</v>
      </c>
      <c r="K7615" s="187" t="s">
        <v>116</v>
      </c>
      <c r="L7615" s="195">
        <v>8.9095099999999992</v>
      </c>
      <c r="M7615" s="52" t="s">
        <v>941</v>
      </c>
      <c r="N7615" s="52" t="s">
        <v>117</v>
      </c>
      <c r="P7615" s="188"/>
    </row>
    <row r="7616" spans="1:16" x14ac:dyDescent="0.2">
      <c r="A7616" s="183">
        <v>800</v>
      </c>
      <c r="B7616" s="249" t="str">
        <f>IF(AND(A7616&lt;&gt;"",ISNUMBER(A7616)),VLOOKUP(A7616,Studies!A:BR,2,FALSE),"")</f>
        <v>Kharasch 2012</v>
      </c>
      <c r="C7616" s="250" t="str">
        <f>IF(AND(A7616&lt;&gt;"",ISNUMBER(A7616)),VLOOKUP(A7616,Studies!A:BR,3,FALSE),"")</f>
        <v>https://www.ncbi.nlm.nih.gov/pubmed/22398970</v>
      </c>
      <c r="D7616" s="250" t="str">
        <f>IF(AND(A7616&lt;&gt;"",ISNUMBER(A7616)),VLOOKUP(A7616,Studies!A:BR,4,FALSE),"")</f>
        <v>Alfenatil PO alone</v>
      </c>
      <c r="E7616" s="250" t="str">
        <f>IF(AND(A7616&lt;&gt;"",ISNUMBER(A7616)),VLOOKUP(A7616,Studies!A:BR,5,FALSE),"")</f>
        <v>Alfentanil</v>
      </c>
      <c r="F7616" s="251" t="str">
        <f>IF(AND(A7616&lt;&gt;"",ISNUMBER(A7616)),VLOOKUP(A7616,Studies!A:BR,6,FALSE),"")</f>
        <v>Plasma</v>
      </c>
      <c r="G7616" s="194">
        <v>2.991533</v>
      </c>
      <c r="H7616" s="194" t="s">
        <v>60</v>
      </c>
      <c r="I7616" s="187">
        <v>9.6519720000000007</v>
      </c>
      <c r="J7616" s="187" t="s">
        <v>941</v>
      </c>
      <c r="K7616" s="187" t="s">
        <v>116</v>
      </c>
      <c r="L7616" s="195">
        <v>6.6821349999999997</v>
      </c>
      <c r="M7616" s="52" t="s">
        <v>941</v>
      </c>
      <c r="N7616" s="52" t="s">
        <v>117</v>
      </c>
      <c r="P7616" s="188"/>
    </row>
    <row r="7617" spans="1:16" x14ac:dyDescent="0.2">
      <c r="A7617" s="183">
        <v>800</v>
      </c>
      <c r="B7617" s="249" t="str">
        <f>IF(AND(A7617&lt;&gt;"",ISNUMBER(A7617)),VLOOKUP(A7617,Studies!A:BR,2,FALSE),"")</f>
        <v>Kharasch 2012</v>
      </c>
      <c r="C7617" s="250" t="str">
        <f>IF(AND(A7617&lt;&gt;"",ISNUMBER(A7617)),VLOOKUP(A7617,Studies!A:BR,3,FALSE),"")</f>
        <v>https://www.ncbi.nlm.nih.gov/pubmed/22398970</v>
      </c>
      <c r="D7617" s="250" t="str">
        <f>IF(AND(A7617&lt;&gt;"",ISNUMBER(A7617)),VLOOKUP(A7617,Studies!A:BR,4,FALSE),"")</f>
        <v>Alfenatil PO alone</v>
      </c>
      <c r="E7617" s="250" t="str">
        <f>IF(AND(A7617&lt;&gt;"",ISNUMBER(A7617)),VLOOKUP(A7617,Studies!A:BR,5,FALSE),"")</f>
        <v>Alfentanil</v>
      </c>
      <c r="F7617" s="251" t="str">
        <f>IF(AND(A7617&lt;&gt;"",ISNUMBER(A7617)),VLOOKUP(A7617,Studies!A:BR,6,FALSE),"")</f>
        <v>Plasma</v>
      </c>
      <c r="G7617" s="194">
        <v>3.9913219999999998</v>
      </c>
      <c r="H7617" s="194" t="s">
        <v>60</v>
      </c>
      <c r="I7617" s="187">
        <v>5.1972160000000001</v>
      </c>
      <c r="J7617" s="187" t="s">
        <v>941</v>
      </c>
      <c r="K7617" s="187" t="s">
        <v>116</v>
      </c>
      <c r="L7617" s="195">
        <v>4.0835270000000001</v>
      </c>
      <c r="M7617" s="52" t="s">
        <v>941</v>
      </c>
      <c r="N7617" s="52" t="s">
        <v>117</v>
      </c>
      <c r="P7617" s="188"/>
    </row>
    <row r="7618" spans="1:16" x14ac:dyDescent="0.2">
      <c r="A7618" s="183">
        <v>800</v>
      </c>
      <c r="B7618" s="249" t="str">
        <f>IF(AND(A7618&lt;&gt;"",ISNUMBER(A7618)),VLOOKUP(A7618,Studies!A:BR,2,FALSE),"")</f>
        <v>Kharasch 2012</v>
      </c>
      <c r="C7618" s="250" t="str">
        <f>IF(AND(A7618&lt;&gt;"",ISNUMBER(A7618)),VLOOKUP(A7618,Studies!A:BR,3,FALSE),"")</f>
        <v>https://www.ncbi.nlm.nih.gov/pubmed/22398970</v>
      </c>
      <c r="D7618" s="250" t="str">
        <f>IF(AND(A7618&lt;&gt;"",ISNUMBER(A7618)),VLOOKUP(A7618,Studies!A:BR,4,FALSE),"")</f>
        <v>Alfenatil PO alone</v>
      </c>
      <c r="E7618" s="250" t="str">
        <f>IF(AND(A7618&lt;&gt;"",ISNUMBER(A7618)),VLOOKUP(A7618,Studies!A:BR,5,FALSE),"")</f>
        <v>Alfentanil</v>
      </c>
      <c r="F7618" s="251" t="str">
        <f>IF(AND(A7618&lt;&gt;"",ISNUMBER(A7618)),VLOOKUP(A7618,Studies!A:BR,6,FALSE),"")</f>
        <v>Plasma</v>
      </c>
      <c r="G7618" s="194">
        <v>5.0106109999999999</v>
      </c>
      <c r="H7618" s="194" t="s">
        <v>60</v>
      </c>
      <c r="I7618" s="187">
        <v>2.7842229999999999</v>
      </c>
      <c r="J7618" s="187" t="s">
        <v>941</v>
      </c>
      <c r="K7618" s="187" t="s">
        <v>116</v>
      </c>
      <c r="L7618" s="195">
        <v>2.5057999999999998</v>
      </c>
      <c r="M7618" s="52" t="s">
        <v>941</v>
      </c>
      <c r="N7618" s="52" t="s">
        <v>117</v>
      </c>
      <c r="P7618" s="188"/>
    </row>
    <row r="7619" spans="1:16" x14ac:dyDescent="0.2">
      <c r="A7619" s="183">
        <v>800</v>
      </c>
      <c r="B7619" s="249" t="str">
        <f>IF(AND(A7619&lt;&gt;"",ISNUMBER(A7619)),VLOOKUP(A7619,Studies!A:BR,2,FALSE),"")</f>
        <v>Kharasch 2012</v>
      </c>
      <c r="C7619" s="250" t="str">
        <f>IF(AND(A7619&lt;&gt;"",ISNUMBER(A7619)),VLOOKUP(A7619,Studies!A:BR,3,FALSE),"")</f>
        <v>https://www.ncbi.nlm.nih.gov/pubmed/22398970</v>
      </c>
      <c r="D7619" s="250" t="str">
        <f>IF(AND(A7619&lt;&gt;"",ISNUMBER(A7619)),VLOOKUP(A7619,Studies!A:BR,4,FALSE),"")</f>
        <v>Alfenatil PO alone</v>
      </c>
      <c r="E7619" s="250" t="str">
        <f>IF(AND(A7619&lt;&gt;"",ISNUMBER(A7619)),VLOOKUP(A7619,Studies!A:BR,5,FALSE),"")</f>
        <v>Alfentanil</v>
      </c>
      <c r="F7619" s="251" t="str">
        <f>IF(AND(A7619&lt;&gt;"",ISNUMBER(A7619)),VLOOKUP(A7619,Studies!A:BR,6,FALSE),"")</f>
        <v>Plasma</v>
      </c>
      <c r="G7619" s="194">
        <v>6.0118640000000001</v>
      </c>
      <c r="H7619" s="194" t="s">
        <v>60</v>
      </c>
      <c r="I7619" s="187">
        <v>1.4849190000000001</v>
      </c>
      <c r="J7619" s="187" t="s">
        <v>941</v>
      </c>
      <c r="K7619" s="187" t="s">
        <v>116</v>
      </c>
      <c r="L7619" s="195">
        <v>1.577726</v>
      </c>
      <c r="M7619" s="52" t="s">
        <v>941</v>
      </c>
      <c r="N7619" s="52" t="s">
        <v>117</v>
      </c>
      <c r="P7619" s="188"/>
    </row>
    <row r="7620" spans="1:16" x14ac:dyDescent="0.2">
      <c r="A7620" s="183">
        <v>800</v>
      </c>
      <c r="B7620" s="249" t="str">
        <f>IF(AND(A7620&lt;&gt;"",ISNUMBER(A7620)),VLOOKUP(A7620,Studies!A:BR,2,FALSE),"")</f>
        <v>Kharasch 2012</v>
      </c>
      <c r="C7620" s="250" t="str">
        <f>IF(AND(A7620&lt;&gt;"",ISNUMBER(A7620)),VLOOKUP(A7620,Studies!A:BR,3,FALSE),"")</f>
        <v>https://www.ncbi.nlm.nih.gov/pubmed/22398970</v>
      </c>
      <c r="D7620" s="250" t="str">
        <f>IF(AND(A7620&lt;&gt;"",ISNUMBER(A7620)),VLOOKUP(A7620,Studies!A:BR,4,FALSE),"")</f>
        <v>Alfenatil PO alone</v>
      </c>
      <c r="E7620" s="250" t="str">
        <f>IF(AND(A7620&lt;&gt;"",ISNUMBER(A7620)),VLOOKUP(A7620,Studies!A:BR,5,FALSE),"")</f>
        <v>Alfentanil</v>
      </c>
      <c r="F7620" s="251" t="str">
        <f>IF(AND(A7620&lt;&gt;"",ISNUMBER(A7620)),VLOOKUP(A7620,Studies!A:BR,6,FALSE),"")</f>
        <v>Plasma</v>
      </c>
      <c r="G7620" s="194">
        <v>6.9948639999999997</v>
      </c>
      <c r="H7620" s="194" t="s">
        <v>60</v>
      </c>
      <c r="I7620" s="187">
        <v>0.83526679999999998</v>
      </c>
      <c r="J7620" s="187" t="s">
        <v>941</v>
      </c>
      <c r="K7620" s="187" t="s">
        <v>116</v>
      </c>
      <c r="L7620" s="195">
        <v>0.92807419999999996</v>
      </c>
      <c r="M7620" s="52" t="s">
        <v>941</v>
      </c>
      <c r="N7620" s="52" t="s">
        <v>117</v>
      </c>
      <c r="P7620" s="188"/>
    </row>
    <row r="7621" spans="1:16" x14ac:dyDescent="0.2">
      <c r="A7621" s="183">
        <v>800</v>
      </c>
      <c r="B7621" s="249" t="str">
        <f>IF(AND(A7621&lt;&gt;"",ISNUMBER(A7621)),VLOOKUP(A7621,Studies!A:BR,2,FALSE),"")</f>
        <v>Kharasch 2012</v>
      </c>
      <c r="C7621" s="250" t="str">
        <f>IF(AND(A7621&lt;&gt;"",ISNUMBER(A7621)),VLOOKUP(A7621,Studies!A:BR,3,FALSE),"")</f>
        <v>https://www.ncbi.nlm.nih.gov/pubmed/22398970</v>
      </c>
      <c r="D7621" s="250" t="str">
        <f>IF(AND(A7621&lt;&gt;"",ISNUMBER(A7621)),VLOOKUP(A7621,Studies!A:BR,4,FALSE),"")</f>
        <v>Alfenatil PO alone</v>
      </c>
      <c r="E7621" s="250" t="str">
        <f>IF(AND(A7621&lt;&gt;"",ISNUMBER(A7621)),VLOOKUP(A7621,Studies!A:BR,5,FALSE),"")</f>
        <v>Alfentanil</v>
      </c>
      <c r="F7621" s="251" t="str">
        <f>IF(AND(A7621&lt;&gt;"",ISNUMBER(A7621)),VLOOKUP(A7621,Studies!A:BR,6,FALSE),"")</f>
        <v>Plasma</v>
      </c>
      <c r="G7621" s="194">
        <v>7.9965479999999998</v>
      </c>
      <c r="H7621" s="194" t="s">
        <v>60</v>
      </c>
      <c r="I7621" s="187">
        <v>0.46403709999999998</v>
      </c>
      <c r="J7621" s="187" t="s">
        <v>941</v>
      </c>
      <c r="K7621" s="187" t="s">
        <v>116</v>
      </c>
      <c r="P7621" s="188"/>
    </row>
    <row r="7622" spans="1:16" x14ac:dyDescent="0.2">
      <c r="A7622" s="183">
        <v>801</v>
      </c>
      <c r="B7622" s="249" t="str">
        <f>IF(AND(A7622&lt;&gt;"",ISNUMBER(A7622)),VLOOKUP(A7622,Studies!A:BR,2,FALSE),"")</f>
        <v>Kharasch 2012</v>
      </c>
      <c r="C7622" s="250" t="str">
        <f>IF(AND(A7622&lt;&gt;"",ISNUMBER(A7622)),VLOOKUP(A7622,Studies!A:BR,3,FALSE),"")</f>
        <v>https://www.ncbi.nlm.nih.gov/pubmed/22398970</v>
      </c>
      <c r="D7622" s="250" t="str">
        <f>IF(AND(A7622&lt;&gt;"",ISNUMBER(A7622)),VLOOKUP(A7622,Studies!A:BR,4,FALSE),"")</f>
        <v>Alfenatil PO + efavirenz</v>
      </c>
      <c r="E7622" s="250" t="str">
        <f>IF(AND(A7622&lt;&gt;"",ISNUMBER(A7622)),VLOOKUP(A7622,Studies!A:BR,5,FALSE),"")</f>
        <v>Alfentanil</v>
      </c>
      <c r="F7622" s="251" t="str">
        <f>IF(AND(A7622&lt;&gt;"",ISNUMBER(A7622)),VLOOKUP(A7622,Studies!A:BR,6,FALSE),"")</f>
        <v>Plasma</v>
      </c>
      <c r="G7622" s="194">
        <v>336.57537374999998</v>
      </c>
      <c r="H7622" s="194" t="s">
        <v>60</v>
      </c>
      <c r="I7622" s="187">
        <v>2.4129930000000002</v>
      </c>
      <c r="J7622" s="187" t="s">
        <v>941</v>
      </c>
      <c r="K7622" s="187" t="s">
        <v>116</v>
      </c>
      <c r="P7622" s="188"/>
    </row>
    <row r="7623" spans="1:16" x14ac:dyDescent="0.2">
      <c r="A7623" s="183">
        <v>801</v>
      </c>
      <c r="B7623" s="249" t="str">
        <f>IF(AND(A7623&lt;&gt;"",ISNUMBER(A7623)),VLOOKUP(A7623,Studies!A:BR,2,FALSE),"")</f>
        <v>Kharasch 2012</v>
      </c>
      <c r="C7623" s="250" t="str">
        <f>IF(AND(A7623&lt;&gt;"",ISNUMBER(A7623)),VLOOKUP(A7623,Studies!A:BR,3,FALSE),"")</f>
        <v>https://www.ncbi.nlm.nih.gov/pubmed/22398970</v>
      </c>
      <c r="D7623" s="250" t="str">
        <f>IF(AND(A7623&lt;&gt;"",ISNUMBER(A7623)),VLOOKUP(A7623,Studies!A:BR,4,FALSE),"")</f>
        <v>Alfenatil PO + efavirenz</v>
      </c>
      <c r="E7623" s="250" t="str">
        <f>IF(AND(A7623&lt;&gt;"",ISNUMBER(A7623)),VLOOKUP(A7623,Studies!A:BR,5,FALSE),"")</f>
        <v>Alfentanil</v>
      </c>
      <c r="F7623" s="251" t="str">
        <f>IF(AND(A7623&lt;&gt;"",ISNUMBER(A7623)),VLOOKUP(A7623,Studies!A:BR,6,FALSE),"")</f>
        <v>Plasma</v>
      </c>
      <c r="G7623" s="194">
        <v>336.6523833</v>
      </c>
      <c r="H7623" s="194" t="s">
        <v>60</v>
      </c>
      <c r="I7623" s="187">
        <v>8.4454759999999993</v>
      </c>
      <c r="J7623" s="187" t="s">
        <v>941</v>
      </c>
      <c r="K7623" s="187" t="s">
        <v>116</v>
      </c>
      <c r="P7623" s="188"/>
    </row>
    <row r="7624" spans="1:16" x14ac:dyDescent="0.2">
      <c r="A7624" s="183">
        <v>801</v>
      </c>
      <c r="B7624" s="249" t="str">
        <f>IF(AND(A7624&lt;&gt;"",ISNUMBER(A7624)),VLOOKUP(A7624,Studies!A:BR,2,FALSE),"")</f>
        <v>Kharasch 2012</v>
      </c>
      <c r="C7624" s="250" t="str">
        <f>IF(AND(A7624&lt;&gt;"",ISNUMBER(A7624)),VLOOKUP(A7624,Studies!A:BR,3,FALSE),"")</f>
        <v>https://www.ncbi.nlm.nih.gov/pubmed/22398970</v>
      </c>
      <c r="D7624" s="250" t="str">
        <f>IF(AND(A7624&lt;&gt;"",ISNUMBER(A7624)),VLOOKUP(A7624,Studies!A:BR,4,FALSE),"")</f>
        <v>Alfenatil PO + efavirenz</v>
      </c>
      <c r="E7624" s="250" t="str">
        <f>IF(AND(A7624&lt;&gt;"",ISNUMBER(A7624)),VLOOKUP(A7624,Studies!A:BR,5,FALSE),"")</f>
        <v>Alfentanil</v>
      </c>
      <c r="F7624" s="251" t="str">
        <f>IF(AND(A7624&lt;&gt;"",ISNUMBER(A7624)),VLOOKUP(A7624,Studies!A:BR,6,FALSE),"")</f>
        <v>Plasma</v>
      </c>
      <c r="G7624" s="194">
        <v>336.74652509999999</v>
      </c>
      <c r="H7624" s="194" t="s">
        <v>60</v>
      </c>
      <c r="I7624" s="187">
        <v>11.41531</v>
      </c>
      <c r="J7624" s="187" t="s">
        <v>941</v>
      </c>
      <c r="K7624" s="187" t="s">
        <v>116</v>
      </c>
      <c r="L7624" s="195">
        <v>8.6310939999999992</v>
      </c>
      <c r="M7624" s="52" t="s">
        <v>941</v>
      </c>
      <c r="N7624" s="52" t="s">
        <v>117</v>
      </c>
      <c r="P7624" s="188"/>
    </row>
    <row r="7625" spans="1:16" x14ac:dyDescent="0.2">
      <c r="A7625" s="183">
        <v>801</v>
      </c>
      <c r="B7625" s="249" t="str">
        <f>IF(AND(A7625&lt;&gt;"",ISNUMBER(A7625)),VLOOKUP(A7625,Studies!A:BR,2,FALSE),"")</f>
        <v>Kharasch 2012</v>
      </c>
      <c r="C7625" s="250" t="str">
        <f>IF(AND(A7625&lt;&gt;"",ISNUMBER(A7625)),VLOOKUP(A7625,Studies!A:BR,3,FALSE),"")</f>
        <v>https://www.ncbi.nlm.nih.gov/pubmed/22398970</v>
      </c>
      <c r="D7625" s="250" t="str">
        <f>IF(AND(A7625&lt;&gt;"",ISNUMBER(A7625)),VLOOKUP(A7625,Studies!A:BR,4,FALSE),"")</f>
        <v>Alfenatil PO + efavirenz</v>
      </c>
      <c r="E7625" s="250" t="str">
        <f>IF(AND(A7625&lt;&gt;"",ISNUMBER(A7625)),VLOOKUP(A7625,Studies!A:BR,5,FALSE),"")</f>
        <v>Alfentanil</v>
      </c>
      <c r="F7625" s="251" t="str">
        <f>IF(AND(A7625&lt;&gt;"",ISNUMBER(A7625)),VLOOKUP(A7625,Studies!A:BR,6,FALSE),"")</f>
        <v>Plasma</v>
      </c>
      <c r="G7625" s="194">
        <v>336.85754100000003</v>
      </c>
      <c r="H7625" s="194" t="s">
        <v>60</v>
      </c>
      <c r="I7625" s="187">
        <v>10.76566</v>
      </c>
      <c r="J7625" s="187" t="s">
        <v>941</v>
      </c>
      <c r="K7625" s="187" t="s">
        <v>116</v>
      </c>
      <c r="L7625" s="195">
        <v>6.4965200000000003</v>
      </c>
      <c r="M7625" s="52" t="s">
        <v>941</v>
      </c>
      <c r="N7625" s="52" t="s">
        <v>117</v>
      </c>
      <c r="P7625" s="188"/>
    </row>
    <row r="7626" spans="1:16" x14ac:dyDescent="0.2">
      <c r="A7626" s="183">
        <v>801</v>
      </c>
      <c r="B7626" s="249" t="str">
        <f>IF(AND(A7626&lt;&gt;"",ISNUMBER(A7626)),VLOOKUP(A7626,Studies!A:BR,2,FALSE),"")</f>
        <v>Kharasch 2012</v>
      </c>
      <c r="C7626" s="250" t="str">
        <f>IF(AND(A7626&lt;&gt;"",ISNUMBER(A7626)),VLOOKUP(A7626,Studies!A:BR,3,FALSE),"")</f>
        <v>https://www.ncbi.nlm.nih.gov/pubmed/22398970</v>
      </c>
      <c r="D7626" s="250" t="str">
        <f>IF(AND(A7626&lt;&gt;"",ISNUMBER(A7626)),VLOOKUP(A7626,Studies!A:BR,4,FALSE),"")</f>
        <v>Alfenatil PO + efavirenz</v>
      </c>
      <c r="E7626" s="250" t="str">
        <f>IF(AND(A7626&lt;&gt;"",ISNUMBER(A7626)),VLOOKUP(A7626,Studies!A:BR,5,FALSE),"")</f>
        <v>Alfentanil</v>
      </c>
      <c r="F7626" s="251" t="str">
        <f>IF(AND(A7626&lt;&gt;"",ISNUMBER(A7626)),VLOOKUP(A7626,Studies!A:BR,6,FALSE),"")</f>
        <v>Plasma</v>
      </c>
      <c r="G7626" s="194">
        <v>336.98723899999999</v>
      </c>
      <c r="H7626" s="194" t="s">
        <v>60</v>
      </c>
      <c r="I7626" s="187">
        <v>10.39443</v>
      </c>
      <c r="J7626" s="187" t="s">
        <v>941</v>
      </c>
      <c r="K7626" s="187" t="s">
        <v>116</v>
      </c>
      <c r="L7626" s="195">
        <v>6.682137</v>
      </c>
      <c r="M7626" s="52" t="s">
        <v>941</v>
      </c>
      <c r="N7626" s="52" t="s">
        <v>117</v>
      </c>
      <c r="P7626" s="188"/>
    </row>
    <row r="7627" spans="1:16" x14ac:dyDescent="0.2">
      <c r="A7627" s="183">
        <v>801</v>
      </c>
      <c r="B7627" s="249" t="str">
        <f>IF(AND(A7627&lt;&gt;"",ISNUMBER(A7627)),VLOOKUP(A7627,Studies!A:BR,2,FALSE),"")</f>
        <v>Kharasch 2012</v>
      </c>
      <c r="C7627" s="250" t="str">
        <f>IF(AND(A7627&lt;&gt;"",ISNUMBER(A7627)),VLOOKUP(A7627,Studies!A:BR,3,FALSE),"")</f>
        <v>https://www.ncbi.nlm.nih.gov/pubmed/22398970</v>
      </c>
      <c r="D7627" s="250" t="str">
        <f>IF(AND(A7627&lt;&gt;"",ISNUMBER(A7627)),VLOOKUP(A7627,Studies!A:BR,4,FALSE),"")</f>
        <v>Alfenatil PO + efavirenz</v>
      </c>
      <c r="E7627" s="250" t="str">
        <f>IF(AND(A7627&lt;&gt;"",ISNUMBER(A7627)),VLOOKUP(A7627,Studies!A:BR,5,FALSE),"")</f>
        <v>Alfentanil</v>
      </c>
      <c r="F7627" s="251" t="str">
        <f>IF(AND(A7627&lt;&gt;"",ISNUMBER(A7627)),VLOOKUP(A7627,Studies!A:BR,6,FALSE),"")</f>
        <v>Plasma</v>
      </c>
      <c r="G7627" s="194">
        <v>337.15430090000001</v>
      </c>
      <c r="H7627" s="194" t="s">
        <v>60</v>
      </c>
      <c r="I7627" s="187">
        <v>10.58005</v>
      </c>
      <c r="J7627" s="187" t="s">
        <v>941</v>
      </c>
      <c r="K7627" s="187" t="s">
        <v>116</v>
      </c>
      <c r="L7627" s="195">
        <v>6.3109010000000003</v>
      </c>
      <c r="M7627" s="52" t="s">
        <v>941</v>
      </c>
      <c r="N7627" s="52" t="s">
        <v>117</v>
      </c>
      <c r="P7627" s="188"/>
    </row>
    <row r="7628" spans="1:16" x14ac:dyDescent="0.2">
      <c r="A7628" s="183">
        <v>801</v>
      </c>
      <c r="B7628" s="249" t="str">
        <f>IF(AND(A7628&lt;&gt;"",ISNUMBER(A7628)),VLOOKUP(A7628,Studies!A:BR,2,FALSE),"")</f>
        <v>Kharasch 2012</v>
      </c>
      <c r="C7628" s="250" t="str">
        <f>IF(AND(A7628&lt;&gt;"",ISNUMBER(A7628)),VLOOKUP(A7628,Studies!A:BR,3,FALSE),"")</f>
        <v>https://www.ncbi.nlm.nih.gov/pubmed/22398970</v>
      </c>
      <c r="D7628" s="250" t="str">
        <f>IF(AND(A7628&lt;&gt;"",ISNUMBER(A7628)),VLOOKUP(A7628,Studies!A:BR,4,FALSE),"")</f>
        <v>Alfenatil PO + efavirenz</v>
      </c>
      <c r="E7628" s="250" t="str">
        <f>IF(AND(A7628&lt;&gt;"",ISNUMBER(A7628)),VLOOKUP(A7628,Studies!A:BR,5,FALSE),"")</f>
        <v>Alfentanil</v>
      </c>
      <c r="F7628" s="251" t="str">
        <f>IF(AND(A7628&lt;&gt;"",ISNUMBER(A7628)),VLOOKUP(A7628,Studies!A:BR,6,FALSE),"")</f>
        <v>Plasma</v>
      </c>
      <c r="G7628" s="194">
        <v>337.33927010000002</v>
      </c>
      <c r="H7628" s="194" t="s">
        <v>60</v>
      </c>
      <c r="I7628" s="187">
        <v>9.3735490000000006</v>
      </c>
      <c r="J7628" s="187" t="s">
        <v>941</v>
      </c>
      <c r="K7628" s="187" t="s">
        <v>116</v>
      </c>
      <c r="L7628" s="195">
        <v>6.2180980000000003</v>
      </c>
      <c r="M7628" s="52" t="s">
        <v>941</v>
      </c>
      <c r="N7628" s="52" t="s">
        <v>117</v>
      </c>
      <c r="P7628" s="188"/>
    </row>
    <row r="7629" spans="1:16" x14ac:dyDescent="0.2">
      <c r="A7629" s="183">
        <v>801</v>
      </c>
      <c r="B7629" s="249" t="str">
        <f>IF(AND(A7629&lt;&gt;"",ISNUMBER(A7629)),VLOOKUP(A7629,Studies!A:BR,2,FALSE),"")</f>
        <v>Kharasch 2012</v>
      </c>
      <c r="C7629" s="250" t="str">
        <f>IF(AND(A7629&lt;&gt;"",ISNUMBER(A7629)),VLOOKUP(A7629,Studies!A:BR,3,FALSE),"")</f>
        <v>https://www.ncbi.nlm.nih.gov/pubmed/22398970</v>
      </c>
      <c r="D7629" s="250" t="str">
        <f>IF(AND(A7629&lt;&gt;"",ISNUMBER(A7629)),VLOOKUP(A7629,Studies!A:BR,4,FALSE),"")</f>
        <v>Alfenatil PO + efavirenz</v>
      </c>
      <c r="E7629" s="250" t="str">
        <f>IF(AND(A7629&lt;&gt;"",ISNUMBER(A7629)),VLOOKUP(A7629,Studies!A:BR,5,FALSE),"")</f>
        <v>Alfentanil</v>
      </c>
      <c r="F7629" s="251" t="str">
        <f>IF(AND(A7629&lt;&gt;"",ISNUMBER(A7629)),VLOOKUP(A7629,Studies!A:BR,6,FALSE),"")</f>
        <v>Plasma</v>
      </c>
      <c r="G7629" s="194">
        <v>337.50581599999998</v>
      </c>
      <c r="H7629" s="194" t="s">
        <v>60</v>
      </c>
      <c r="I7629" s="187">
        <v>8.4454759999999993</v>
      </c>
      <c r="J7629" s="187" t="s">
        <v>941</v>
      </c>
      <c r="K7629" s="187" t="s">
        <v>116</v>
      </c>
      <c r="L7629" s="195">
        <v>6.7749420000000002</v>
      </c>
      <c r="M7629" s="52" t="s">
        <v>941</v>
      </c>
      <c r="N7629" s="52" t="s">
        <v>117</v>
      </c>
      <c r="P7629" s="188"/>
    </row>
    <row r="7630" spans="1:16" x14ac:dyDescent="0.2">
      <c r="A7630" s="183">
        <v>801</v>
      </c>
      <c r="B7630" s="249" t="str">
        <f>IF(AND(A7630&lt;&gt;"",ISNUMBER(A7630)),VLOOKUP(A7630,Studies!A:BR,2,FALSE),"")</f>
        <v>Kharasch 2012</v>
      </c>
      <c r="C7630" s="250" t="str">
        <f>IF(AND(A7630&lt;&gt;"",ISNUMBER(A7630)),VLOOKUP(A7630,Studies!A:BR,3,FALSE),"")</f>
        <v>https://www.ncbi.nlm.nih.gov/pubmed/22398970</v>
      </c>
      <c r="D7630" s="250" t="str">
        <f>IF(AND(A7630&lt;&gt;"",ISNUMBER(A7630)),VLOOKUP(A7630,Studies!A:BR,4,FALSE),"")</f>
        <v>Alfenatil PO + efavirenz</v>
      </c>
      <c r="E7630" s="250" t="str">
        <f>IF(AND(A7630&lt;&gt;"",ISNUMBER(A7630)),VLOOKUP(A7630,Studies!A:BR,5,FALSE),"")</f>
        <v>Alfentanil</v>
      </c>
      <c r="F7630" s="251" t="str">
        <f>IF(AND(A7630&lt;&gt;"",ISNUMBER(A7630)),VLOOKUP(A7630,Studies!A:BR,6,FALSE),"")</f>
        <v>Plasma</v>
      </c>
      <c r="G7630" s="194">
        <v>337.98676999999998</v>
      </c>
      <c r="H7630" s="194" t="s">
        <v>60</v>
      </c>
      <c r="I7630" s="187">
        <v>5.3828310000000004</v>
      </c>
      <c r="J7630" s="187" t="s">
        <v>941</v>
      </c>
      <c r="K7630" s="187" t="s">
        <v>116</v>
      </c>
      <c r="L7630" s="195">
        <v>5.1972160000000001</v>
      </c>
      <c r="M7630" s="52" t="s">
        <v>941</v>
      </c>
      <c r="N7630" s="52" t="s">
        <v>117</v>
      </c>
      <c r="P7630" s="188"/>
    </row>
    <row r="7631" spans="1:16" x14ac:dyDescent="0.2">
      <c r="A7631" s="183">
        <v>801</v>
      </c>
      <c r="B7631" s="249" t="str">
        <f>IF(AND(A7631&lt;&gt;"",ISNUMBER(A7631)),VLOOKUP(A7631,Studies!A:BR,2,FALSE),"")</f>
        <v>Kharasch 2012</v>
      </c>
      <c r="C7631" s="250" t="str">
        <f>IF(AND(A7631&lt;&gt;"",ISNUMBER(A7631)),VLOOKUP(A7631,Studies!A:BR,3,FALSE),"")</f>
        <v>https://www.ncbi.nlm.nih.gov/pubmed/22398970</v>
      </c>
      <c r="D7631" s="250" t="str">
        <f>IF(AND(A7631&lt;&gt;"",ISNUMBER(A7631)),VLOOKUP(A7631,Studies!A:BR,4,FALSE),"")</f>
        <v>Alfenatil PO + efavirenz</v>
      </c>
      <c r="E7631" s="250" t="str">
        <f>IF(AND(A7631&lt;&gt;"",ISNUMBER(A7631)),VLOOKUP(A7631,Studies!A:BR,5,FALSE),"")</f>
        <v>Alfentanil</v>
      </c>
      <c r="F7631" s="251" t="str">
        <f>IF(AND(A7631&lt;&gt;"",ISNUMBER(A7631)),VLOOKUP(A7631,Studies!A:BR,6,FALSE),"")</f>
        <v>Plasma</v>
      </c>
      <c r="G7631" s="194">
        <v>338.505045</v>
      </c>
      <c r="H7631" s="194" t="s">
        <v>60</v>
      </c>
      <c r="I7631" s="187">
        <v>2.7842229999999999</v>
      </c>
      <c r="J7631" s="187" t="s">
        <v>941</v>
      </c>
      <c r="K7631" s="187" t="s">
        <v>116</v>
      </c>
      <c r="L7631" s="195">
        <v>2.6914150000000001</v>
      </c>
      <c r="M7631" s="52" t="s">
        <v>941</v>
      </c>
      <c r="N7631" s="52" t="s">
        <v>117</v>
      </c>
      <c r="P7631" s="188"/>
    </row>
    <row r="7632" spans="1:16" x14ac:dyDescent="0.2">
      <c r="A7632" s="183">
        <v>801</v>
      </c>
      <c r="B7632" s="249" t="str">
        <f>IF(AND(A7632&lt;&gt;"",ISNUMBER(A7632)),VLOOKUP(A7632,Studies!A:BR,2,FALSE),"")</f>
        <v>Kharasch 2012</v>
      </c>
      <c r="C7632" s="250" t="str">
        <f>IF(AND(A7632&lt;&gt;"",ISNUMBER(A7632)),VLOOKUP(A7632,Studies!A:BR,3,FALSE),"")</f>
        <v>https://www.ncbi.nlm.nih.gov/pubmed/22398970</v>
      </c>
      <c r="D7632" s="250" t="str">
        <f>IF(AND(A7632&lt;&gt;"",ISNUMBER(A7632)),VLOOKUP(A7632,Studies!A:BR,4,FALSE),"")</f>
        <v>Alfenatil PO + efavirenz</v>
      </c>
      <c r="E7632" s="250" t="str">
        <f>IF(AND(A7632&lt;&gt;"",ISNUMBER(A7632)),VLOOKUP(A7632,Studies!A:BR,5,FALSE),"")</f>
        <v>Alfentanil</v>
      </c>
      <c r="F7632" s="251" t="str">
        <f>IF(AND(A7632&lt;&gt;"",ISNUMBER(A7632)),VLOOKUP(A7632,Studies!A:BR,6,FALSE),"")</f>
        <v>Plasma</v>
      </c>
      <c r="G7632" s="194">
        <v>338.98698899999999</v>
      </c>
      <c r="H7632" s="194" t="s">
        <v>60</v>
      </c>
      <c r="I7632" s="187">
        <v>1.8561479999999999</v>
      </c>
      <c r="J7632" s="187" t="s">
        <v>941</v>
      </c>
      <c r="K7632" s="187" t="s">
        <v>116</v>
      </c>
      <c r="L7632" s="195">
        <v>1.392112</v>
      </c>
      <c r="M7632" s="52" t="s">
        <v>941</v>
      </c>
      <c r="N7632" s="52" t="s">
        <v>117</v>
      </c>
      <c r="P7632" s="188"/>
    </row>
    <row r="7633" spans="1:16" x14ac:dyDescent="0.2">
      <c r="A7633" s="183">
        <v>801</v>
      </c>
      <c r="B7633" s="249" t="str">
        <f>IF(AND(A7633&lt;&gt;"",ISNUMBER(A7633)),VLOOKUP(A7633,Studies!A:BR,2,FALSE),"")</f>
        <v>Kharasch 2012</v>
      </c>
      <c r="C7633" s="250" t="str">
        <f>IF(AND(A7633&lt;&gt;"",ISNUMBER(A7633)),VLOOKUP(A7633,Studies!A:BR,3,FALSE),"")</f>
        <v>https://www.ncbi.nlm.nih.gov/pubmed/22398970</v>
      </c>
      <c r="D7633" s="250" t="str">
        <f>IF(AND(A7633&lt;&gt;"",ISNUMBER(A7633)),VLOOKUP(A7633,Studies!A:BR,4,FALSE),"")</f>
        <v>Alfenatil PO + efavirenz</v>
      </c>
      <c r="E7633" s="250" t="str">
        <f>IF(AND(A7633&lt;&gt;"",ISNUMBER(A7633)),VLOOKUP(A7633,Studies!A:BR,5,FALSE),"")</f>
        <v>Alfentanil</v>
      </c>
      <c r="F7633" s="251" t="str">
        <f>IF(AND(A7633&lt;&gt;"",ISNUMBER(A7633)),VLOOKUP(A7633,Studies!A:BR,6,FALSE),"")</f>
        <v>Plasma</v>
      </c>
      <c r="G7633" s="194">
        <v>339.48748699999999</v>
      </c>
      <c r="H7633" s="194" t="s">
        <v>60</v>
      </c>
      <c r="I7633" s="187">
        <v>0.92807419999999996</v>
      </c>
      <c r="J7633" s="187" t="s">
        <v>941</v>
      </c>
      <c r="K7633" s="187" t="s">
        <v>116</v>
      </c>
      <c r="L7633" s="195">
        <v>1.1136889999999999</v>
      </c>
      <c r="M7633" s="52" t="s">
        <v>941</v>
      </c>
      <c r="N7633" s="52" t="s">
        <v>117</v>
      </c>
      <c r="P7633" s="188"/>
    </row>
    <row r="7634" spans="1:16" x14ac:dyDescent="0.2">
      <c r="A7634" s="183">
        <v>801</v>
      </c>
      <c r="B7634" s="249" t="str">
        <f>IF(AND(A7634&lt;&gt;"",ISNUMBER(A7634)),VLOOKUP(A7634,Studies!A:BR,2,FALSE),"")</f>
        <v>Kharasch 2012</v>
      </c>
      <c r="C7634" s="250" t="str">
        <f>IF(AND(A7634&lt;&gt;"",ISNUMBER(A7634)),VLOOKUP(A7634,Studies!A:BR,3,FALSE),"")</f>
        <v>https://www.ncbi.nlm.nih.gov/pubmed/22398970</v>
      </c>
      <c r="D7634" s="250" t="str">
        <f>IF(AND(A7634&lt;&gt;"",ISNUMBER(A7634)),VLOOKUP(A7634,Studies!A:BR,4,FALSE),"")</f>
        <v>Alfenatil PO + efavirenz</v>
      </c>
      <c r="E7634" s="250" t="str">
        <f>IF(AND(A7634&lt;&gt;"",ISNUMBER(A7634)),VLOOKUP(A7634,Studies!A:BR,5,FALSE),"")</f>
        <v>Alfentanil</v>
      </c>
      <c r="F7634" s="251" t="str">
        <f>IF(AND(A7634&lt;&gt;"",ISNUMBER(A7634)),VLOOKUP(A7634,Studies!A:BR,6,FALSE),"")</f>
        <v>Plasma</v>
      </c>
      <c r="G7634" s="194">
        <v>340.50763699999999</v>
      </c>
      <c r="H7634" s="194" t="s">
        <v>60</v>
      </c>
      <c r="I7634" s="187">
        <v>0.3712297</v>
      </c>
      <c r="J7634" s="187" t="s">
        <v>941</v>
      </c>
      <c r="K7634" s="187" t="s">
        <v>116</v>
      </c>
      <c r="P7634" s="188"/>
    </row>
    <row r="7635" spans="1:16" x14ac:dyDescent="0.2">
      <c r="A7635" s="183">
        <v>802</v>
      </c>
      <c r="B7635" s="249" t="str">
        <f>IF(AND(A7635&lt;&gt;"",ISNUMBER(A7635)),VLOOKUP(A7635,Studies!A:BR,2,FALSE),"")</f>
        <v>Kharasch 2012</v>
      </c>
      <c r="C7635" s="250" t="str">
        <f>IF(AND(A7635&lt;&gt;"",ISNUMBER(A7635)),VLOOKUP(A7635,Studies!A:BR,3,FALSE),"")</f>
        <v>https://www.ncbi.nlm.nih.gov/pubmed/22398970</v>
      </c>
      <c r="D7635" s="250" t="str">
        <f>IF(AND(A7635&lt;&gt;"",ISNUMBER(A7635)),VLOOKUP(A7635,Studies!A:BR,4,FALSE),"")</f>
        <v>Alfenatil IV alone</v>
      </c>
      <c r="E7635" s="250" t="str">
        <f>IF(AND(A7635&lt;&gt;"",ISNUMBER(A7635)),VLOOKUP(A7635,Studies!A:BR,5,FALSE),"")</f>
        <v>Alfentanil</v>
      </c>
      <c r="F7635" s="251" t="str">
        <f>IF(AND(A7635&lt;&gt;"",ISNUMBER(A7635)),VLOOKUP(A7635,Studies!A:BR,6,FALSE),"")</f>
        <v>Plasma</v>
      </c>
      <c r="G7635" s="194">
        <v>4.6387930000000001E-2</v>
      </c>
      <c r="H7635" s="194" t="s">
        <v>60</v>
      </c>
      <c r="I7635" s="187">
        <v>92.347579999999994</v>
      </c>
      <c r="J7635" s="187" t="s">
        <v>941</v>
      </c>
      <c r="K7635" s="187" t="s">
        <v>116</v>
      </c>
      <c r="P7635" s="188"/>
    </row>
    <row r="7636" spans="1:16" x14ac:dyDescent="0.2">
      <c r="A7636" s="183">
        <v>802</v>
      </c>
      <c r="B7636" s="249" t="str">
        <f>IF(AND(A7636&lt;&gt;"",ISNUMBER(A7636)),VLOOKUP(A7636,Studies!A:BR,2,FALSE),"")</f>
        <v>Kharasch 2012</v>
      </c>
      <c r="C7636" s="250" t="str">
        <f>IF(AND(A7636&lt;&gt;"",ISNUMBER(A7636)),VLOOKUP(A7636,Studies!A:BR,3,FALSE),"")</f>
        <v>https://www.ncbi.nlm.nih.gov/pubmed/22398970</v>
      </c>
      <c r="D7636" s="250" t="str">
        <f>IF(AND(A7636&lt;&gt;"",ISNUMBER(A7636)),VLOOKUP(A7636,Studies!A:BR,4,FALSE),"")</f>
        <v>Alfenatil IV alone</v>
      </c>
      <c r="E7636" s="250" t="str">
        <f>IF(AND(A7636&lt;&gt;"",ISNUMBER(A7636)),VLOOKUP(A7636,Studies!A:BR,5,FALSE),"")</f>
        <v>Alfentanil</v>
      </c>
      <c r="F7636" s="251" t="str">
        <f>IF(AND(A7636&lt;&gt;"",ISNUMBER(A7636)),VLOOKUP(A7636,Studies!A:BR,6,FALSE),"")</f>
        <v>Plasma</v>
      </c>
      <c r="G7636" s="194">
        <v>8.7654629999999997E-2</v>
      </c>
      <c r="H7636" s="194" t="s">
        <v>60</v>
      </c>
      <c r="I7636" s="187">
        <v>68.828119999999998</v>
      </c>
      <c r="J7636" s="187" t="s">
        <v>941</v>
      </c>
      <c r="K7636" s="187" t="s">
        <v>116</v>
      </c>
      <c r="P7636" s="188"/>
    </row>
    <row r="7637" spans="1:16" x14ac:dyDescent="0.2">
      <c r="A7637" s="183">
        <v>802</v>
      </c>
      <c r="B7637" s="249" t="str">
        <f>IF(AND(A7637&lt;&gt;"",ISNUMBER(A7637)),VLOOKUP(A7637,Studies!A:BR,2,FALSE),"")</f>
        <v>Kharasch 2012</v>
      </c>
      <c r="C7637" s="250" t="str">
        <f>IF(AND(A7637&lt;&gt;"",ISNUMBER(A7637)),VLOOKUP(A7637,Studies!A:BR,3,FALSE),"")</f>
        <v>https://www.ncbi.nlm.nih.gov/pubmed/22398970</v>
      </c>
      <c r="D7637" s="250" t="str">
        <f>IF(AND(A7637&lt;&gt;"",ISNUMBER(A7637)),VLOOKUP(A7637,Studies!A:BR,4,FALSE),"")</f>
        <v>Alfenatil IV alone</v>
      </c>
      <c r="E7637" s="250" t="str">
        <f>IF(AND(A7637&lt;&gt;"",ISNUMBER(A7637)),VLOOKUP(A7637,Studies!A:BR,5,FALSE),"")</f>
        <v>Alfentanil</v>
      </c>
      <c r="F7637" s="251" t="str">
        <f>IF(AND(A7637&lt;&gt;"",ISNUMBER(A7637)),VLOOKUP(A7637,Studies!A:BR,6,FALSE),"")</f>
        <v>Plasma</v>
      </c>
      <c r="G7637" s="194">
        <v>0.1568283</v>
      </c>
      <c r="H7637" s="194" t="s">
        <v>60</v>
      </c>
      <c r="I7637" s="187">
        <v>51.298699999999997</v>
      </c>
      <c r="J7637" s="187" t="s">
        <v>941</v>
      </c>
      <c r="K7637" s="187" t="s">
        <v>116</v>
      </c>
      <c r="P7637" s="188"/>
    </row>
    <row r="7638" spans="1:16" x14ac:dyDescent="0.2">
      <c r="A7638" s="183">
        <v>802</v>
      </c>
      <c r="B7638" s="249" t="str">
        <f>IF(AND(A7638&lt;&gt;"",ISNUMBER(A7638)),VLOOKUP(A7638,Studies!A:BR,2,FALSE),"")</f>
        <v>Kharasch 2012</v>
      </c>
      <c r="C7638" s="250" t="str">
        <f>IF(AND(A7638&lt;&gt;"",ISNUMBER(A7638)),VLOOKUP(A7638,Studies!A:BR,3,FALSE),"")</f>
        <v>https://www.ncbi.nlm.nih.gov/pubmed/22398970</v>
      </c>
      <c r="D7638" s="250" t="str">
        <f>IF(AND(A7638&lt;&gt;"",ISNUMBER(A7638)),VLOOKUP(A7638,Studies!A:BR,4,FALSE),"")</f>
        <v>Alfenatil IV alone</v>
      </c>
      <c r="E7638" s="250" t="str">
        <f>IF(AND(A7638&lt;&gt;"",ISNUMBER(A7638)),VLOOKUP(A7638,Studies!A:BR,5,FALSE),"")</f>
        <v>Alfentanil</v>
      </c>
      <c r="F7638" s="251" t="str">
        <f>IF(AND(A7638&lt;&gt;"",ISNUMBER(A7638)),VLOOKUP(A7638,Studies!A:BR,6,FALSE),"")</f>
        <v>Plasma</v>
      </c>
      <c r="G7638" s="194">
        <v>0.25398320000000002</v>
      </c>
      <c r="H7638" s="194" t="s">
        <v>60</v>
      </c>
      <c r="I7638" s="187">
        <v>39.664709999999999</v>
      </c>
      <c r="J7638" s="187" t="s">
        <v>941</v>
      </c>
      <c r="K7638" s="187" t="s">
        <v>116</v>
      </c>
      <c r="P7638" s="188"/>
    </row>
    <row r="7639" spans="1:16" x14ac:dyDescent="0.2">
      <c r="A7639" s="183">
        <v>802</v>
      </c>
      <c r="B7639" s="249" t="str">
        <f>IF(AND(A7639&lt;&gt;"",ISNUMBER(A7639)),VLOOKUP(A7639,Studies!A:BR,2,FALSE),"")</f>
        <v>Kharasch 2012</v>
      </c>
      <c r="C7639" s="250" t="str">
        <f>IF(AND(A7639&lt;&gt;"",ISNUMBER(A7639)),VLOOKUP(A7639,Studies!A:BR,3,FALSE),"")</f>
        <v>https://www.ncbi.nlm.nih.gov/pubmed/22398970</v>
      </c>
      <c r="D7639" s="250" t="str">
        <f>IF(AND(A7639&lt;&gt;"",ISNUMBER(A7639)),VLOOKUP(A7639,Studies!A:BR,4,FALSE),"")</f>
        <v>Alfenatil IV alone</v>
      </c>
      <c r="E7639" s="250" t="str">
        <f>IF(AND(A7639&lt;&gt;"",ISNUMBER(A7639)),VLOOKUP(A7639,Studies!A:BR,5,FALSE),"")</f>
        <v>Alfentanil</v>
      </c>
      <c r="F7639" s="251" t="str">
        <f>IF(AND(A7639&lt;&gt;"",ISNUMBER(A7639)),VLOOKUP(A7639,Studies!A:BR,6,FALSE),"")</f>
        <v>Plasma</v>
      </c>
      <c r="G7639" s="194">
        <v>0.33737010000000001</v>
      </c>
      <c r="H7639" s="194" t="s">
        <v>60</v>
      </c>
      <c r="I7639" s="187">
        <v>33.61985</v>
      </c>
      <c r="J7639" s="187" t="s">
        <v>941</v>
      </c>
      <c r="K7639" s="187" t="s">
        <v>116</v>
      </c>
      <c r="P7639" s="188"/>
    </row>
    <row r="7640" spans="1:16" x14ac:dyDescent="0.2">
      <c r="A7640" s="183">
        <v>802</v>
      </c>
      <c r="B7640" s="249" t="str">
        <f>IF(AND(A7640&lt;&gt;"",ISNUMBER(A7640)),VLOOKUP(A7640,Studies!A:BR,2,FALSE),"")</f>
        <v>Kharasch 2012</v>
      </c>
      <c r="C7640" s="250" t="str">
        <f>IF(AND(A7640&lt;&gt;"",ISNUMBER(A7640)),VLOOKUP(A7640,Studies!A:BR,3,FALSE),"")</f>
        <v>https://www.ncbi.nlm.nih.gov/pubmed/22398970</v>
      </c>
      <c r="D7640" s="250" t="str">
        <f>IF(AND(A7640&lt;&gt;"",ISNUMBER(A7640)),VLOOKUP(A7640,Studies!A:BR,4,FALSE),"")</f>
        <v>Alfenatil IV alone</v>
      </c>
      <c r="E7640" s="250" t="str">
        <f>IF(AND(A7640&lt;&gt;"",ISNUMBER(A7640)),VLOOKUP(A7640,Studies!A:BR,5,FALSE),"")</f>
        <v>Alfentanil</v>
      </c>
      <c r="F7640" s="251" t="str">
        <f>IF(AND(A7640&lt;&gt;"",ISNUMBER(A7640)),VLOOKUP(A7640,Studies!A:BR,6,FALSE),"")</f>
        <v>Plasma</v>
      </c>
      <c r="G7640" s="194">
        <v>0.50421819999999995</v>
      </c>
      <c r="H7640" s="194" t="s">
        <v>60</v>
      </c>
      <c r="I7640" s="187">
        <v>25.057410000000001</v>
      </c>
      <c r="J7640" s="187" t="s">
        <v>941</v>
      </c>
      <c r="K7640" s="187" t="s">
        <v>116</v>
      </c>
      <c r="L7640" s="195">
        <v>9.1858009999999997</v>
      </c>
      <c r="M7640" s="52" t="s">
        <v>941</v>
      </c>
      <c r="N7640" s="52" t="s">
        <v>117</v>
      </c>
      <c r="P7640" s="188"/>
    </row>
    <row r="7641" spans="1:16" x14ac:dyDescent="0.2">
      <c r="A7641" s="183">
        <v>802</v>
      </c>
      <c r="B7641" s="249" t="str">
        <f>IF(AND(A7641&lt;&gt;"",ISNUMBER(A7641)),VLOOKUP(A7641,Studies!A:BR,2,FALSE),"")</f>
        <v>Kharasch 2012</v>
      </c>
      <c r="C7641" s="250" t="str">
        <f>IF(AND(A7641&lt;&gt;"",ISNUMBER(A7641)),VLOOKUP(A7641,Studies!A:BR,3,FALSE),"")</f>
        <v>https://www.ncbi.nlm.nih.gov/pubmed/22398970</v>
      </c>
      <c r="D7641" s="250" t="str">
        <f>IF(AND(A7641&lt;&gt;"",ISNUMBER(A7641)),VLOOKUP(A7641,Studies!A:BR,4,FALSE),"")</f>
        <v>Alfenatil IV alone</v>
      </c>
      <c r="E7641" s="250" t="str">
        <f>IF(AND(A7641&lt;&gt;"",ISNUMBER(A7641)),VLOOKUP(A7641,Studies!A:BR,5,FALSE),"")</f>
        <v>Alfentanil</v>
      </c>
      <c r="F7641" s="251" t="str">
        <f>IF(AND(A7641&lt;&gt;"",ISNUMBER(A7641)),VLOOKUP(A7641,Studies!A:BR,6,FALSE),"")</f>
        <v>Plasma</v>
      </c>
      <c r="G7641" s="194">
        <v>0.67132610000000004</v>
      </c>
      <c r="H7641" s="194" t="s">
        <v>60</v>
      </c>
      <c r="I7641" s="187">
        <v>21.238689999999998</v>
      </c>
      <c r="J7641" s="187" t="s">
        <v>941</v>
      </c>
      <c r="K7641" s="187" t="s">
        <v>116</v>
      </c>
      <c r="L7641" s="195">
        <v>6.738785</v>
      </c>
      <c r="M7641" s="52" t="s">
        <v>941</v>
      </c>
      <c r="N7641" s="52" t="s">
        <v>117</v>
      </c>
      <c r="P7641" s="188"/>
    </row>
    <row r="7642" spans="1:16" x14ac:dyDescent="0.2">
      <c r="A7642" s="183">
        <v>802</v>
      </c>
      <c r="B7642" s="249" t="str">
        <f>IF(AND(A7642&lt;&gt;"",ISNUMBER(A7642)),VLOOKUP(A7642,Studies!A:BR,2,FALSE),"")</f>
        <v>Kharasch 2012</v>
      </c>
      <c r="C7642" s="250" t="str">
        <f>IF(AND(A7642&lt;&gt;"",ISNUMBER(A7642)),VLOOKUP(A7642,Studies!A:BR,3,FALSE),"")</f>
        <v>https://www.ncbi.nlm.nih.gov/pubmed/22398970</v>
      </c>
      <c r="D7642" s="250" t="str">
        <f>IF(AND(A7642&lt;&gt;"",ISNUMBER(A7642)),VLOOKUP(A7642,Studies!A:BR,4,FALSE),"")</f>
        <v>Alfenatil IV alone</v>
      </c>
      <c r="E7642" s="250" t="str">
        <f>IF(AND(A7642&lt;&gt;"",ISNUMBER(A7642)),VLOOKUP(A7642,Studies!A:BR,5,FALSE),"")</f>
        <v>Alfentanil</v>
      </c>
      <c r="F7642" s="251" t="str">
        <f>IF(AND(A7642&lt;&gt;"",ISNUMBER(A7642)),VLOOKUP(A7642,Studies!A:BR,6,FALSE),"")</f>
        <v>Plasma</v>
      </c>
      <c r="G7642" s="194">
        <v>0.83832260000000003</v>
      </c>
      <c r="H7642" s="194" t="s">
        <v>60</v>
      </c>
      <c r="I7642" s="187">
        <v>17.0366</v>
      </c>
      <c r="J7642" s="187" t="s">
        <v>941</v>
      </c>
      <c r="K7642" s="187" t="s">
        <v>116</v>
      </c>
      <c r="L7642" s="195">
        <v>6.2454530000000004</v>
      </c>
      <c r="M7642" s="52" t="s">
        <v>941</v>
      </c>
      <c r="N7642" s="52" t="s">
        <v>117</v>
      </c>
      <c r="P7642" s="188"/>
    </row>
    <row r="7643" spans="1:16" x14ac:dyDescent="0.2">
      <c r="A7643" s="183">
        <v>802</v>
      </c>
      <c r="B7643" s="249" t="str">
        <f>IF(AND(A7643&lt;&gt;"",ISNUMBER(A7643)),VLOOKUP(A7643,Studies!A:BR,2,FALSE),"")</f>
        <v>Kharasch 2012</v>
      </c>
      <c r="C7643" s="250" t="str">
        <f>IF(AND(A7643&lt;&gt;"",ISNUMBER(A7643)),VLOOKUP(A7643,Studies!A:BR,3,FALSE),"")</f>
        <v>https://www.ncbi.nlm.nih.gov/pubmed/22398970</v>
      </c>
      <c r="D7643" s="250" t="str">
        <f>IF(AND(A7643&lt;&gt;"",ISNUMBER(A7643)),VLOOKUP(A7643,Studies!A:BR,4,FALSE),"")</f>
        <v>Alfenatil IV alone</v>
      </c>
      <c r="E7643" s="250" t="str">
        <f>IF(AND(A7643&lt;&gt;"",ISNUMBER(A7643)),VLOOKUP(A7643,Studies!A:BR,5,FALSE),"")</f>
        <v>Alfentanil</v>
      </c>
      <c r="F7643" s="251" t="str">
        <f>IF(AND(A7643&lt;&gt;"",ISNUMBER(A7643)),VLOOKUP(A7643,Studies!A:BR,6,FALSE),"")</f>
        <v>Plasma</v>
      </c>
      <c r="G7643" s="194">
        <v>1</v>
      </c>
      <c r="H7643" s="194" t="s">
        <v>60</v>
      </c>
      <c r="I7643" s="187">
        <v>14.980689999999999</v>
      </c>
      <c r="J7643" s="187" t="s">
        <v>941</v>
      </c>
      <c r="K7643" s="187" t="s">
        <v>116</v>
      </c>
      <c r="L7643" s="195">
        <v>5.8713680000000004</v>
      </c>
      <c r="M7643" s="52" t="s">
        <v>941</v>
      </c>
      <c r="N7643" s="52" t="s">
        <v>117</v>
      </c>
      <c r="P7643" s="188"/>
    </row>
    <row r="7644" spans="1:16" x14ac:dyDescent="0.2">
      <c r="A7644" s="183">
        <v>802</v>
      </c>
      <c r="B7644" s="249" t="str">
        <f>IF(AND(A7644&lt;&gt;"",ISNUMBER(A7644)),VLOOKUP(A7644,Studies!A:BR,2,FALSE),"")</f>
        <v>Kharasch 2012</v>
      </c>
      <c r="C7644" s="250" t="str">
        <f>IF(AND(A7644&lt;&gt;"",ISNUMBER(A7644)),VLOOKUP(A7644,Studies!A:BR,3,FALSE),"")</f>
        <v>https://www.ncbi.nlm.nih.gov/pubmed/22398970</v>
      </c>
      <c r="D7644" s="250" t="str">
        <f>IF(AND(A7644&lt;&gt;"",ISNUMBER(A7644)),VLOOKUP(A7644,Studies!A:BR,4,FALSE),"")</f>
        <v>Alfenatil IV alone</v>
      </c>
      <c r="E7644" s="250" t="str">
        <f>IF(AND(A7644&lt;&gt;"",ISNUMBER(A7644)),VLOOKUP(A7644,Studies!A:BR,5,FALSE),"")</f>
        <v>Alfentanil</v>
      </c>
      <c r="F7644" s="251" t="str">
        <f>IF(AND(A7644&lt;&gt;"",ISNUMBER(A7644)),VLOOKUP(A7644,Studies!A:BR,6,FALSE),"")</f>
        <v>Plasma</v>
      </c>
      <c r="G7644" s="194">
        <v>1.5</v>
      </c>
      <c r="H7644" s="194" t="s">
        <v>60</v>
      </c>
      <c r="I7644" s="187">
        <v>10</v>
      </c>
      <c r="J7644" s="187" t="s">
        <v>941</v>
      </c>
      <c r="K7644" s="187" t="s">
        <v>116</v>
      </c>
      <c r="L7644" s="195">
        <v>4.707986</v>
      </c>
      <c r="M7644" s="52" t="s">
        <v>941</v>
      </c>
      <c r="N7644" s="52" t="s">
        <v>117</v>
      </c>
      <c r="P7644" s="188"/>
    </row>
    <row r="7645" spans="1:16" x14ac:dyDescent="0.2">
      <c r="A7645" s="183">
        <v>802</v>
      </c>
      <c r="B7645" s="249" t="str">
        <f>IF(AND(A7645&lt;&gt;"",ISNUMBER(A7645)),VLOOKUP(A7645,Studies!A:BR,2,FALSE),"")</f>
        <v>Kharasch 2012</v>
      </c>
      <c r="C7645" s="250" t="str">
        <f>IF(AND(A7645&lt;&gt;"",ISNUMBER(A7645)),VLOOKUP(A7645,Studies!A:BR,3,FALSE),"")</f>
        <v>https://www.ncbi.nlm.nih.gov/pubmed/22398970</v>
      </c>
      <c r="D7645" s="250" t="str">
        <f>IF(AND(A7645&lt;&gt;"",ISNUMBER(A7645)),VLOOKUP(A7645,Studies!A:BR,4,FALSE),"")</f>
        <v>Alfenatil IV alone</v>
      </c>
      <c r="E7645" s="250" t="str">
        <f>IF(AND(A7645&lt;&gt;"",ISNUMBER(A7645)),VLOOKUP(A7645,Studies!A:BR,5,FALSE),"")</f>
        <v>Alfentanil</v>
      </c>
      <c r="F7645" s="251" t="str">
        <f>IF(AND(A7645&lt;&gt;"",ISNUMBER(A7645)),VLOOKUP(A7645,Studies!A:BR,6,FALSE),"")</f>
        <v>Plasma</v>
      </c>
      <c r="G7645" s="194">
        <v>2</v>
      </c>
      <c r="H7645" s="194" t="s">
        <v>60</v>
      </c>
      <c r="I7645" s="187">
        <v>7.1842759999999997</v>
      </c>
      <c r="J7645" s="187" t="s">
        <v>941</v>
      </c>
      <c r="K7645" s="187" t="s">
        <v>116</v>
      </c>
      <c r="L7645" s="195">
        <v>3.7778200000000002</v>
      </c>
      <c r="M7645" s="52" t="s">
        <v>941</v>
      </c>
      <c r="N7645" s="52" t="s">
        <v>117</v>
      </c>
      <c r="P7645" s="188"/>
    </row>
    <row r="7646" spans="1:16" x14ac:dyDescent="0.2">
      <c r="A7646" s="183">
        <v>802</v>
      </c>
      <c r="B7646" s="249" t="str">
        <f>IF(AND(A7646&lt;&gt;"",ISNUMBER(A7646)),VLOOKUP(A7646,Studies!A:BR,2,FALSE),"")</f>
        <v>Kharasch 2012</v>
      </c>
      <c r="C7646" s="250" t="str">
        <f>IF(AND(A7646&lt;&gt;"",ISNUMBER(A7646)),VLOOKUP(A7646,Studies!A:BR,3,FALSE),"")</f>
        <v>https://www.ncbi.nlm.nih.gov/pubmed/22398970</v>
      </c>
      <c r="D7646" s="250" t="str">
        <f>IF(AND(A7646&lt;&gt;"",ISNUMBER(A7646)),VLOOKUP(A7646,Studies!A:BR,4,FALSE),"")</f>
        <v>Alfenatil IV alone</v>
      </c>
      <c r="E7646" s="250" t="str">
        <f>IF(AND(A7646&lt;&gt;"",ISNUMBER(A7646)),VLOOKUP(A7646,Studies!A:BR,5,FALSE),"")</f>
        <v>Alfentanil</v>
      </c>
      <c r="F7646" s="251" t="str">
        <f>IF(AND(A7646&lt;&gt;"",ISNUMBER(A7646)),VLOOKUP(A7646,Studies!A:BR,6,FALSE),"")</f>
        <v>Plasma</v>
      </c>
      <c r="G7646" s="194">
        <v>3</v>
      </c>
      <c r="H7646" s="194" t="s">
        <v>60</v>
      </c>
      <c r="I7646" s="187">
        <v>4.064832</v>
      </c>
      <c r="J7646" s="187" t="s">
        <v>941</v>
      </c>
      <c r="K7646" s="187" t="s">
        <v>116</v>
      </c>
      <c r="L7646" s="195">
        <v>2.4889100000000002</v>
      </c>
      <c r="M7646" s="52" t="s">
        <v>941</v>
      </c>
      <c r="N7646" s="52" t="s">
        <v>117</v>
      </c>
      <c r="P7646" s="188"/>
    </row>
    <row r="7647" spans="1:16" x14ac:dyDescent="0.2">
      <c r="A7647" s="183">
        <v>802</v>
      </c>
      <c r="B7647" s="249" t="str">
        <f>IF(AND(A7647&lt;&gt;"",ISNUMBER(A7647)),VLOOKUP(A7647,Studies!A:BR,2,FALSE),"")</f>
        <v>Kharasch 2012</v>
      </c>
      <c r="C7647" s="250" t="str">
        <f>IF(AND(A7647&lt;&gt;"",ISNUMBER(A7647)),VLOOKUP(A7647,Studies!A:BR,3,FALSE),"")</f>
        <v>https://www.ncbi.nlm.nih.gov/pubmed/22398970</v>
      </c>
      <c r="D7647" s="250" t="str">
        <f>IF(AND(A7647&lt;&gt;"",ISNUMBER(A7647)),VLOOKUP(A7647,Studies!A:BR,4,FALSE),"")</f>
        <v>Alfenatil IV alone</v>
      </c>
      <c r="E7647" s="250" t="str">
        <f>IF(AND(A7647&lt;&gt;"",ISNUMBER(A7647)),VLOOKUP(A7647,Studies!A:BR,5,FALSE),"")</f>
        <v>Alfentanil</v>
      </c>
      <c r="F7647" s="251" t="str">
        <f>IF(AND(A7647&lt;&gt;"",ISNUMBER(A7647)),VLOOKUP(A7647,Studies!A:BR,6,FALSE),"")</f>
        <v>Plasma</v>
      </c>
      <c r="G7647" s="194">
        <v>4</v>
      </c>
      <c r="H7647" s="194" t="s">
        <v>60</v>
      </c>
      <c r="I7647" s="187">
        <v>2.2168929999999998</v>
      </c>
      <c r="J7647" s="187" t="s">
        <v>941</v>
      </c>
      <c r="K7647" s="187" t="s">
        <v>116</v>
      </c>
      <c r="L7647" s="195">
        <v>1.6299669999999999</v>
      </c>
      <c r="M7647" s="52" t="s">
        <v>941</v>
      </c>
      <c r="N7647" s="52" t="s">
        <v>117</v>
      </c>
      <c r="P7647" s="188"/>
    </row>
    <row r="7648" spans="1:16" x14ac:dyDescent="0.2">
      <c r="A7648" s="183">
        <v>802</v>
      </c>
      <c r="B7648" s="249" t="str">
        <f>IF(AND(A7648&lt;&gt;"",ISNUMBER(A7648)),VLOOKUP(A7648,Studies!A:BR,2,FALSE),"")</f>
        <v>Kharasch 2012</v>
      </c>
      <c r="C7648" s="250" t="str">
        <f>IF(AND(A7648&lt;&gt;"",ISNUMBER(A7648)),VLOOKUP(A7648,Studies!A:BR,3,FALSE),"")</f>
        <v>https://www.ncbi.nlm.nih.gov/pubmed/22398970</v>
      </c>
      <c r="D7648" s="250" t="str">
        <f>IF(AND(A7648&lt;&gt;"",ISNUMBER(A7648)),VLOOKUP(A7648,Studies!A:BR,4,FALSE),"")</f>
        <v>Alfenatil IV alone</v>
      </c>
      <c r="E7648" s="250" t="str">
        <f>IF(AND(A7648&lt;&gt;"",ISNUMBER(A7648)),VLOOKUP(A7648,Studies!A:BR,5,FALSE),"")</f>
        <v>Alfentanil</v>
      </c>
      <c r="F7648" s="251" t="str">
        <f>IF(AND(A7648&lt;&gt;"",ISNUMBER(A7648)),VLOOKUP(A7648,Studies!A:BR,6,FALSE),"")</f>
        <v>Plasma</v>
      </c>
      <c r="G7648" s="194">
        <v>5</v>
      </c>
      <c r="H7648" s="194" t="s">
        <v>60</v>
      </c>
      <c r="I7648" s="187">
        <v>1.349955</v>
      </c>
      <c r="J7648" s="187" t="s">
        <v>941</v>
      </c>
      <c r="K7648" s="187" t="s">
        <v>116</v>
      </c>
      <c r="L7648" s="195">
        <v>0.99255170000000004</v>
      </c>
      <c r="M7648" s="52" t="s">
        <v>941</v>
      </c>
      <c r="N7648" s="52" t="s">
        <v>117</v>
      </c>
      <c r="P7648" s="188"/>
    </row>
    <row r="7649" spans="1:17" x14ac:dyDescent="0.2">
      <c r="A7649" s="183">
        <v>802</v>
      </c>
      <c r="B7649" s="249" t="str">
        <f>IF(AND(A7649&lt;&gt;"",ISNUMBER(A7649)),VLOOKUP(A7649,Studies!A:BR,2,FALSE),"")</f>
        <v>Kharasch 2012</v>
      </c>
      <c r="C7649" s="250" t="str">
        <f>IF(AND(A7649&lt;&gt;"",ISNUMBER(A7649)),VLOOKUP(A7649,Studies!A:BR,3,FALSE),"")</f>
        <v>https://www.ncbi.nlm.nih.gov/pubmed/22398970</v>
      </c>
      <c r="D7649" s="250" t="str">
        <f>IF(AND(A7649&lt;&gt;"",ISNUMBER(A7649)),VLOOKUP(A7649,Studies!A:BR,4,FALSE),"")</f>
        <v>Alfenatil IV alone</v>
      </c>
      <c r="E7649" s="250" t="str">
        <f>IF(AND(A7649&lt;&gt;"",ISNUMBER(A7649)),VLOOKUP(A7649,Studies!A:BR,5,FALSE),"")</f>
        <v>Alfentanil</v>
      </c>
      <c r="F7649" s="251" t="str">
        <f>IF(AND(A7649&lt;&gt;"",ISNUMBER(A7649)),VLOOKUP(A7649,Studies!A:BR,6,FALSE),"")</f>
        <v>Plasma</v>
      </c>
      <c r="G7649" s="194">
        <v>6</v>
      </c>
      <c r="H7649" s="194" t="s">
        <v>60</v>
      </c>
      <c r="I7649" s="187">
        <v>0.6840792</v>
      </c>
      <c r="J7649" s="187" t="s">
        <v>941</v>
      </c>
      <c r="K7649" s="187" t="s">
        <v>116</v>
      </c>
      <c r="L7649" s="195">
        <v>0.66587540000000001</v>
      </c>
      <c r="M7649" s="52" t="s">
        <v>941</v>
      </c>
      <c r="N7649" s="52" t="s">
        <v>117</v>
      </c>
      <c r="P7649" s="188"/>
    </row>
    <row r="7650" spans="1:17" x14ac:dyDescent="0.2">
      <c r="A7650" s="183">
        <v>802</v>
      </c>
      <c r="B7650" s="249" t="str">
        <f>IF(AND(A7650&lt;&gt;"",ISNUMBER(A7650)),VLOOKUP(A7650,Studies!A:BR,2,FALSE),"")</f>
        <v>Kharasch 2012</v>
      </c>
      <c r="C7650" s="250" t="str">
        <f>IF(AND(A7650&lt;&gt;"",ISNUMBER(A7650)),VLOOKUP(A7650,Studies!A:BR,3,FALSE),"")</f>
        <v>https://www.ncbi.nlm.nih.gov/pubmed/22398970</v>
      </c>
      <c r="D7650" s="250" t="str">
        <f>IF(AND(A7650&lt;&gt;"",ISNUMBER(A7650)),VLOOKUP(A7650,Studies!A:BR,4,FALSE),"")</f>
        <v>Alfenatil IV alone</v>
      </c>
      <c r="E7650" s="250" t="str">
        <f>IF(AND(A7650&lt;&gt;"",ISNUMBER(A7650)),VLOOKUP(A7650,Studies!A:BR,5,FALSE),"")</f>
        <v>Alfentanil</v>
      </c>
      <c r="F7650" s="251" t="str">
        <f>IF(AND(A7650&lt;&gt;"",ISNUMBER(A7650)),VLOOKUP(A7650,Studies!A:BR,6,FALSE),"")</f>
        <v>Plasma</v>
      </c>
      <c r="G7650" s="194">
        <v>7</v>
      </c>
      <c r="H7650" s="194" t="s">
        <v>60</v>
      </c>
      <c r="I7650" s="187">
        <v>0.34665190000000001</v>
      </c>
      <c r="J7650" s="187" t="s">
        <v>941</v>
      </c>
      <c r="K7650" s="187" t="s">
        <v>116</v>
      </c>
      <c r="L7650" s="195">
        <v>0.43130800000000002</v>
      </c>
      <c r="M7650" s="52" t="s">
        <v>941</v>
      </c>
      <c r="N7650" s="52" t="s">
        <v>117</v>
      </c>
      <c r="P7650" s="188"/>
    </row>
    <row r="7651" spans="1:17" x14ac:dyDescent="0.2">
      <c r="A7651" s="183">
        <v>803</v>
      </c>
      <c r="B7651" s="249" t="str">
        <f>IF(AND(A7651&lt;&gt;"",ISNUMBER(A7651)),VLOOKUP(A7651,Studies!A:BR,2,FALSE),"")</f>
        <v>Kharasch 2012</v>
      </c>
      <c r="C7651" s="250" t="str">
        <f>IF(AND(A7651&lt;&gt;"",ISNUMBER(A7651)),VLOOKUP(A7651,Studies!A:BR,3,FALSE),"")</f>
        <v>https://www.ncbi.nlm.nih.gov/pubmed/22398970</v>
      </c>
      <c r="D7651" s="250" t="str">
        <f>IF(AND(A7651&lt;&gt;"",ISNUMBER(A7651)),VLOOKUP(A7651,Studies!A:BR,4,FALSE),"")</f>
        <v>Alfenatil IV + efavirenz</v>
      </c>
      <c r="E7651" s="250" t="str">
        <f>IF(AND(A7651&lt;&gt;"",ISNUMBER(A7651)),VLOOKUP(A7651,Studies!A:BR,5,FALSE),"")</f>
        <v>Alfentanil</v>
      </c>
      <c r="F7651" s="251" t="str">
        <f>IF(AND(A7651&lt;&gt;"",ISNUMBER(A7651)),VLOOKUP(A7651,Studies!A:BR,6,FALSE),"")</f>
        <v>Plasma</v>
      </c>
      <c r="G7651" s="194">
        <v>360.64213260000002</v>
      </c>
      <c r="H7651" s="194" t="s">
        <v>60</v>
      </c>
      <c r="I7651" s="187">
        <v>35.524819999999998</v>
      </c>
      <c r="J7651" s="187" t="s">
        <v>941</v>
      </c>
      <c r="K7651" s="187" t="s">
        <v>116</v>
      </c>
      <c r="P7651" s="188"/>
    </row>
    <row r="7652" spans="1:17" x14ac:dyDescent="0.2">
      <c r="A7652" s="183">
        <v>803</v>
      </c>
      <c r="B7652" s="249" t="str">
        <f>IF(AND(A7652&lt;&gt;"",ISNUMBER(A7652)),VLOOKUP(A7652,Studies!A:BR,2,FALSE),"")</f>
        <v>Kharasch 2012</v>
      </c>
      <c r="C7652" s="250" t="str">
        <f>IF(AND(A7652&lt;&gt;"",ISNUMBER(A7652)),VLOOKUP(A7652,Studies!A:BR,3,FALSE),"")</f>
        <v>https://www.ncbi.nlm.nih.gov/pubmed/22398970</v>
      </c>
      <c r="D7652" s="250" t="str">
        <f>IF(AND(A7652&lt;&gt;"",ISNUMBER(A7652)),VLOOKUP(A7652,Studies!A:BR,4,FALSE),"")</f>
        <v>Alfenatil IV + efavirenz</v>
      </c>
      <c r="E7652" s="250" t="str">
        <f>IF(AND(A7652&lt;&gt;"",ISNUMBER(A7652)),VLOOKUP(A7652,Studies!A:BR,5,FALSE),"")</f>
        <v>Alfentanil</v>
      </c>
      <c r="F7652" s="251" t="str">
        <f>IF(AND(A7652&lt;&gt;"",ISNUMBER(A7652)),VLOOKUP(A7652,Studies!A:BR,6,FALSE),"")</f>
        <v>Plasma</v>
      </c>
      <c r="G7652" s="194">
        <v>360.73917619999997</v>
      </c>
      <c r="H7652" s="194" t="s">
        <v>60</v>
      </c>
      <c r="I7652" s="187">
        <v>25.995229999999999</v>
      </c>
      <c r="J7652" s="187" t="s">
        <v>941</v>
      </c>
      <c r="K7652" s="187" t="s">
        <v>116</v>
      </c>
      <c r="P7652" s="188"/>
    </row>
    <row r="7653" spans="1:17" x14ac:dyDescent="0.2">
      <c r="A7653" s="183">
        <v>803</v>
      </c>
      <c r="B7653" s="249" t="str">
        <f>IF(AND(A7653&lt;&gt;"",ISNUMBER(A7653)),VLOOKUP(A7653,Studies!A:BR,2,FALSE),"")</f>
        <v>Kharasch 2012</v>
      </c>
      <c r="C7653" s="250" t="str">
        <f>IF(AND(A7653&lt;&gt;"",ISNUMBER(A7653)),VLOOKUP(A7653,Studies!A:BR,3,FALSE),"")</f>
        <v>https://www.ncbi.nlm.nih.gov/pubmed/22398970</v>
      </c>
      <c r="D7653" s="250" t="str">
        <f>IF(AND(A7653&lt;&gt;"",ISNUMBER(A7653)),VLOOKUP(A7653,Studies!A:BR,4,FALSE),"")</f>
        <v>Alfenatil IV + efavirenz</v>
      </c>
      <c r="E7653" s="250" t="str">
        <f>IF(AND(A7653&lt;&gt;"",ISNUMBER(A7653)),VLOOKUP(A7653,Studies!A:BR,5,FALSE),"")</f>
        <v>Alfentanil</v>
      </c>
      <c r="F7653" s="251" t="str">
        <f>IF(AND(A7653&lt;&gt;"",ISNUMBER(A7653)),VLOOKUP(A7653,Studies!A:BR,6,FALSE),"")</f>
        <v>Plasma</v>
      </c>
      <c r="G7653" s="194">
        <v>360.83633099999997</v>
      </c>
      <c r="H7653" s="194" t="s">
        <v>60</v>
      </c>
      <c r="I7653" s="187">
        <v>20.099789999999999</v>
      </c>
      <c r="J7653" s="187" t="s">
        <v>941</v>
      </c>
      <c r="K7653" s="187" t="s">
        <v>116</v>
      </c>
      <c r="P7653" s="188"/>
    </row>
    <row r="7654" spans="1:17" x14ac:dyDescent="0.2">
      <c r="A7654" s="183">
        <v>803</v>
      </c>
      <c r="B7654" s="249" t="str">
        <f>IF(AND(A7654&lt;&gt;"",ISNUMBER(A7654)),VLOOKUP(A7654,Studies!A:BR,2,FALSE),"")</f>
        <v>Kharasch 2012</v>
      </c>
      <c r="C7654" s="250" t="str">
        <f>IF(AND(A7654&lt;&gt;"",ISNUMBER(A7654)),VLOOKUP(A7654,Studies!A:BR,3,FALSE),"")</f>
        <v>https://www.ncbi.nlm.nih.gov/pubmed/22398970</v>
      </c>
      <c r="D7654" s="250" t="str">
        <f>IF(AND(A7654&lt;&gt;"",ISNUMBER(A7654)),VLOOKUP(A7654,Studies!A:BR,4,FALSE),"")</f>
        <v>Alfenatil IV + efavirenz</v>
      </c>
      <c r="E7654" s="250" t="str">
        <f>IF(AND(A7654&lt;&gt;"",ISNUMBER(A7654)),VLOOKUP(A7654,Studies!A:BR,5,FALSE),"")</f>
        <v>Alfentanil</v>
      </c>
      <c r="F7654" s="251" t="str">
        <f>IF(AND(A7654&lt;&gt;"",ISNUMBER(A7654)),VLOOKUP(A7654,Studies!A:BR,6,FALSE),"")</f>
        <v>Plasma</v>
      </c>
      <c r="G7654" s="194">
        <v>360.98911429999998</v>
      </c>
      <c r="H7654" s="194" t="s">
        <v>60</v>
      </c>
      <c r="I7654" s="187">
        <v>14.17737</v>
      </c>
      <c r="J7654" s="187" t="s">
        <v>941</v>
      </c>
      <c r="K7654" s="187" t="s">
        <v>116</v>
      </c>
      <c r="L7654" s="195">
        <v>4.4983180000000003</v>
      </c>
      <c r="M7654" s="52" t="s">
        <v>941</v>
      </c>
      <c r="N7654" s="52" t="s">
        <v>117</v>
      </c>
      <c r="P7654" s="188"/>
    </row>
    <row r="7655" spans="1:17" x14ac:dyDescent="0.2">
      <c r="A7655" s="183">
        <v>803</v>
      </c>
      <c r="B7655" s="249" t="str">
        <f>IF(AND(A7655&lt;&gt;"",ISNUMBER(A7655)),VLOOKUP(A7655,Studies!A:BR,2,FALSE),"")</f>
        <v>Kharasch 2012</v>
      </c>
      <c r="C7655" s="250" t="str">
        <f>IF(AND(A7655&lt;&gt;"",ISNUMBER(A7655)),VLOOKUP(A7655,Studies!A:BR,3,FALSE),"")</f>
        <v>https://www.ncbi.nlm.nih.gov/pubmed/22398970</v>
      </c>
      <c r="D7655" s="250" t="str">
        <f>IF(AND(A7655&lt;&gt;"",ISNUMBER(A7655)),VLOOKUP(A7655,Studies!A:BR,4,FALSE),"")</f>
        <v>Alfenatil IV + efavirenz</v>
      </c>
      <c r="E7655" s="250" t="str">
        <f>IF(AND(A7655&lt;&gt;"",ISNUMBER(A7655)),VLOOKUP(A7655,Studies!A:BR,5,FALSE),"")</f>
        <v>Alfentanil</v>
      </c>
      <c r="F7655" s="251" t="str">
        <f>IF(AND(A7655&lt;&gt;"",ISNUMBER(A7655)),VLOOKUP(A7655,Studies!A:BR,6,FALSE),"")</f>
        <v>Plasma</v>
      </c>
      <c r="G7655" s="194">
        <v>361.15599950000001</v>
      </c>
      <c r="H7655" s="194" t="s">
        <v>60</v>
      </c>
      <c r="I7655" s="187">
        <v>10.76254</v>
      </c>
      <c r="J7655" s="187" t="s">
        <v>941</v>
      </c>
      <c r="K7655" s="187" t="s">
        <v>116</v>
      </c>
      <c r="L7655" s="195">
        <v>3.677702</v>
      </c>
      <c r="M7655" s="52" t="s">
        <v>941</v>
      </c>
      <c r="N7655" s="52" t="s">
        <v>117</v>
      </c>
      <c r="P7655" s="188"/>
    </row>
    <row r="7656" spans="1:17" x14ac:dyDescent="0.2">
      <c r="A7656" s="183">
        <v>803</v>
      </c>
      <c r="B7656" s="249" t="str">
        <f>IF(AND(A7656&lt;&gt;"",ISNUMBER(A7656)),VLOOKUP(A7656,Studies!A:BR,2,FALSE),"")</f>
        <v>Kharasch 2012</v>
      </c>
      <c r="C7656" s="250" t="str">
        <f>IF(AND(A7656&lt;&gt;"",ISNUMBER(A7656)),VLOOKUP(A7656,Studies!A:BR,3,FALSE),"")</f>
        <v>https://www.ncbi.nlm.nih.gov/pubmed/22398970</v>
      </c>
      <c r="D7656" s="250" t="str">
        <f>IF(AND(A7656&lt;&gt;"",ISNUMBER(A7656)),VLOOKUP(A7656,Studies!A:BR,4,FALSE),"")</f>
        <v>Alfenatil IV + efavirenz</v>
      </c>
      <c r="E7656" s="250" t="str">
        <f>IF(AND(A7656&lt;&gt;"",ISNUMBER(A7656)),VLOOKUP(A7656,Studies!A:BR,5,FALSE),"")</f>
        <v>Alfentanil</v>
      </c>
      <c r="F7656" s="251" t="str">
        <f>IF(AND(A7656&lt;&gt;"",ISNUMBER(A7656)),VLOOKUP(A7656,Studies!A:BR,6,FALSE),"")</f>
        <v>Plasma</v>
      </c>
      <c r="G7656" s="194">
        <v>361.32292180000002</v>
      </c>
      <c r="H7656" s="194" t="s">
        <v>60</v>
      </c>
      <c r="I7656" s="187">
        <v>8.3217130000000008</v>
      </c>
      <c r="J7656" s="187" t="s">
        <v>941</v>
      </c>
      <c r="K7656" s="187" t="s">
        <v>116</v>
      </c>
      <c r="L7656" s="195">
        <v>3.2615189999999998</v>
      </c>
      <c r="M7656" s="52" t="s">
        <v>941</v>
      </c>
      <c r="N7656" s="52" t="s">
        <v>117</v>
      </c>
      <c r="P7656" s="188"/>
    </row>
    <row r="7657" spans="1:17" x14ac:dyDescent="0.2">
      <c r="A7657" s="183">
        <v>803</v>
      </c>
      <c r="B7657" s="249" t="str">
        <f>IF(AND(A7657&lt;&gt;"",ISNUMBER(A7657)),VLOOKUP(A7657,Studies!A:BR,2,FALSE),"")</f>
        <v>Kharasch 2012</v>
      </c>
      <c r="C7657" s="250" t="str">
        <f>IF(AND(A7657&lt;&gt;"",ISNUMBER(A7657)),VLOOKUP(A7657,Studies!A:BR,3,FALSE),"")</f>
        <v>https://www.ncbi.nlm.nih.gov/pubmed/22398970</v>
      </c>
      <c r="D7657" s="250" t="str">
        <f>IF(AND(A7657&lt;&gt;"",ISNUMBER(A7657)),VLOOKUP(A7657,Studies!A:BR,4,FALSE),"")</f>
        <v>Alfenatil IV + efavirenz</v>
      </c>
      <c r="E7657" s="250" t="str">
        <f>IF(AND(A7657&lt;&gt;"",ISNUMBER(A7657)),VLOOKUP(A7657,Studies!A:BR,5,FALSE),"")</f>
        <v>Alfentanil</v>
      </c>
      <c r="F7657" s="251" t="str">
        <f>IF(AND(A7657&lt;&gt;"",ISNUMBER(A7657)),VLOOKUP(A7657,Studies!A:BR,6,FALSE),"")</f>
        <v>Plasma</v>
      </c>
      <c r="G7657" s="194">
        <v>361.48991840000002</v>
      </c>
      <c r="H7657" s="194" t="s">
        <v>60</v>
      </c>
      <c r="I7657" s="187">
        <v>6.6752589999999996</v>
      </c>
      <c r="J7657" s="187" t="s">
        <v>941</v>
      </c>
      <c r="K7657" s="187" t="s">
        <v>116</v>
      </c>
      <c r="L7657" s="195">
        <v>2.4470839999999998</v>
      </c>
      <c r="M7657" s="52" t="s">
        <v>941</v>
      </c>
      <c r="N7657" s="52" t="s">
        <v>117</v>
      </c>
      <c r="P7657" s="188"/>
    </row>
    <row r="7658" spans="1:17" x14ac:dyDescent="0.2">
      <c r="A7658" s="183">
        <v>803</v>
      </c>
      <c r="B7658" s="249" t="str">
        <f>IF(AND(A7658&lt;&gt;"",ISNUMBER(A7658)),VLOOKUP(A7658,Studies!A:BR,2,FALSE),"")</f>
        <v>Kharasch 2012</v>
      </c>
      <c r="C7658" s="250" t="str">
        <f>IF(AND(A7658&lt;&gt;"",ISNUMBER(A7658)),VLOOKUP(A7658,Studies!A:BR,3,FALSE),"")</f>
        <v>https://www.ncbi.nlm.nih.gov/pubmed/22398970</v>
      </c>
      <c r="D7658" s="250" t="str">
        <f>IF(AND(A7658&lt;&gt;"",ISNUMBER(A7658)),VLOOKUP(A7658,Studies!A:BR,4,FALSE),"")</f>
        <v>Alfenatil IV + efavirenz</v>
      </c>
      <c r="E7658" s="250" t="str">
        <f>IF(AND(A7658&lt;&gt;"",ISNUMBER(A7658)),VLOOKUP(A7658,Studies!A:BR,5,FALSE),"")</f>
        <v>Alfentanil</v>
      </c>
      <c r="F7658" s="251" t="str">
        <f>IF(AND(A7658&lt;&gt;"",ISNUMBER(A7658)),VLOOKUP(A7658,Studies!A:BR,6,FALSE),"")</f>
        <v>Plasma</v>
      </c>
      <c r="G7658" s="194">
        <v>361.99116800000002</v>
      </c>
      <c r="H7658" s="194" t="s">
        <v>60</v>
      </c>
      <c r="I7658" s="187">
        <v>3.9181859999999999</v>
      </c>
      <c r="J7658" s="187" t="s">
        <v>941</v>
      </c>
      <c r="K7658" s="187" t="s">
        <v>116</v>
      </c>
      <c r="L7658" s="195">
        <v>1.53565</v>
      </c>
      <c r="M7658" s="52" t="s">
        <v>941</v>
      </c>
      <c r="N7658" s="52" t="s">
        <v>117</v>
      </c>
      <c r="P7658" s="188"/>
    </row>
    <row r="7659" spans="1:17" x14ac:dyDescent="0.2">
      <c r="A7659" s="183">
        <v>803</v>
      </c>
      <c r="B7659" s="249" t="str">
        <f>IF(AND(A7659&lt;&gt;"",ISNUMBER(A7659)),VLOOKUP(A7659,Studies!A:BR,2,FALSE),"")</f>
        <v>Kharasch 2012</v>
      </c>
      <c r="C7659" s="250" t="str">
        <f>IF(AND(A7659&lt;&gt;"",ISNUMBER(A7659)),VLOOKUP(A7659,Studies!A:BR,3,FALSE),"")</f>
        <v>https://www.ncbi.nlm.nih.gov/pubmed/22398970</v>
      </c>
      <c r="D7659" s="250" t="str">
        <f>IF(AND(A7659&lt;&gt;"",ISNUMBER(A7659)),VLOOKUP(A7659,Studies!A:BR,4,FALSE),"")</f>
        <v>Alfenatil IV + efavirenz</v>
      </c>
      <c r="E7659" s="250" t="str">
        <f>IF(AND(A7659&lt;&gt;"",ISNUMBER(A7659)),VLOOKUP(A7659,Studies!A:BR,5,FALSE),"")</f>
        <v>Alfentanil</v>
      </c>
      <c r="F7659" s="251" t="str">
        <f>IF(AND(A7659&lt;&gt;"",ISNUMBER(A7659)),VLOOKUP(A7659,Studies!A:BR,6,FALSE),"")</f>
        <v>Plasma</v>
      </c>
      <c r="G7659" s="194">
        <v>362.50651900000003</v>
      </c>
      <c r="H7659" s="194" t="s">
        <v>60</v>
      </c>
      <c r="I7659" s="187">
        <v>2.475238</v>
      </c>
      <c r="J7659" s="187" t="s">
        <v>941</v>
      </c>
      <c r="K7659" s="187" t="s">
        <v>116</v>
      </c>
      <c r="L7659" s="195">
        <v>1.0990660000000001</v>
      </c>
      <c r="M7659" s="52" t="s">
        <v>941</v>
      </c>
      <c r="N7659" s="52" t="s">
        <v>117</v>
      </c>
      <c r="P7659" s="188"/>
    </row>
    <row r="7660" spans="1:17" x14ac:dyDescent="0.2">
      <c r="A7660" s="183">
        <v>803</v>
      </c>
      <c r="B7660" s="249" t="str">
        <f>IF(AND(A7660&lt;&gt;"",ISNUMBER(A7660)),VLOOKUP(A7660,Studies!A:BR,2,FALSE),"")</f>
        <v>Kharasch 2012</v>
      </c>
      <c r="C7660" s="250" t="str">
        <f>IF(AND(A7660&lt;&gt;"",ISNUMBER(A7660)),VLOOKUP(A7660,Studies!A:BR,3,FALSE),"")</f>
        <v>https://www.ncbi.nlm.nih.gov/pubmed/22398970</v>
      </c>
      <c r="D7660" s="250" t="str">
        <f>IF(AND(A7660&lt;&gt;"",ISNUMBER(A7660)),VLOOKUP(A7660,Studies!A:BR,4,FALSE),"")</f>
        <v>Alfenatil IV + efavirenz</v>
      </c>
      <c r="E7660" s="250" t="str">
        <f>IF(AND(A7660&lt;&gt;"",ISNUMBER(A7660)),VLOOKUP(A7660,Studies!A:BR,5,FALSE),"")</f>
        <v>Alfentanil</v>
      </c>
      <c r="F7660" s="251" t="str">
        <f>IF(AND(A7660&lt;&gt;"",ISNUMBER(A7660)),VLOOKUP(A7660,Studies!A:BR,6,FALSE),"")</f>
        <v>Plasma</v>
      </c>
      <c r="G7660" s="194">
        <v>363.49547200000001</v>
      </c>
      <c r="H7660" s="194" t="s">
        <v>60</v>
      </c>
      <c r="I7660" s="187">
        <v>1.0437989999999999</v>
      </c>
      <c r="J7660" s="187" t="s">
        <v>941</v>
      </c>
      <c r="K7660" s="187" t="s">
        <v>116</v>
      </c>
      <c r="L7660" s="195">
        <v>0.63912239999999998</v>
      </c>
      <c r="M7660" s="52" t="s">
        <v>941</v>
      </c>
      <c r="N7660" s="52" t="s">
        <v>117</v>
      </c>
      <c r="P7660" s="188"/>
    </row>
    <row r="7661" spans="1:17" x14ac:dyDescent="0.2">
      <c r="A7661" s="183">
        <v>803</v>
      </c>
      <c r="B7661" s="249" t="str">
        <f>IF(AND(A7661&lt;&gt;"",ISNUMBER(A7661)),VLOOKUP(A7661,Studies!A:BR,2,FALSE),"")</f>
        <v>Kharasch 2012</v>
      </c>
      <c r="C7661" s="250" t="str">
        <f>IF(AND(A7661&lt;&gt;"",ISNUMBER(A7661)),VLOOKUP(A7661,Studies!A:BR,3,FALSE),"")</f>
        <v>https://www.ncbi.nlm.nih.gov/pubmed/22398970</v>
      </c>
      <c r="D7661" s="250" t="str">
        <f>IF(AND(A7661&lt;&gt;"",ISNUMBER(A7661)),VLOOKUP(A7661,Studies!A:BR,4,FALSE),"")</f>
        <v>Alfenatil IV + efavirenz</v>
      </c>
      <c r="E7661" s="250" t="str">
        <f>IF(AND(A7661&lt;&gt;"",ISNUMBER(A7661)),VLOOKUP(A7661,Studies!A:BR,5,FALSE),"")</f>
        <v>Alfentanil</v>
      </c>
      <c r="F7661" s="251" t="str">
        <f>IF(AND(A7661&lt;&gt;"",ISNUMBER(A7661)),VLOOKUP(A7661,Studies!A:BR,6,FALSE),"")</f>
        <v>Plasma</v>
      </c>
      <c r="G7661" s="194">
        <v>364.49823099999998</v>
      </c>
      <c r="H7661" s="194" t="s">
        <v>60</v>
      </c>
      <c r="I7661" s="187">
        <v>0.40898000000000001</v>
      </c>
      <c r="J7661" s="187" t="s">
        <v>941</v>
      </c>
      <c r="K7661" s="187" t="s">
        <v>116</v>
      </c>
      <c r="L7661" s="195">
        <v>0.3409142</v>
      </c>
      <c r="M7661" s="52" t="s">
        <v>941</v>
      </c>
      <c r="N7661" s="52" t="s">
        <v>117</v>
      </c>
      <c r="P7661" s="188"/>
    </row>
    <row r="7662" spans="1:17" x14ac:dyDescent="0.2">
      <c r="A7662" s="183">
        <v>803</v>
      </c>
      <c r="B7662" s="249" t="str">
        <f>IF(AND(A7662&lt;&gt;"",ISNUMBER(A7662)),VLOOKUP(A7662,Studies!A:BR,2,FALSE),"")</f>
        <v>Kharasch 2012</v>
      </c>
      <c r="C7662" s="250" t="str">
        <f>IF(AND(A7662&lt;&gt;"",ISNUMBER(A7662)),VLOOKUP(A7662,Studies!A:BR,3,FALSE),"")</f>
        <v>https://www.ncbi.nlm.nih.gov/pubmed/22398970</v>
      </c>
      <c r="D7662" s="250" t="str">
        <f>IF(AND(A7662&lt;&gt;"",ISNUMBER(A7662)),VLOOKUP(A7662,Studies!A:BR,4,FALSE),"")</f>
        <v>Alfenatil IV + efavirenz</v>
      </c>
      <c r="E7662" s="250" t="str">
        <f>IF(AND(A7662&lt;&gt;"",ISNUMBER(A7662)),VLOOKUP(A7662,Studies!A:BR,5,FALSE),"")</f>
        <v>Alfentanil</v>
      </c>
      <c r="F7662" s="251" t="str">
        <f>IF(AND(A7662&lt;&gt;"",ISNUMBER(A7662)),VLOOKUP(A7662,Studies!A:BR,6,FALSE),"")</f>
        <v>Plasma</v>
      </c>
      <c r="G7662" s="194">
        <v>365.50084099999998</v>
      </c>
      <c r="H7662" s="194" t="s">
        <v>60</v>
      </c>
      <c r="I7662" s="187">
        <v>0.14889230000000001</v>
      </c>
      <c r="J7662" s="187" t="s">
        <v>941</v>
      </c>
      <c r="K7662" s="187" t="s">
        <v>116</v>
      </c>
      <c r="L7662" s="195">
        <v>0.14493020000000001</v>
      </c>
      <c r="M7662" s="52" t="s">
        <v>941</v>
      </c>
      <c r="N7662" s="52" t="s">
        <v>117</v>
      </c>
      <c r="P7662" s="188"/>
    </row>
    <row r="7663" spans="1:17" x14ac:dyDescent="0.2">
      <c r="A7663" s="183">
        <v>803</v>
      </c>
      <c r="B7663" s="249" t="str">
        <f>IF(AND(A7663&lt;&gt;"",ISNUMBER(A7663)),VLOOKUP(A7663,Studies!A:BR,2,FALSE),"")</f>
        <v>Kharasch 2012</v>
      </c>
      <c r="C7663" s="250" t="str">
        <f>IF(AND(A7663&lt;&gt;"",ISNUMBER(A7663)),VLOOKUP(A7663,Studies!A:BR,3,FALSE),"")</f>
        <v>https://www.ncbi.nlm.nih.gov/pubmed/22398970</v>
      </c>
      <c r="D7663" s="250" t="str">
        <f>IF(AND(A7663&lt;&gt;"",ISNUMBER(A7663)),VLOOKUP(A7663,Studies!A:BR,4,FALSE),"")</f>
        <v>Alfenatil IV + efavirenz</v>
      </c>
      <c r="E7663" s="250" t="str">
        <f>IF(AND(A7663&lt;&gt;"",ISNUMBER(A7663)),VLOOKUP(A7663,Studies!A:BR,5,FALSE),"")</f>
        <v>Alfentanil</v>
      </c>
      <c r="F7663" s="251" t="str">
        <f>IF(AND(A7663&lt;&gt;"",ISNUMBER(A7663)),VLOOKUP(A7663,Studies!A:BR,6,FALSE),"")</f>
        <v>Plasma</v>
      </c>
      <c r="G7663" s="194">
        <v>366.502227</v>
      </c>
      <c r="H7663" s="194" t="s">
        <v>60</v>
      </c>
      <c r="I7663" s="187">
        <v>2.9562740000000001E-2</v>
      </c>
      <c r="J7663" s="187" t="s">
        <v>941</v>
      </c>
      <c r="K7663" s="187" t="s">
        <v>116</v>
      </c>
      <c r="L7663" s="195">
        <v>8.9871000000000006E-2</v>
      </c>
      <c r="M7663" s="195" t="s">
        <v>941</v>
      </c>
      <c r="N7663" s="195" t="s">
        <v>117</v>
      </c>
      <c r="O7663" s="199"/>
      <c r="P7663" s="188"/>
      <c r="Q7663" s="183"/>
    </row>
    <row r="7664" spans="1:17" x14ac:dyDescent="0.2">
      <c r="A7664" s="183">
        <v>803</v>
      </c>
      <c r="B7664" s="249" t="str">
        <f>IF(AND(A7664&lt;&gt;"",ISNUMBER(A7664)),VLOOKUP(A7664,Studies!A:BR,2,FALSE),"")</f>
        <v>Kharasch 2012</v>
      </c>
      <c r="C7664" s="250" t="str">
        <f>IF(AND(A7664&lt;&gt;"",ISNUMBER(A7664)),VLOOKUP(A7664,Studies!A:BR,3,FALSE),"")</f>
        <v>https://www.ncbi.nlm.nih.gov/pubmed/22398970</v>
      </c>
      <c r="D7664" s="250" t="str">
        <f>IF(AND(A7664&lt;&gt;"",ISNUMBER(A7664)),VLOOKUP(A7664,Studies!A:BR,4,FALSE),"")</f>
        <v>Alfenatil IV + efavirenz</v>
      </c>
      <c r="E7664" s="250" t="str">
        <f>IF(AND(A7664&lt;&gt;"",ISNUMBER(A7664)),VLOOKUP(A7664,Studies!A:BR,5,FALSE),"")</f>
        <v>Alfentanil</v>
      </c>
      <c r="F7664" s="251" t="str">
        <f>IF(AND(A7664&lt;&gt;"",ISNUMBER(A7664)),VLOOKUP(A7664,Studies!A:BR,6,FALSE),"")</f>
        <v>Plasma</v>
      </c>
      <c r="G7664" s="194">
        <v>367.50635799999998</v>
      </c>
      <c r="H7664" s="194" t="s">
        <v>60</v>
      </c>
      <c r="I7664" s="187">
        <v>2.285823E-2</v>
      </c>
      <c r="J7664" s="187" t="s">
        <v>941</v>
      </c>
      <c r="K7664" s="187" t="s">
        <v>116</v>
      </c>
      <c r="L7664" s="195">
        <v>7.4721999999999997E-2</v>
      </c>
      <c r="M7664" s="195" t="s">
        <v>941</v>
      </c>
      <c r="N7664" s="195" t="s">
        <v>117</v>
      </c>
      <c r="O7664" s="199"/>
      <c r="P7664" s="188"/>
      <c r="Q7664" s="183"/>
    </row>
    <row r="7665" spans="1:17" x14ac:dyDescent="0.2">
      <c r="A7665" s="183">
        <v>804</v>
      </c>
      <c r="B7665" s="249" t="str">
        <f>IF(AND(A7665&lt;&gt;"",ISNUMBER(A7665)),VLOOKUP(A7665,Studies!A:BR,2,FALSE),"")</f>
        <v>Kharasch 2012</v>
      </c>
      <c r="C7665" s="250" t="str">
        <f>IF(AND(A7665&lt;&gt;"",ISNUMBER(A7665)),VLOOKUP(A7665,Studies!A:BR,3,FALSE),"")</f>
        <v>https://www.ncbi.nlm.nih.gov/pubmed/22398970</v>
      </c>
      <c r="D7665" s="250" t="str">
        <f>IF(AND(A7665&lt;&gt;"",ISNUMBER(A7665)),VLOOKUP(A7665,Studies!A:BR,4,FALSE),"")</f>
        <v>Day 1</v>
      </c>
      <c r="E7665" s="250" t="str">
        <f>IF(AND(A7665&lt;&gt;"",ISNUMBER(A7665)),VLOOKUP(A7665,Studies!A:BR,5,FALSE),"")</f>
        <v>Efavirenz</v>
      </c>
      <c r="F7665" s="251" t="str">
        <f>IF(AND(A7665&lt;&gt;"",ISNUMBER(A7665)),VLOOKUP(A7665,Studies!A:BR,6,FALSE),"")</f>
        <v>Plasma</v>
      </c>
      <c r="G7665" s="194">
        <v>1</v>
      </c>
      <c r="H7665" s="194" t="s">
        <v>60</v>
      </c>
      <c r="I7665" s="187">
        <v>1356.5889999999999</v>
      </c>
      <c r="J7665" s="187" t="s">
        <v>941</v>
      </c>
      <c r="K7665" s="187" t="s">
        <v>116</v>
      </c>
      <c r="M7665" s="195"/>
      <c r="N7665" s="195"/>
      <c r="O7665" s="199"/>
      <c r="P7665" s="188"/>
      <c r="Q7665" s="183"/>
    </row>
    <row r="7666" spans="1:17" x14ac:dyDescent="0.2">
      <c r="A7666" s="183">
        <v>804</v>
      </c>
      <c r="B7666" s="249" t="str">
        <f>IF(AND(A7666&lt;&gt;"",ISNUMBER(A7666)),VLOOKUP(A7666,Studies!A:BR,2,FALSE),"")</f>
        <v>Kharasch 2012</v>
      </c>
      <c r="C7666" s="250" t="str">
        <f>IF(AND(A7666&lt;&gt;"",ISNUMBER(A7666)),VLOOKUP(A7666,Studies!A:BR,3,FALSE),"")</f>
        <v>https://www.ncbi.nlm.nih.gov/pubmed/22398970</v>
      </c>
      <c r="D7666" s="250" t="str">
        <f>IF(AND(A7666&lt;&gt;"",ISNUMBER(A7666)),VLOOKUP(A7666,Studies!A:BR,4,FALSE),"")</f>
        <v>Day 1</v>
      </c>
      <c r="E7666" s="250" t="str">
        <f>IF(AND(A7666&lt;&gt;"",ISNUMBER(A7666)),VLOOKUP(A7666,Studies!A:BR,5,FALSE),"")</f>
        <v>Efavirenz</v>
      </c>
      <c r="F7666" s="251" t="str">
        <f>IF(AND(A7666&lt;&gt;"",ISNUMBER(A7666)),VLOOKUP(A7666,Studies!A:BR,6,FALSE),"")</f>
        <v>Plasma</v>
      </c>
      <c r="G7666" s="194">
        <v>2</v>
      </c>
      <c r="H7666" s="194" t="s">
        <v>60</v>
      </c>
      <c r="I7666" s="187">
        <v>1366.279</v>
      </c>
      <c r="J7666" s="187" t="s">
        <v>941</v>
      </c>
      <c r="K7666" s="187" t="s">
        <v>116</v>
      </c>
      <c r="L7666" s="195">
        <v>1317.829</v>
      </c>
      <c r="M7666" s="195" t="s">
        <v>941</v>
      </c>
      <c r="N7666" s="195" t="s">
        <v>117</v>
      </c>
      <c r="O7666" s="199"/>
      <c r="P7666" s="188"/>
      <c r="Q7666" s="183"/>
    </row>
    <row r="7667" spans="1:17" x14ac:dyDescent="0.2">
      <c r="A7667" s="183">
        <v>804</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Day 1</v>
      </c>
      <c r="E7667" s="250" t="str">
        <f>IF(AND(A7667&lt;&gt;"",ISNUMBER(A7667)),VLOOKUP(A7667,Studies!A:BR,5,FALSE),"")</f>
        <v>Efavirenz</v>
      </c>
      <c r="F7667" s="251" t="str">
        <f>IF(AND(A7667&lt;&gt;"",ISNUMBER(A7667)),VLOOKUP(A7667,Studies!A:BR,6,FALSE),"")</f>
        <v>Plasma</v>
      </c>
      <c r="G7667" s="194">
        <v>3</v>
      </c>
      <c r="H7667" s="194" t="s">
        <v>60</v>
      </c>
      <c r="I7667" s="187">
        <v>2112.4029999999998</v>
      </c>
      <c r="J7667" s="187" t="s">
        <v>941</v>
      </c>
      <c r="K7667" s="187" t="s">
        <v>116</v>
      </c>
      <c r="L7667" s="195">
        <v>813.95349999999996</v>
      </c>
      <c r="M7667" s="195" t="s">
        <v>941</v>
      </c>
      <c r="N7667" s="195" t="s">
        <v>117</v>
      </c>
      <c r="O7667" s="199"/>
      <c r="P7667" s="188"/>
      <c r="Q7667" s="183"/>
    </row>
    <row r="7668" spans="1:17" x14ac:dyDescent="0.2">
      <c r="A7668" s="183">
        <v>804</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Day 1</v>
      </c>
      <c r="E7668" s="250" t="str">
        <f>IF(AND(A7668&lt;&gt;"",ISNUMBER(A7668)),VLOOKUP(A7668,Studies!A:BR,5,FALSE),"")</f>
        <v>Efavirenz</v>
      </c>
      <c r="F7668" s="251" t="str">
        <f>IF(AND(A7668&lt;&gt;"",ISNUMBER(A7668)),VLOOKUP(A7668,Studies!A:BR,6,FALSE),"")</f>
        <v>Plasma</v>
      </c>
      <c r="G7668" s="194">
        <v>4</v>
      </c>
      <c r="H7668" s="194" t="s">
        <v>60</v>
      </c>
      <c r="I7668" s="187">
        <v>1715.116</v>
      </c>
      <c r="J7668" s="187" t="s">
        <v>941</v>
      </c>
      <c r="K7668" s="187" t="s">
        <v>116</v>
      </c>
      <c r="L7668" s="195">
        <v>591.08500000000004</v>
      </c>
      <c r="M7668" s="195" t="s">
        <v>941</v>
      </c>
      <c r="N7668" s="195" t="s">
        <v>117</v>
      </c>
      <c r="O7668" s="199"/>
      <c r="P7668" s="188"/>
      <c r="Q7668" s="183"/>
    </row>
    <row r="7669" spans="1:17" x14ac:dyDescent="0.2">
      <c r="A7669" s="183">
        <v>804</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Day 1</v>
      </c>
      <c r="E7669" s="250" t="str">
        <f>IF(AND(A7669&lt;&gt;"",ISNUMBER(A7669)),VLOOKUP(A7669,Studies!A:BR,5,FALSE),"")</f>
        <v>Efavirenz</v>
      </c>
      <c r="F7669" s="251" t="str">
        <f>IF(AND(A7669&lt;&gt;"",ISNUMBER(A7669)),VLOOKUP(A7669,Studies!A:BR,6,FALSE),"")</f>
        <v>Plasma</v>
      </c>
      <c r="G7669" s="194">
        <v>5</v>
      </c>
      <c r="H7669" s="194" t="s">
        <v>60</v>
      </c>
      <c r="I7669" s="187">
        <v>1472.8679999999999</v>
      </c>
      <c r="J7669" s="187" t="s">
        <v>941</v>
      </c>
      <c r="K7669" s="187" t="s">
        <v>116</v>
      </c>
      <c r="L7669" s="195">
        <v>455.42619999999999</v>
      </c>
      <c r="M7669" s="195" t="s">
        <v>941</v>
      </c>
      <c r="N7669" s="195" t="s">
        <v>117</v>
      </c>
      <c r="O7669" s="199"/>
      <c r="P7669" s="188"/>
      <c r="Q7669" s="183"/>
    </row>
    <row r="7670" spans="1:17" x14ac:dyDescent="0.2">
      <c r="A7670" s="183">
        <v>804</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Day 1</v>
      </c>
      <c r="E7670" s="250" t="str">
        <f>IF(AND(A7670&lt;&gt;"",ISNUMBER(A7670)),VLOOKUP(A7670,Studies!A:BR,5,FALSE),"")</f>
        <v>Efavirenz</v>
      </c>
      <c r="F7670" s="251" t="str">
        <f>IF(AND(A7670&lt;&gt;"",ISNUMBER(A7670)),VLOOKUP(A7670,Studies!A:BR,6,FALSE),"")</f>
        <v>Plasma</v>
      </c>
      <c r="G7670" s="194">
        <v>6</v>
      </c>
      <c r="H7670" s="194" t="s">
        <v>60</v>
      </c>
      <c r="I7670" s="187">
        <v>1211.24</v>
      </c>
      <c r="J7670" s="187" t="s">
        <v>941</v>
      </c>
      <c r="K7670" s="187" t="s">
        <v>116</v>
      </c>
      <c r="L7670" s="195">
        <v>436.0462</v>
      </c>
      <c r="M7670" s="195" t="s">
        <v>941</v>
      </c>
      <c r="N7670" s="195" t="s">
        <v>117</v>
      </c>
      <c r="O7670" s="199"/>
      <c r="P7670" s="188"/>
      <c r="Q7670" s="183"/>
    </row>
    <row r="7671" spans="1:17" x14ac:dyDescent="0.2">
      <c r="A7671" s="183">
        <v>804</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Day 1</v>
      </c>
      <c r="E7671" s="250" t="str">
        <f>IF(AND(A7671&lt;&gt;"",ISNUMBER(A7671)),VLOOKUP(A7671,Studies!A:BR,5,FALSE),"")</f>
        <v>Efavirenz</v>
      </c>
      <c r="F7671" s="251" t="str">
        <f>IF(AND(A7671&lt;&gt;"",ISNUMBER(A7671)),VLOOKUP(A7671,Studies!A:BR,6,FALSE),"")</f>
        <v>Plasma</v>
      </c>
      <c r="G7671" s="194">
        <v>8</v>
      </c>
      <c r="H7671" s="194" t="s">
        <v>60</v>
      </c>
      <c r="I7671" s="187">
        <v>1017.442</v>
      </c>
      <c r="J7671" s="187" t="s">
        <v>941</v>
      </c>
      <c r="K7671" s="187" t="s">
        <v>116</v>
      </c>
      <c r="L7671" s="195">
        <v>281.00790000000001</v>
      </c>
      <c r="M7671" s="195" t="s">
        <v>941</v>
      </c>
      <c r="N7671" s="195" t="s">
        <v>117</v>
      </c>
      <c r="O7671" s="199"/>
      <c r="P7671" s="188"/>
      <c r="Q7671" s="183"/>
    </row>
    <row r="7672" spans="1:17" x14ac:dyDescent="0.2">
      <c r="A7672" s="183">
        <v>804</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Day 1</v>
      </c>
      <c r="E7672" s="250" t="str">
        <f>IF(AND(A7672&lt;&gt;"",ISNUMBER(A7672)),VLOOKUP(A7672,Studies!A:BR,5,FALSE),"")</f>
        <v>Efavirenz</v>
      </c>
      <c r="F7672" s="251" t="str">
        <f>IF(AND(A7672&lt;&gt;"",ISNUMBER(A7672)),VLOOKUP(A7672,Studies!A:BR,6,FALSE),"")</f>
        <v>Plasma</v>
      </c>
      <c r="G7672" s="194">
        <v>12</v>
      </c>
      <c r="H7672" s="194" t="s">
        <v>60</v>
      </c>
      <c r="I7672" s="187">
        <v>794.57370000000003</v>
      </c>
      <c r="J7672" s="187" t="s">
        <v>941</v>
      </c>
      <c r="K7672" s="187" t="s">
        <v>116</v>
      </c>
      <c r="L7672" s="195">
        <v>251.93799999999999</v>
      </c>
      <c r="M7672" s="195" t="s">
        <v>941</v>
      </c>
      <c r="N7672" s="195" t="s">
        <v>117</v>
      </c>
      <c r="O7672" s="199"/>
      <c r="P7672" s="188"/>
      <c r="Q7672" s="183"/>
    </row>
    <row r="7673" spans="1:17" x14ac:dyDescent="0.2">
      <c r="A7673" s="183">
        <v>804</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Day 1</v>
      </c>
      <c r="E7673" s="250" t="str">
        <f>IF(AND(A7673&lt;&gt;"",ISNUMBER(A7673)),VLOOKUP(A7673,Studies!A:BR,5,FALSE),"")</f>
        <v>Efavirenz</v>
      </c>
      <c r="F7673" s="251" t="str">
        <f>IF(AND(A7673&lt;&gt;"",ISNUMBER(A7673)),VLOOKUP(A7673,Studies!A:BR,6,FALSE),"")</f>
        <v>Plasma</v>
      </c>
      <c r="G7673" s="194">
        <v>24</v>
      </c>
      <c r="H7673" s="194" t="s">
        <v>60</v>
      </c>
      <c r="I7673" s="187">
        <v>726.74419999999998</v>
      </c>
      <c r="J7673" s="187" t="s">
        <v>941</v>
      </c>
      <c r="K7673" s="187" t="s">
        <v>116</v>
      </c>
      <c r="L7673" s="195">
        <v>251.93799999999999</v>
      </c>
      <c r="M7673" s="195" t="s">
        <v>941</v>
      </c>
      <c r="N7673" s="195" t="s">
        <v>117</v>
      </c>
      <c r="O7673" s="199"/>
      <c r="P7673" s="188"/>
      <c r="Q7673" s="183"/>
    </row>
    <row r="7674" spans="1:17" x14ac:dyDescent="0.2">
      <c r="A7674" s="183">
        <v>805</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Day 14</v>
      </c>
      <c r="E7674" s="250" t="str">
        <f>IF(AND(A7674&lt;&gt;"",ISNUMBER(A7674)),VLOOKUP(A7674,Studies!A:BR,5,FALSE),"")</f>
        <v>Efavirenz</v>
      </c>
      <c r="F7674" s="251" t="str">
        <f>IF(AND(A7674&lt;&gt;"",ISNUMBER(A7674)),VLOOKUP(A7674,Studies!A:BR,6,FALSE),"")</f>
        <v>Plasma</v>
      </c>
      <c r="G7674" s="194">
        <v>312</v>
      </c>
      <c r="H7674" s="194" t="s">
        <v>60</v>
      </c>
      <c r="I7674" s="187">
        <v>1259.69</v>
      </c>
      <c r="J7674" s="187" t="s">
        <v>941</v>
      </c>
      <c r="K7674" s="187" t="s">
        <v>116</v>
      </c>
      <c r="L7674" s="195">
        <v>1327.519</v>
      </c>
      <c r="M7674" s="195" t="s">
        <v>941</v>
      </c>
      <c r="N7674" s="195" t="s">
        <v>117</v>
      </c>
      <c r="O7674" s="199"/>
      <c r="P7674" s="188"/>
      <c r="Q7674" s="183"/>
    </row>
    <row r="7675" spans="1:17" x14ac:dyDescent="0.2">
      <c r="A7675" s="183">
        <v>805</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Day 14</v>
      </c>
      <c r="E7675" s="250" t="str">
        <f>IF(AND(A7675&lt;&gt;"",ISNUMBER(A7675)),VLOOKUP(A7675,Studies!A:BR,5,FALSE),"")</f>
        <v>Efavirenz</v>
      </c>
      <c r="F7675" s="251" t="str">
        <f>IF(AND(A7675&lt;&gt;"",ISNUMBER(A7675)),VLOOKUP(A7675,Studies!A:BR,6,FALSE),"")</f>
        <v>Plasma</v>
      </c>
      <c r="G7675" s="194">
        <v>313</v>
      </c>
      <c r="H7675" s="194" t="s">
        <v>60</v>
      </c>
      <c r="I7675" s="187">
        <v>1705.4259999999999</v>
      </c>
      <c r="J7675" s="187" t="s">
        <v>941</v>
      </c>
      <c r="K7675" s="187" t="s">
        <v>116</v>
      </c>
      <c r="L7675" s="195">
        <v>1647.287</v>
      </c>
      <c r="M7675" s="195" t="s">
        <v>941</v>
      </c>
      <c r="N7675" s="195" t="s">
        <v>117</v>
      </c>
      <c r="O7675" s="199"/>
      <c r="P7675" s="188"/>
      <c r="Q7675" s="183"/>
    </row>
    <row r="7676" spans="1:17" x14ac:dyDescent="0.2">
      <c r="A7676" s="183">
        <v>805</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Day 14</v>
      </c>
      <c r="E7676" s="250" t="str">
        <f>IF(AND(A7676&lt;&gt;"",ISNUMBER(A7676)),VLOOKUP(A7676,Studies!A:BR,5,FALSE),"")</f>
        <v>Efavirenz</v>
      </c>
      <c r="F7676" s="251" t="str">
        <f>IF(AND(A7676&lt;&gt;"",ISNUMBER(A7676)),VLOOKUP(A7676,Studies!A:BR,6,FALSE),"")</f>
        <v>Plasma</v>
      </c>
      <c r="G7676" s="194">
        <v>314</v>
      </c>
      <c r="H7676" s="194" t="s">
        <v>60</v>
      </c>
      <c r="I7676" s="187">
        <v>2926.357</v>
      </c>
      <c r="J7676" s="187" t="s">
        <v>941</v>
      </c>
      <c r="K7676" s="187" t="s">
        <v>116</v>
      </c>
      <c r="L7676" s="195">
        <v>1928.2940000000001</v>
      </c>
      <c r="M7676" s="195" t="s">
        <v>941</v>
      </c>
      <c r="N7676" s="195" t="s">
        <v>117</v>
      </c>
      <c r="O7676" s="199"/>
      <c r="P7676" s="188"/>
      <c r="Q7676" s="183"/>
    </row>
    <row r="7677" spans="1:17" x14ac:dyDescent="0.2">
      <c r="A7677" s="183">
        <v>805</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Day 14</v>
      </c>
      <c r="E7677" s="250" t="str">
        <f>IF(AND(A7677&lt;&gt;"",ISNUMBER(A7677)),VLOOKUP(A7677,Studies!A:BR,5,FALSE),"")</f>
        <v>Efavirenz</v>
      </c>
      <c r="F7677" s="251" t="str">
        <f>IF(AND(A7677&lt;&gt;"",ISNUMBER(A7677)),VLOOKUP(A7677,Studies!A:BR,6,FALSE),"")</f>
        <v>Plasma</v>
      </c>
      <c r="G7677" s="194">
        <v>315</v>
      </c>
      <c r="H7677" s="194" t="s">
        <v>60</v>
      </c>
      <c r="I7677" s="187">
        <v>2500</v>
      </c>
      <c r="J7677" s="187" t="s">
        <v>941</v>
      </c>
      <c r="K7677" s="187" t="s">
        <v>116</v>
      </c>
      <c r="L7677" s="195">
        <v>1405.039</v>
      </c>
      <c r="M7677" s="195" t="s">
        <v>941</v>
      </c>
      <c r="N7677" s="195" t="s">
        <v>117</v>
      </c>
      <c r="O7677" s="199"/>
      <c r="P7677" s="188"/>
      <c r="Q7677" s="183"/>
    </row>
    <row r="7678" spans="1:17" x14ac:dyDescent="0.2">
      <c r="A7678" s="183">
        <v>805</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Day 14</v>
      </c>
      <c r="E7678" s="250" t="str">
        <f>IF(AND(A7678&lt;&gt;"",ISNUMBER(A7678)),VLOOKUP(A7678,Studies!A:BR,5,FALSE),"")</f>
        <v>Efavirenz</v>
      </c>
      <c r="F7678" s="251" t="str">
        <f>IF(AND(A7678&lt;&gt;"",ISNUMBER(A7678)),VLOOKUP(A7678,Studies!A:BR,6,FALSE),"")</f>
        <v>Plasma</v>
      </c>
      <c r="G7678" s="194">
        <v>316</v>
      </c>
      <c r="H7678" s="194" t="s">
        <v>60</v>
      </c>
      <c r="I7678" s="187">
        <v>2325.5810000000001</v>
      </c>
      <c r="J7678" s="187" t="s">
        <v>941</v>
      </c>
      <c r="K7678" s="187" t="s">
        <v>116</v>
      </c>
      <c r="L7678" s="195">
        <v>1705.4269999999999</v>
      </c>
      <c r="M7678" s="195" t="s">
        <v>941</v>
      </c>
      <c r="N7678" s="195" t="s">
        <v>117</v>
      </c>
      <c r="O7678" s="199"/>
      <c r="P7678" s="188"/>
      <c r="Q7678" s="183"/>
    </row>
    <row r="7679" spans="1:17" x14ac:dyDescent="0.2">
      <c r="A7679" s="183">
        <v>805</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Day 14</v>
      </c>
      <c r="E7679" s="250" t="str">
        <f>IF(AND(A7679&lt;&gt;"",ISNUMBER(A7679)),VLOOKUP(A7679,Studies!A:BR,5,FALSE),"")</f>
        <v>Efavirenz</v>
      </c>
      <c r="F7679" s="251" t="str">
        <f>IF(AND(A7679&lt;&gt;"",ISNUMBER(A7679)),VLOOKUP(A7679,Studies!A:BR,6,FALSE),"")</f>
        <v>Plasma</v>
      </c>
      <c r="G7679" s="194">
        <v>317</v>
      </c>
      <c r="H7679" s="194" t="s">
        <v>60</v>
      </c>
      <c r="I7679" s="187">
        <v>2093.0230000000001</v>
      </c>
      <c r="J7679" s="187" t="s">
        <v>941</v>
      </c>
      <c r="K7679" s="187" t="s">
        <v>116</v>
      </c>
      <c r="L7679" s="195">
        <v>1327.52</v>
      </c>
      <c r="M7679" s="195" t="s">
        <v>941</v>
      </c>
      <c r="N7679" s="195" t="s">
        <v>117</v>
      </c>
      <c r="O7679" s="199"/>
      <c r="P7679" s="188"/>
      <c r="Q7679" s="183"/>
    </row>
    <row r="7680" spans="1:17" x14ac:dyDescent="0.2">
      <c r="A7680" s="183">
        <v>805</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Day 14</v>
      </c>
      <c r="E7680" s="250" t="str">
        <f>IF(AND(A7680&lt;&gt;"",ISNUMBER(A7680)),VLOOKUP(A7680,Studies!A:BR,5,FALSE),"")</f>
        <v>Efavirenz</v>
      </c>
      <c r="F7680" s="251" t="str">
        <f>IF(AND(A7680&lt;&gt;"",ISNUMBER(A7680)),VLOOKUP(A7680,Studies!A:BR,6,FALSE),"")</f>
        <v>Plasma</v>
      </c>
      <c r="G7680" s="194">
        <v>318</v>
      </c>
      <c r="H7680" s="194" t="s">
        <v>60</v>
      </c>
      <c r="I7680" s="187">
        <v>2073.643</v>
      </c>
      <c r="J7680" s="187" t="s">
        <v>941</v>
      </c>
      <c r="K7680" s="187" t="s">
        <v>116</v>
      </c>
      <c r="L7680" s="195">
        <v>1317.83</v>
      </c>
      <c r="M7680" s="195" t="s">
        <v>941</v>
      </c>
      <c r="N7680" s="195" t="s">
        <v>117</v>
      </c>
      <c r="O7680" s="199"/>
      <c r="P7680" s="188"/>
      <c r="Q7680" s="183"/>
    </row>
    <row r="7681" spans="1:17" x14ac:dyDescent="0.2">
      <c r="A7681" s="183">
        <v>805</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Day 14</v>
      </c>
      <c r="E7681" s="250" t="str">
        <f>IF(AND(A7681&lt;&gt;"",ISNUMBER(A7681)),VLOOKUP(A7681,Studies!A:BR,5,FALSE),"")</f>
        <v>Efavirenz</v>
      </c>
      <c r="F7681" s="251" t="str">
        <f>IF(AND(A7681&lt;&gt;"",ISNUMBER(A7681)),VLOOKUP(A7681,Studies!A:BR,6,FALSE),"")</f>
        <v>Plasma</v>
      </c>
      <c r="G7681" s="194">
        <v>320</v>
      </c>
      <c r="H7681" s="194" t="s">
        <v>60</v>
      </c>
      <c r="I7681" s="187">
        <v>1889.5350000000001</v>
      </c>
      <c r="J7681" s="187" t="s">
        <v>941</v>
      </c>
      <c r="K7681" s="187" t="s">
        <v>116</v>
      </c>
      <c r="L7681" s="195">
        <v>1182.17</v>
      </c>
      <c r="M7681" s="195" t="s">
        <v>941</v>
      </c>
      <c r="N7681" s="195" t="s">
        <v>117</v>
      </c>
      <c r="O7681" s="199"/>
      <c r="P7681" s="188"/>
      <c r="Q7681" s="183"/>
    </row>
    <row r="7682" spans="1:17" x14ac:dyDescent="0.2">
      <c r="A7682" s="183">
        <v>805</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Day 14</v>
      </c>
      <c r="E7682" s="250" t="str">
        <f>IF(AND(A7682&lt;&gt;"",ISNUMBER(A7682)),VLOOKUP(A7682,Studies!A:BR,5,FALSE),"")</f>
        <v>Efavirenz</v>
      </c>
      <c r="F7682" s="251" t="str">
        <f>IF(AND(A7682&lt;&gt;"",ISNUMBER(A7682)),VLOOKUP(A7682,Studies!A:BR,6,FALSE),"")</f>
        <v>Plasma</v>
      </c>
      <c r="G7682" s="194">
        <v>324</v>
      </c>
      <c r="H7682" s="194" t="s">
        <v>60</v>
      </c>
      <c r="I7682" s="187">
        <v>1792.636</v>
      </c>
      <c r="J7682" s="187" t="s">
        <v>941</v>
      </c>
      <c r="K7682" s="187" t="s">
        <v>116</v>
      </c>
      <c r="L7682" s="195">
        <v>1327.519</v>
      </c>
      <c r="M7682" s="195" t="s">
        <v>941</v>
      </c>
      <c r="N7682" s="195" t="s">
        <v>117</v>
      </c>
      <c r="O7682" s="199"/>
      <c r="P7682" s="188"/>
      <c r="Q7682" s="183"/>
    </row>
    <row r="7683" spans="1:17" x14ac:dyDescent="0.2">
      <c r="A7683" s="183">
        <v>805</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Day 14</v>
      </c>
      <c r="E7683" s="250" t="str">
        <f>IF(AND(A7683&lt;&gt;"",ISNUMBER(A7683)),VLOOKUP(A7683,Studies!A:BR,5,FALSE),"")</f>
        <v>Efavirenz</v>
      </c>
      <c r="F7683" s="251" t="str">
        <f>IF(AND(A7683&lt;&gt;"",ISNUMBER(A7683)),VLOOKUP(A7683,Studies!A:BR,6,FALSE),"")</f>
        <v>Plasma</v>
      </c>
      <c r="G7683" s="194">
        <v>336</v>
      </c>
      <c r="H7683" s="194" t="s">
        <v>60</v>
      </c>
      <c r="I7683" s="187">
        <v>1075.5809999999999</v>
      </c>
      <c r="J7683" s="187" t="s">
        <v>941</v>
      </c>
      <c r="K7683" s="187" t="s">
        <v>116</v>
      </c>
      <c r="L7683" s="195">
        <v>552.32590000000005</v>
      </c>
      <c r="M7683" s="195" t="s">
        <v>941</v>
      </c>
      <c r="N7683" s="195" t="s">
        <v>117</v>
      </c>
      <c r="O7683" s="199"/>
      <c r="P7683" s="188"/>
      <c r="Q7683" s="183"/>
    </row>
    <row r="7684" spans="1:17" x14ac:dyDescent="0.2">
      <c r="A7684" s="183">
        <v>1001</v>
      </c>
      <c r="B7684" s="249" t="str">
        <f>IF(AND(A7684&lt;&gt;"",ISNUMBER(A7684)),VLOOKUP(A7684,Studies!A:BR,2,FALSE),"")</f>
        <v>Schmider 1999</v>
      </c>
      <c r="C7684" s="250" t="str">
        <f>IF(AND(A7684&lt;&gt;"",ISNUMBER(A7684)),VLOOKUP(A7684,Studies!A:BR,3,FALSE),"")</f>
        <v>https://www.ncbi.nlm.nih.gov/pubmed/10634135</v>
      </c>
      <c r="D7684" s="250" t="str">
        <f>IF(AND(A7684&lt;&gt;"",ISNUMBER(A7684)),VLOOKUP(A7684,Studies!A:BR,4,FALSE),"")</f>
        <v>Alprazolam + Rifampin</v>
      </c>
      <c r="E7684" s="250" t="str">
        <f>IF(AND(A7684&lt;&gt;"",ISNUMBER(A7684)),VLOOKUP(A7684,Studies!A:BR,5,FALSE),"")</f>
        <v>Alprazolam</v>
      </c>
      <c r="F7684" s="251" t="str">
        <f>IF(AND(A7684&lt;&gt;"",ISNUMBER(A7684)),VLOOKUP(A7684,Studies!A:BR,6,FALSE),"")</f>
        <v>Plasma</v>
      </c>
      <c r="G7684" s="194">
        <v>96.5</v>
      </c>
      <c r="H7684" s="194" t="s">
        <v>60</v>
      </c>
      <c r="I7684" s="187">
        <v>8.1501579999999993</v>
      </c>
      <c r="J7684" s="187" t="s">
        <v>968</v>
      </c>
      <c r="K7684" s="187" t="s">
        <v>335</v>
      </c>
      <c r="M7684" s="195"/>
      <c r="N7684" s="195"/>
      <c r="O7684" s="199">
        <v>0.5</v>
      </c>
      <c r="P7684" s="188"/>
      <c r="Q7684" s="183"/>
    </row>
    <row r="7685" spans="1:17" x14ac:dyDescent="0.2">
      <c r="A7685" s="183">
        <v>1001</v>
      </c>
      <c r="B7685" s="249" t="str">
        <f>IF(AND(A7685&lt;&gt;"",ISNUMBER(A7685)),VLOOKUP(A7685,Studies!A:BR,2,FALSE),"")</f>
        <v>Schmider 1999</v>
      </c>
      <c r="C7685" s="250" t="str">
        <f>IF(AND(A7685&lt;&gt;"",ISNUMBER(A7685)),VLOOKUP(A7685,Studies!A:BR,3,FALSE),"")</f>
        <v>https://www.ncbi.nlm.nih.gov/pubmed/10634135</v>
      </c>
      <c r="D7685" s="250" t="str">
        <f>IF(AND(A7685&lt;&gt;"",ISNUMBER(A7685)),VLOOKUP(A7685,Studies!A:BR,4,FALSE),"")</f>
        <v>Alprazolam + Rifampin</v>
      </c>
      <c r="E7685" s="250" t="str">
        <f>IF(AND(A7685&lt;&gt;"",ISNUMBER(A7685)),VLOOKUP(A7685,Studies!A:BR,5,FALSE),"")</f>
        <v>Alprazolam</v>
      </c>
      <c r="F7685" s="251" t="str">
        <f>IF(AND(A7685&lt;&gt;"",ISNUMBER(A7685)),VLOOKUP(A7685,Studies!A:BR,6,FALSE),"")</f>
        <v>Plasma</v>
      </c>
      <c r="G7685" s="194">
        <v>97</v>
      </c>
      <c r="H7685" s="194" t="s">
        <v>60</v>
      </c>
      <c r="I7685" s="187">
        <v>6.9595700000000003</v>
      </c>
      <c r="J7685" s="187" t="s">
        <v>968</v>
      </c>
      <c r="K7685" s="187" t="s">
        <v>335</v>
      </c>
      <c r="M7685" s="195"/>
      <c r="N7685" s="195"/>
      <c r="O7685" s="199">
        <v>0.5</v>
      </c>
      <c r="P7685" s="188"/>
      <c r="Q7685" s="183"/>
    </row>
    <row r="7686" spans="1:17" x14ac:dyDescent="0.2">
      <c r="A7686" s="183">
        <v>1001</v>
      </c>
      <c r="B7686" s="249" t="str">
        <f>IF(AND(A7686&lt;&gt;"",ISNUMBER(A7686)),VLOOKUP(A7686,Studies!A:BR,2,FALSE),"")</f>
        <v>Schmider 1999</v>
      </c>
      <c r="C7686" s="250" t="str">
        <f>IF(AND(A7686&lt;&gt;"",ISNUMBER(A7686)),VLOOKUP(A7686,Studies!A:BR,3,FALSE),"")</f>
        <v>https://www.ncbi.nlm.nih.gov/pubmed/10634135</v>
      </c>
      <c r="D7686" s="250" t="str">
        <f>IF(AND(A7686&lt;&gt;"",ISNUMBER(A7686)),VLOOKUP(A7686,Studies!A:BR,4,FALSE),"")</f>
        <v>Alprazolam + Rifampin</v>
      </c>
      <c r="E7686" s="250" t="str">
        <f>IF(AND(A7686&lt;&gt;"",ISNUMBER(A7686)),VLOOKUP(A7686,Studies!A:BR,5,FALSE),"")</f>
        <v>Alprazolam</v>
      </c>
      <c r="F7686" s="251" t="str">
        <f>IF(AND(A7686&lt;&gt;"",ISNUMBER(A7686)),VLOOKUP(A7686,Studies!A:BR,6,FALSE),"")</f>
        <v>Plasma</v>
      </c>
      <c r="G7686" s="194">
        <v>98</v>
      </c>
      <c r="H7686" s="194" t="s">
        <v>60</v>
      </c>
      <c r="I7686" s="187">
        <v>4.1238950000000001</v>
      </c>
      <c r="J7686" s="187" t="s">
        <v>968</v>
      </c>
      <c r="K7686" s="187" t="s">
        <v>335</v>
      </c>
      <c r="M7686" s="195"/>
      <c r="N7686" s="195"/>
      <c r="O7686" s="199">
        <v>0.5</v>
      </c>
      <c r="P7686" s="188"/>
      <c r="Q7686" s="183"/>
    </row>
    <row r="7687" spans="1:17" x14ac:dyDescent="0.2">
      <c r="A7687" s="183">
        <v>1001</v>
      </c>
      <c r="B7687" s="249" t="str">
        <f>IF(AND(A7687&lt;&gt;"",ISNUMBER(A7687)),VLOOKUP(A7687,Studies!A:BR,2,FALSE),"")</f>
        <v>Schmider 1999</v>
      </c>
      <c r="C7687" s="250" t="str">
        <f>IF(AND(A7687&lt;&gt;"",ISNUMBER(A7687)),VLOOKUP(A7687,Studies!A:BR,3,FALSE),"")</f>
        <v>https://www.ncbi.nlm.nih.gov/pubmed/10634135</v>
      </c>
      <c r="D7687" s="250" t="str">
        <f>IF(AND(A7687&lt;&gt;"",ISNUMBER(A7687)),VLOOKUP(A7687,Studies!A:BR,4,FALSE),"")</f>
        <v>Alprazolam + Rifampin</v>
      </c>
      <c r="E7687" s="250" t="str">
        <f>IF(AND(A7687&lt;&gt;"",ISNUMBER(A7687)),VLOOKUP(A7687,Studies!A:BR,5,FALSE),"")</f>
        <v>Alprazolam</v>
      </c>
      <c r="F7687" s="251" t="str">
        <f>IF(AND(A7687&lt;&gt;"",ISNUMBER(A7687)),VLOOKUP(A7687,Studies!A:BR,6,FALSE),"")</f>
        <v>Plasma</v>
      </c>
      <c r="G7687" s="194">
        <v>99</v>
      </c>
      <c r="H7687" s="194" t="s">
        <v>60</v>
      </c>
      <c r="I7687" s="187">
        <v>3.4458709999999999</v>
      </c>
      <c r="J7687" s="187" t="s">
        <v>968</v>
      </c>
      <c r="K7687" s="187" t="s">
        <v>335</v>
      </c>
      <c r="M7687" s="195"/>
      <c r="N7687" s="195"/>
      <c r="O7687" s="199">
        <v>0.5</v>
      </c>
      <c r="P7687" s="188"/>
      <c r="Q7687" s="183"/>
    </row>
    <row r="7688" spans="1:17" x14ac:dyDescent="0.2">
      <c r="A7688" s="183">
        <v>1001</v>
      </c>
      <c r="B7688" s="249" t="str">
        <f>IF(AND(A7688&lt;&gt;"",ISNUMBER(A7688)),VLOOKUP(A7688,Studies!A:BR,2,FALSE),"")</f>
        <v>Schmider 1999</v>
      </c>
      <c r="C7688" s="250" t="str">
        <f>IF(AND(A7688&lt;&gt;"",ISNUMBER(A7688)),VLOOKUP(A7688,Studies!A:BR,3,FALSE),"")</f>
        <v>https://www.ncbi.nlm.nih.gov/pubmed/10634135</v>
      </c>
      <c r="D7688" s="250" t="str">
        <f>IF(AND(A7688&lt;&gt;"",ISNUMBER(A7688)),VLOOKUP(A7688,Studies!A:BR,4,FALSE),"")</f>
        <v>Alprazolam + Rifampin</v>
      </c>
      <c r="E7688" s="250" t="str">
        <f>IF(AND(A7688&lt;&gt;"",ISNUMBER(A7688)),VLOOKUP(A7688,Studies!A:BR,5,FALSE),"")</f>
        <v>Alprazolam</v>
      </c>
      <c r="F7688" s="251" t="str">
        <f>IF(AND(A7688&lt;&gt;"",ISNUMBER(A7688)),VLOOKUP(A7688,Studies!A:BR,6,FALSE),"")</f>
        <v>Plasma</v>
      </c>
      <c r="G7688" s="194">
        <v>100</v>
      </c>
      <c r="H7688" s="194" t="s">
        <v>60</v>
      </c>
      <c r="I7688" s="187">
        <v>2.654544</v>
      </c>
      <c r="J7688" s="187" t="s">
        <v>968</v>
      </c>
      <c r="K7688" s="187" t="s">
        <v>335</v>
      </c>
      <c r="M7688" s="195"/>
      <c r="N7688" s="195"/>
      <c r="O7688" s="199">
        <v>0.5</v>
      </c>
      <c r="P7688" s="188"/>
      <c r="Q7688" s="183"/>
    </row>
    <row r="7689" spans="1:17" x14ac:dyDescent="0.2">
      <c r="A7689" s="183">
        <v>1001</v>
      </c>
      <c r="B7689" s="249" t="str">
        <f>IF(AND(A7689&lt;&gt;"",ISNUMBER(A7689)),VLOOKUP(A7689,Studies!A:BR,2,FALSE),"")</f>
        <v>Schmider 1999</v>
      </c>
      <c r="C7689" s="250" t="str">
        <f>IF(AND(A7689&lt;&gt;"",ISNUMBER(A7689)),VLOOKUP(A7689,Studies!A:BR,3,FALSE),"")</f>
        <v>https://www.ncbi.nlm.nih.gov/pubmed/10634135</v>
      </c>
      <c r="D7689" s="250" t="str">
        <f>IF(AND(A7689&lt;&gt;"",ISNUMBER(A7689)),VLOOKUP(A7689,Studies!A:BR,4,FALSE),"")</f>
        <v>Alprazolam + Rifampin</v>
      </c>
      <c r="E7689" s="250" t="str">
        <f>IF(AND(A7689&lt;&gt;"",ISNUMBER(A7689)),VLOOKUP(A7689,Studies!A:BR,5,FALSE),"")</f>
        <v>Alprazolam</v>
      </c>
      <c r="F7689" s="251" t="str">
        <f>IF(AND(A7689&lt;&gt;"",ISNUMBER(A7689)),VLOOKUP(A7689,Studies!A:BR,6,FALSE),"")</f>
        <v>Plasma</v>
      </c>
      <c r="G7689" s="194">
        <v>102</v>
      </c>
      <c r="H7689" s="194" t="s">
        <v>60</v>
      </c>
      <c r="I7689" s="187">
        <v>1.4690939999999999</v>
      </c>
      <c r="J7689" s="187" t="s">
        <v>968</v>
      </c>
      <c r="K7689" s="187" t="s">
        <v>335</v>
      </c>
      <c r="M7689" s="195"/>
      <c r="N7689" s="195"/>
      <c r="O7689" s="199">
        <v>0.5</v>
      </c>
      <c r="P7689" s="188"/>
      <c r="Q7689" s="183"/>
    </row>
    <row r="7690" spans="1:17" x14ac:dyDescent="0.2">
      <c r="A7690" s="183">
        <v>1001</v>
      </c>
      <c r="B7690" s="249" t="str">
        <f>IF(AND(A7690&lt;&gt;"",ISNUMBER(A7690)),VLOOKUP(A7690,Studies!A:BR,2,FALSE),"")</f>
        <v>Schmider 1999</v>
      </c>
      <c r="C7690" s="250" t="str">
        <f>IF(AND(A7690&lt;&gt;"",ISNUMBER(A7690)),VLOOKUP(A7690,Studies!A:BR,3,FALSE),"")</f>
        <v>https://www.ncbi.nlm.nih.gov/pubmed/10634135</v>
      </c>
      <c r="D7690" s="250" t="str">
        <f>IF(AND(A7690&lt;&gt;"",ISNUMBER(A7690)),VLOOKUP(A7690,Studies!A:BR,4,FALSE),"")</f>
        <v>Alprazolam + Rifampin</v>
      </c>
      <c r="E7690" s="250" t="str">
        <f>IF(AND(A7690&lt;&gt;"",ISNUMBER(A7690)),VLOOKUP(A7690,Studies!A:BR,5,FALSE),"")</f>
        <v>Alprazolam</v>
      </c>
      <c r="F7690" s="251" t="str">
        <f>IF(AND(A7690&lt;&gt;"",ISNUMBER(A7690)),VLOOKUP(A7690,Studies!A:BR,6,FALSE),"")</f>
        <v>Plasma</v>
      </c>
      <c r="G7690" s="194">
        <v>104</v>
      </c>
      <c r="H7690" s="194" t="s">
        <v>60</v>
      </c>
      <c r="I7690" s="187">
        <v>0.93687509999999996</v>
      </c>
      <c r="J7690" s="187" t="s">
        <v>968</v>
      </c>
      <c r="K7690" s="187" t="s">
        <v>335</v>
      </c>
      <c r="M7690" s="195"/>
      <c r="N7690" s="195"/>
      <c r="O7690" s="199">
        <v>0.5</v>
      </c>
      <c r="P7690" s="188"/>
      <c r="Q7690" s="183"/>
    </row>
    <row r="7691" spans="1:17" x14ac:dyDescent="0.2">
      <c r="A7691" s="183">
        <v>1001</v>
      </c>
      <c r="B7691" s="249" t="str">
        <f>IF(AND(A7691&lt;&gt;"",ISNUMBER(A7691)),VLOOKUP(A7691,Studies!A:BR,2,FALSE),"")</f>
        <v>Schmider 1999</v>
      </c>
      <c r="C7691" s="250" t="str">
        <f>IF(AND(A7691&lt;&gt;"",ISNUMBER(A7691)),VLOOKUP(A7691,Studies!A:BR,3,FALSE),"")</f>
        <v>https://www.ncbi.nlm.nih.gov/pubmed/10634135</v>
      </c>
      <c r="D7691" s="250" t="str">
        <f>IF(AND(A7691&lt;&gt;"",ISNUMBER(A7691)),VLOOKUP(A7691,Studies!A:BR,4,FALSE),"")</f>
        <v>Alprazolam + Rifampin</v>
      </c>
      <c r="E7691" s="250" t="str">
        <f>IF(AND(A7691&lt;&gt;"",ISNUMBER(A7691)),VLOOKUP(A7691,Studies!A:BR,5,FALSE),"")</f>
        <v>Alprazolam</v>
      </c>
      <c r="F7691" s="251" t="str">
        <f>IF(AND(A7691&lt;&gt;"",ISNUMBER(A7691)),VLOOKUP(A7691,Studies!A:BR,6,FALSE),"")</f>
        <v>Plasma</v>
      </c>
      <c r="G7691" s="194">
        <v>106</v>
      </c>
      <c r="H7691" s="194" t="s">
        <v>60</v>
      </c>
      <c r="I7691" s="187">
        <v>0.54660679999999995</v>
      </c>
      <c r="J7691" s="187" t="s">
        <v>968</v>
      </c>
      <c r="K7691" s="187" t="s">
        <v>335</v>
      </c>
      <c r="M7691" s="195"/>
      <c r="N7691" s="195"/>
      <c r="O7691" s="199">
        <v>0.5</v>
      </c>
      <c r="P7691" s="188"/>
      <c r="Q7691" s="183"/>
    </row>
    <row r="7692" spans="1:17" x14ac:dyDescent="0.2">
      <c r="A7692" s="183">
        <v>1001</v>
      </c>
      <c r="B7692" s="249" t="str">
        <f>IF(AND(A7692&lt;&gt;"",ISNUMBER(A7692)),VLOOKUP(A7692,Studies!A:BR,2,FALSE),"")</f>
        <v>Schmider 1999</v>
      </c>
      <c r="C7692" s="250" t="str">
        <f>IF(AND(A7692&lt;&gt;"",ISNUMBER(A7692)),VLOOKUP(A7692,Studies!A:BR,3,FALSE),"")</f>
        <v>https://www.ncbi.nlm.nih.gov/pubmed/10634135</v>
      </c>
      <c r="D7692" s="250" t="str">
        <f>IF(AND(A7692&lt;&gt;"",ISNUMBER(A7692)),VLOOKUP(A7692,Studies!A:BR,4,FALSE),"")</f>
        <v>Alprazolam + Rifampin</v>
      </c>
      <c r="E7692" s="250" t="str">
        <f>IF(AND(A7692&lt;&gt;"",ISNUMBER(A7692)),VLOOKUP(A7692,Studies!A:BR,5,FALSE),"")</f>
        <v>Alprazolam</v>
      </c>
      <c r="F7692" s="251" t="str">
        <f>IF(AND(A7692&lt;&gt;"",ISNUMBER(A7692)),VLOOKUP(A7692,Studies!A:BR,6,FALSE),"")</f>
        <v>Plasma</v>
      </c>
      <c r="G7692" s="194">
        <v>120</v>
      </c>
      <c r="H7692" s="194" t="s">
        <v>60</v>
      </c>
      <c r="I7692" s="187">
        <v>2.8390149999999999E-2</v>
      </c>
      <c r="J7692" s="187" t="s">
        <v>968</v>
      </c>
      <c r="K7692" s="187" t="s">
        <v>335</v>
      </c>
      <c r="M7692" s="195"/>
      <c r="N7692" s="195"/>
      <c r="O7692" s="199">
        <v>0.5</v>
      </c>
      <c r="P7692" s="188"/>
      <c r="Q7692" s="183"/>
    </row>
    <row r="7693" spans="1:17" x14ac:dyDescent="0.2">
      <c r="A7693" s="183">
        <v>1002</v>
      </c>
      <c r="B7693" s="249" t="str">
        <f>IF(AND(A7693&lt;&gt;"",ISNUMBER(A7693)),VLOOKUP(A7693,Studies!A:BR,2,FALSE),"")</f>
        <v>Schmider 1999</v>
      </c>
      <c r="C7693" s="250" t="str">
        <f>IF(AND(A7693&lt;&gt;"",ISNUMBER(A7693)),VLOOKUP(A7693,Studies!A:BR,3,FALSE),"")</f>
        <v>https://www.ncbi.nlm.nih.gov/pubmed/10634135</v>
      </c>
      <c r="D7693" s="250" t="str">
        <f>IF(AND(A7693&lt;&gt;"",ISNUMBER(A7693)),VLOOKUP(A7693,Studies!A:BR,4,FALSE),"")</f>
        <v>Alprazolam + Ketoconazole</v>
      </c>
      <c r="E7693" s="250" t="str">
        <f>IF(AND(A7693&lt;&gt;"",ISNUMBER(A7693)),VLOOKUP(A7693,Studies!A:BR,5,FALSE),"")</f>
        <v>Alprazolam</v>
      </c>
      <c r="F7693" s="251" t="str">
        <f>IF(AND(A7693&lt;&gt;"",ISNUMBER(A7693)),VLOOKUP(A7693,Studies!A:BR,6,FALSE),"")</f>
        <v>Plasma</v>
      </c>
      <c r="G7693" s="194">
        <v>48.5</v>
      </c>
      <c r="H7693" s="194" t="s">
        <v>60</v>
      </c>
      <c r="I7693" s="187">
        <v>13.601330000000001</v>
      </c>
      <c r="J7693" s="187" t="s">
        <v>968</v>
      </c>
      <c r="K7693" s="187" t="s">
        <v>335</v>
      </c>
      <c r="M7693" s="195"/>
      <c r="N7693" s="195"/>
      <c r="O7693" s="199">
        <v>0.5</v>
      </c>
      <c r="P7693" s="188"/>
      <c r="Q7693" s="183"/>
    </row>
    <row r="7694" spans="1:17" x14ac:dyDescent="0.2">
      <c r="A7694" s="183">
        <v>1002</v>
      </c>
      <c r="B7694" s="249" t="str">
        <f>IF(AND(A7694&lt;&gt;"",ISNUMBER(A7694)),VLOOKUP(A7694,Studies!A:BR,2,FALSE),"")</f>
        <v>Schmider 1999</v>
      </c>
      <c r="C7694" s="250" t="str">
        <f>IF(AND(A7694&lt;&gt;"",ISNUMBER(A7694)),VLOOKUP(A7694,Studies!A:BR,3,FALSE),"")</f>
        <v>https://www.ncbi.nlm.nih.gov/pubmed/10634135</v>
      </c>
      <c r="D7694" s="250" t="str">
        <f>IF(AND(A7694&lt;&gt;"",ISNUMBER(A7694)),VLOOKUP(A7694,Studies!A:BR,4,FALSE),"")</f>
        <v>Alprazolam + Ketoconazole</v>
      </c>
      <c r="E7694" s="250" t="str">
        <f>IF(AND(A7694&lt;&gt;"",ISNUMBER(A7694)),VLOOKUP(A7694,Studies!A:BR,5,FALSE),"")</f>
        <v>Alprazolam</v>
      </c>
      <c r="F7694" s="251" t="str">
        <f>IF(AND(A7694&lt;&gt;"",ISNUMBER(A7694)),VLOOKUP(A7694,Studies!A:BR,6,FALSE),"")</f>
        <v>Plasma</v>
      </c>
      <c r="G7694" s="194">
        <v>49</v>
      </c>
      <c r="H7694" s="194" t="s">
        <v>60</v>
      </c>
      <c r="I7694" s="187">
        <v>13.830120000000001</v>
      </c>
      <c r="J7694" s="187" t="s">
        <v>968</v>
      </c>
      <c r="K7694" s="187" t="s">
        <v>335</v>
      </c>
      <c r="M7694" s="195"/>
      <c r="N7694" s="195"/>
      <c r="O7694" s="199">
        <v>0.5</v>
      </c>
      <c r="P7694" s="188"/>
      <c r="Q7694" s="183"/>
    </row>
    <row r="7695" spans="1:17" x14ac:dyDescent="0.2">
      <c r="A7695" s="183">
        <v>1002</v>
      </c>
      <c r="B7695" s="249" t="str">
        <f>IF(AND(A7695&lt;&gt;"",ISNUMBER(A7695)),VLOOKUP(A7695,Studies!A:BR,2,FALSE),"")</f>
        <v>Schmider 1999</v>
      </c>
      <c r="C7695" s="250" t="str">
        <f>IF(AND(A7695&lt;&gt;"",ISNUMBER(A7695)),VLOOKUP(A7695,Studies!A:BR,3,FALSE),"")</f>
        <v>https://www.ncbi.nlm.nih.gov/pubmed/10634135</v>
      </c>
      <c r="D7695" s="250" t="str">
        <f>IF(AND(A7695&lt;&gt;"",ISNUMBER(A7695)),VLOOKUP(A7695,Studies!A:BR,4,FALSE),"")</f>
        <v>Alprazolam + Ketoconazole</v>
      </c>
      <c r="E7695" s="250" t="str">
        <f>IF(AND(A7695&lt;&gt;"",ISNUMBER(A7695)),VLOOKUP(A7695,Studies!A:BR,5,FALSE),"")</f>
        <v>Alprazolam</v>
      </c>
      <c r="F7695" s="251" t="str">
        <f>IF(AND(A7695&lt;&gt;"",ISNUMBER(A7695)),VLOOKUP(A7695,Studies!A:BR,6,FALSE),"")</f>
        <v>Plasma</v>
      </c>
      <c r="G7695" s="194">
        <v>50</v>
      </c>
      <c r="H7695" s="194" t="s">
        <v>60</v>
      </c>
      <c r="I7695" s="187">
        <v>12.15869</v>
      </c>
      <c r="J7695" s="187" t="s">
        <v>968</v>
      </c>
      <c r="K7695" s="187" t="s">
        <v>335</v>
      </c>
      <c r="M7695" s="195"/>
      <c r="N7695" s="195"/>
      <c r="O7695" s="199">
        <v>0.5</v>
      </c>
      <c r="P7695" s="188"/>
      <c r="Q7695" s="183"/>
    </row>
    <row r="7696" spans="1:17" x14ac:dyDescent="0.2">
      <c r="A7696" s="183">
        <v>1002</v>
      </c>
      <c r="B7696" s="249" t="str">
        <f>IF(AND(A7696&lt;&gt;"",ISNUMBER(A7696)),VLOOKUP(A7696,Studies!A:BR,2,FALSE),"")</f>
        <v>Schmider 1999</v>
      </c>
      <c r="C7696" s="250" t="str">
        <f>IF(AND(A7696&lt;&gt;"",ISNUMBER(A7696)),VLOOKUP(A7696,Studies!A:BR,3,FALSE),"")</f>
        <v>https://www.ncbi.nlm.nih.gov/pubmed/10634135</v>
      </c>
      <c r="D7696" s="250" t="str">
        <f>IF(AND(A7696&lt;&gt;"",ISNUMBER(A7696)),VLOOKUP(A7696,Studies!A:BR,4,FALSE),"")</f>
        <v>Alprazolam + Ketoconazole</v>
      </c>
      <c r="E7696" s="250" t="str">
        <f>IF(AND(A7696&lt;&gt;"",ISNUMBER(A7696)),VLOOKUP(A7696,Studies!A:BR,5,FALSE),"")</f>
        <v>Alprazolam</v>
      </c>
      <c r="F7696" s="251" t="str">
        <f>IF(AND(A7696&lt;&gt;"",ISNUMBER(A7696)),VLOOKUP(A7696,Studies!A:BR,6,FALSE),"")</f>
        <v>Plasma</v>
      </c>
      <c r="G7696" s="194">
        <v>51</v>
      </c>
      <c r="H7696" s="194" t="s">
        <v>60</v>
      </c>
      <c r="I7696" s="187">
        <v>12.19042</v>
      </c>
      <c r="J7696" s="187" t="s">
        <v>968</v>
      </c>
      <c r="K7696" s="187" t="s">
        <v>335</v>
      </c>
      <c r="O7696" s="59">
        <v>0.5</v>
      </c>
      <c r="P7696" s="188"/>
    </row>
    <row r="7697" spans="1:16" x14ac:dyDescent="0.2">
      <c r="A7697" s="183">
        <v>1002</v>
      </c>
      <c r="B7697" s="249" t="str">
        <f>IF(AND(A7697&lt;&gt;"",ISNUMBER(A7697)),VLOOKUP(A7697,Studies!A:BR,2,FALSE),"")</f>
        <v>Schmider 1999</v>
      </c>
      <c r="C7697" s="250" t="str">
        <f>IF(AND(A7697&lt;&gt;"",ISNUMBER(A7697)),VLOOKUP(A7697,Studies!A:BR,3,FALSE),"")</f>
        <v>https://www.ncbi.nlm.nih.gov/pubmed/10634135</v>
      </c>
      <c r="D7697" s="250" t="str">
        <f>IF(AND(A7697&lt;&gt;"",ISNUMBER(A7697)),VLOOKUP(A7697,Studies!A:BR,4,FALSE),"")</f>
        <v>Alprazolam + Ketoconazole</v>
      </c>
      <c r="E7697" s="250" t="str">
        <f>IF(AND(A7697&lt;&gt;"",ISNUMBER(A7697)),VLOOKUP(A7697,Studies!A:BR,5,FALSE),"")</f>
        <v>Alprazolam</v>
      </c>
      <c r="F7697" s="251" t="str">
        <f>IF(AND(A7697&lt;&gt;"",ISNUMBER(A7697)),VLOOKUP(A7697,Studies!A:BR,6,FALSE),"")</f>
        <v>Plasma</v>
      </c>
      <c r="G7697" s="194">
        <v>52</v>
      </c>
      <c r="H7697" s="194" t="s">
        <v>60</v>
      </c>
      <c r="I7697" s="187">
        <v>12.477790000000001</v>
      </c>
      <c r="J7697" s="187" t="s">
        <v>968</v>
      </c>
      <c r="K7697" s="187" t="s">
        <v>335</v>
      </c>
      <c r="O7697" s="59">
        <v>0.5</v>
      </c>
      <c r="P7697" s="188"/>
    </row>
    <row r="7698" spans="1:16" x14ac:dyDescent="0.2">
      <c r="A7698" s="183">
        <v>1002</v>
      </c>
      <c r="B7698" s="249" t="str">
        <f>IF(AND(A7698&lt;&gt;"",ISNUMBER(A7698)),VLOOKUP(A7698,Studies!A:BR,2,FALSE),"")</f>
        <v>Schmider 1999</v>
      </c>
      <c r="C7698" s="250" t="str">
        <f>IF(AND(A7698&lt;&gt;"",ISNUMBER(A7698)),VLOOKUP(A7698,Studies!A:BR,3,FALSE),"")</f>
        <v>https://www.ncbi.nlm.nih.gov/pubmed/10634135</v>
      </c>
      <c r="D7698" s="250" t="str">
        <f>IF(AND(A7698&lt;&gt;"",ISNUMBER(A7698)),VLOOKUP(A7698,Studies!A:BR,4,FALSE),"")</f>
        <v>Alprazolam + Ketoconazole</v>
      </c>
      <c r="E7698" s="250" t="str">
        <f>IF(AND(A7698&lt;&gt;"",ISNUMBER(A7698)),VLOOKUP(A7698,Studies!A:BR,5,FALSE),"")</f>
        <v>Alprazolam</v>
      </c>
      <c r="F7698" s="251" t="str">
        <f>IF(AND(A7698&lt;&gt;"",ISNUMBER(A7698)),VLOOKUP(A7698,Studies!A:BR,6,FALSE),"")</f>
        <v>Plasma</v>
      </c>
      <c r="G7698" s="194">
        <v>54</v>
      </c>
      <c r="H7698" s="194" t="s">
        <v>60</v>
      </c>
      <c r="I7698" s="187">
        <v>11.23569</v>
      </c>
      <c r="J7698" s="187" t="s">
        <v>968</v>
      </c>
      <c r="K7698" s="187" t="s">
        <v>335</v>
      </c>
      <c r="O7698" s="59">
        <v>0.5</v>
      </c>
      <c r="P7698" s="188"/>
    </row>
    <row r="7699" spans="1:16" x14ac:dyDescent="0.2">
      <c r="A7699" s="183">
        <v>1002</v>
      </c>
      <c r="B7699" s="249" t="str">
        <f>IF(AND(A7699&lt;&gt;"",ISNUMBER(A7699)),VLOOKUP(A7699,Studies!A:BR,2,FALSE),"")</f>
        <v>Schmider 1999</v>
      </c>
      <c r="C7699" s="250" t="str">
        <f>IF(AND(A7699&lt;&gt;"",ISNUMBER(A7699)),VLOOKUP(A7699,Studies!A:BR,3,FALSE),"")</f>
        <v>https://www.ncbi.nlm.nih.gov/pubmed/10634135</v>
      </c>
      <c r="D7699" s="250" t="str">
        <f>IF(AND(A7699&lt;&gt;"",ISNUMBER(A7699)),VLOOKUP(A7699,Studies!A:BR,4,FALSE),"")</f>
        <v>Alprazolam + Ketoconazole</v>
      </c>
      <c r="E7699" s="250" t="str">
        <f>IF(AND(A7699&lt;&gt;"",ISNUMBER(A7699)),VLOOKUP(A7699,Studies!A:BR,5,FALSE),"")</f>
        <v>Alprazolam</v>
      </c>
      <c r="F7699" s="251" t="str">
        <f>IF(AND(A7699&lt;&gt;"",ISNUMBER(A7699)),VLOOKUP(A7699,Studies!A:BR,6,FALSE),"")</f>
        <v>Plasma</v>
      </c>
      <c r="G7699" s="194">
        <v>56</v>
      </c>
      <c r="H7699" s="194" t="s">
        <v>60</v>
      </c>
      <c r="I7699" s="187">
        <v>10.845549999999999</v>
      </c>
      <c r="J7699" s="187" t="s">
        <v>968</v>
      </c>
      <c r="K7699" s="187" t="s">
        <v>335</v>
      </c>
      <c r="O7699" s="59">
        <v>0.5</v>
      </c>
      <c r="P7699" s="188"/>
    </row>
    <row r="7700" spans="1:16" x14ac:dyDescent="0.2">
      <c r="A7700" s="183">
        <v>1002</v>
      </c>
      <c r="B7700" s="249" t="str">
        <f>IF(AND(A7700&lt;&gt;"",ISNUMBER(A7700)),VLOOKUP(A7700,Studies!A:BR,2,FALSE),"")</f>
        <v>Schmider 1999</v>
      </c>
      <c r="C7700" s="250" t="str">
        <f>IF(AND(A7700&lt;&gt;"",ISNUMBER(A7700)),VLOOKUP(A7700,Studies!A:BR,3,FALSE),"")</f>
        <v>https://www.ncbi.nlm.nih.gov/pubmed/10634135</v>
      </c>
      <c r="D7700" s="250" t="str">
        <f>IF(AND(A7700&lt;&gt;"",ISNUMBER(A7700)),VLOOKUP(A7700,Studies!A:BR,4,FALSE),"")</f>
        <v>Alprazolam + Ketoconazole</v>
      </c>
      <c r="E7700" s="250" t="str">
        <f>IF(AND(A7700&lt;&gt;"",ISNUMBER(A7700)),VLOOKUP(A7700,Studies!A:BR,5,FALSE),"")</f>
        <v>Alprazolam</v>
      </c>
      <c r="F7700" s="251" t="str">
        <f>IF(AND(A7700&lt;&gt;"",ISNUMBER(A7700)),VLOOKUP(A7700,Studies!A:BR,6,FALSE),"")</f>
        <v>Plasma</v>
      </c>
      <c r="G7700" s="194">
        <v>58</v>
      </c>
      <c r="H7700" s="194" t="s">
        <v>60</v>
      </c>
      <c r="I7700" s="187">
        <v>10.597110000000001</v>
      </c>
      <c r="J7700" s="187" t="s">
        <v>968</v>
      </c>
      <c r="K7700" s="187" t="s">
        <v>335</v>
      </c>
      <c r="O7700" s="59">
        <v>0.5</v>
      </c>
      <c r="P7700" s="188"/>
    </row>
    <row r="7701" spans="1:16" x14ac:dyDescent="0.2">
      <c r="A7701" s="183">
        <v>1002</v>
      </c>
      <c r="B7701" s="249" t="str">
        <f>IF(AND(A7701&lt;&gt;"",ISNUMBER(A7701)),VLOOKUP(A7701,Studies!A:BR,2,FALSE),"")</f>
        <v>Schmider 1999</v>
      </c>
      <c r="C7701" s="250" t="str">
        <f>IF(AND(A7701&lt;&gt;"",ISNUMBER(A7701)),VLOOKUP(A7701,Studies!A:BR,3,FALSE),"")</f>
        <v>https://www.ncbi.nlm.nih.gov/pubmed/10634135</v>
      </c>
      <c r="D7701" s="250" t="str">
        <f>IF(AND(A7701&lt;&gt;"",ISNUMBER(A7701)),VLOOKUP(A7701,Studies!A:BR,4,FALSE),"")</f>
        <v>Alprazolam + Ketoconazole</v>
      </c>
      <c r="E7701" s="250" t="str">
        <f>IF(AND(A7701&lt;&gt;"",ISNUMBER(A7701)),VLOOKUP(A7701,Studies!A:BR,5,FALSE),"")</f>
        <v>Alprazolam</v>
      </c>
      <c r="F7701" s="251" t="str">
        <f>IF(AND(A7701&lt;&gt;"",ISNUMBER(A7701)),VLOOKUP(A7701,Studies!A:BR,6,FALSE),"")</f>
        <v>Plasma</v>
      </c>
      <c r="G7701" s="194">
        <v>72</v>
      </c>
      <c r="H7701" s="194" t="s">
        <v>60</v>
      </c>
      <c r="I7701" s="187">
        <v>6.3596519999999996</v>
      </c>
      <c r="J7701" s="187" t="s">
        <v>968</v>
      </c>
      <c r="K7701" s="187" t="s">
        <v>335</v>
      </c>
      <c r="O7701" s="59">
        <v>0.5</v>
      </c>
      <c r="P7701" s="188"/>
    </row>
    <row r="7702" spans="1:16" x14ac:dyDescent="0.2">
      <c r="A7702" s="183">
        <v>1004</v>
      </c>
      <c r="B7702" s="249" t="str">
        <f>IF(AND(A7702&lt;&gt;"",ISNUMBER(A7702)),VLOOKUP(A7702,Studies!A:BR,2,FALSE),"")</f>
        <v>Villikka 1997</v>
      </c>
      <c r="C7702" s="250" t="str">
        <f>IF(AND(A7702&lt;&gt;"",ISNUMBER(A7702)),VLOOKUP(A7702,Studies!A:BR,3,FALSE),"")</f>
        <v>https://www.ncbi.nlm.nih.gov/pubmed/9024169</v>
      </c>
      <c r="D7702" s="250" t="str">
        <f>IF(AND(A7702&lt;&gt;"",ISNUMBER(A7702)),VLOOKUP(A7702,Studies!A:BR,4,FALSE),"")</f>
        <v>Treatment arm (pretreatment with rifampin; 600 mg; 5 days)</v>
      </c>
      <c r="E7702" s="250" t="str">
        <f>IF(AND(A7702&lt;&gt;"",ISNUMBER(A7702)),VLOOKUP(A7702,Studies!A:BR,5,FALSE),"")</f>
        <v>Triazolam</v>
      </c>
      <c r="F7702" s="251" t="str">
        <f>IF(AND(A7702&lt;&gt;"",ISNUMBER(A7702)),VLOOKUP(A7702,Studies!A:BR,6,FALSE),"")</f>
        <v>Plasma</v>
      </c>
      <c r="G7702" s="194">
        <v>113.5</v>
      </c>
      <c r="H7702" s="194" t="s">
        <v>60</v>
      </c>
      <c r="I7702" s="187">
        <v>0.1082591</v>
      </c>
      <c r="J7702" s="187" t="s">
        <v>941</v>
      </c>
      <c r="K7702" s="187" t="s">
        <v>335</v>
      </c>
      <c r="O7702" s="59">
        <v>0.05</v>
      </c>
      <c r="P7702" s="188" t="s">
        <v>2860</v>
      </c>
    </row>
    <row r="7703" spans="1:16" x14ac:dyDescent="0.2">
      <c r="A7703" s="183">
        <v>1004</v>
      </c>
      <c r="B7703" s="249" t="str">
        <f>IF(AND(A7703&lt;&gt;"",ISNUMBER(A7703)),VLOOKUP(A7703,Studies!A:BR,2,FALSE),"")</f>
        <v>Villikka 1997</v>
      </c>
      <c r="C7703" s="250" t="str">
        <f>IF(AND(A7703&lt;&gt;"",ISNUMBER(A7703)),VLOOKUP(A7703,Studies!A:BR,3,FALSE),"")</f>
        <v>https://www.ncbi.nlm.nih.gov/pubmed/9024169</v>
      </c>
      <c r="D7703" s="250" t="str">
        <f>IF(AND(A7703&lt;&gt;"",ISNUMBER(A7703)),VLOOKUP(A7703,Studies!A:BR,4,FALSE),"")</f>
        <v>Treatment arm (pretreatment with rifampin; 600 mg; 5 days)</v>
      </c>
      <c r="E7703" s="250" t="str">
        <f>IF(AND(A7703&lt;&gt;"",ISNUMBER(A7703)),VLOOKUP(A7703,Studies!A:BR,5,FALSE),"")</f>
        <v>Triazolam</v>
      </c>
      <c r="F7703" s="251" t="str">
        <f>IF(AND(A7703&lt;&gt;"",ISNUMBER(A7703)),VLOOKUP(A7703,Studies!A:BR,6,FALSE),"")</f>
        <v>Plasma</v>
      </c>
      <c r="G7703" s="194">
        <v>114</v>
      </c>
      <c r="H7703" s="194" t="s">
        <v>60</v>
      </c>
      <c r="I7703" s="187">
        <v>0.2365623</v>
      </c>
      <c r="J7703" s="187" t="s">
        <v>941</v>
      </c>
      <c r="K7703" s="187" t="s">
        <v>335</v>
      </c>
      <c r="O7703" s="59">
        <v>0.05</v>
      </c>
      <c r="P7703" s="188" t="s">
        <v>2860</v>
      </c>
    </row>
    <row r="7704" spans="1:16" x14ac:dyDescent="0.2">
      <c r="A7704" s="183">
        <v>1004</v>
      </c>
      <c r="B7704" s="249" t="str">
        <f>IF(AND(A7704&lt;&gt;"",ISNUMBER(A7704)),VLOOKUP(A7704,Studies!A:BR,2,FALSE),"")</f>
        <v>Villikka 1997</v>
      </c>
      <c r="C7704" s="250" t="str">
        <f>IF(AND(A7704&lt;&gt;"",ISNUMBER(A7704)),VLOOKUP(A7704,Studies!A:BR,3,FALSE),"")</f>
        <v>https://www.ncbi.nlm.nih.gov/pubmed/9024169</v>
      </c>
      <c r="D7704" s="250" t="str">
        <f>IF(AND(A7704&lt;&gt;"",ISNUMBER(A7704)),VLOOKUP(A7704,Studies!A:BR,4,FALSE),"")</f>
        <v>Treatment arm (pretreatment with rifampin; 600 mg; 5 days)</v>
      </c>
      <c r="E7704" s="250" t="str">
        <f>IF(AND(A7704&lt;&gt;"",ISNUMBER(A7704)),VLOOKUP(A7704,Studies!A:BR,5,FALSE),"")</f>
        <v>Triazolam</v>
      </c>
      <c r="F7704" s="251" t="str">
        <f>IF(AND(A7704&lt;&gt;"",ISNUMBER(A7704)),VLOOKUP(A7704,Studies!A:BR,6,FALSE),"")</f>
        <v>Plasma</v>
      </c>
      <c r="G7704" s="194">
        <v>114.5</v>
      </c>
      <c r="H7704" s="194" t="s">
        <v>60</v>
      </c>
      <c r="I7704" s="187">
        <v>0.26464470000000001</v>
      </c>
      <c r="J7704" s="187" t="s">
        <v>941</v>
      </c>
      <c r="K7704" s="187" t="s">
        <v>335</v>
      </c>
      <c r="O7704" s="59">
        <v>0.05</v>
      </c>
      <c r="P7704" s="188" t="s">
        <v>2860</v>
      </c>
    </row>
    <row r="7705" spans="1:16" x14ac:dyDescent="0.2">
      <c r="A7705" s="183">
        <v>1004</v>
      </c>
      <c r="B7705" s="249" t="str">
        <f>IF(AND(A7705&lt;&gt;"",ISNUMBER(A7705)),VLOOKUP(A7705,Studies!A:BR,2,FALSE),"")</f>
        <v>Villikka 1997</v>
      </c>
      <c r="C7705" s="250" t="str">
        <f>IF(AND(A7705&lt;&gt;"",ISNUMBER(A7705)),VLOOKUP(A7705,Studies!A:BR,3,FALSE),"")</f>
        <v>https://www.ncbi.nlm.nih.gov/pubmed/9024169</v>
      </c>
      <c r="D7705" s="250" t="str">
        <f>IF(AND(A7705&lt;&gt;"",ISNUMBER(A7705)),VLOOKUP(A7705,Studies!A:BR,4,FALSE),"")</f>
        <v>Treatment arm (pretreatment with rifampin; 600 mg; 5 days)</v>
      </c>
      <c r="E7705" s="250" t="str">
        <f>IF(AND(A7705&lt;&gt;"",ISNUMBER(A7705)),VLOOKUP(A7705,Studies!A:BR,5,FALSE),"")</f>
        <v>Triazolam</v>
      </c>
      <c r="F7705" s="251" t="str">
        <f>IF(AND(A7705&lt;&gt;"",ISNUMBER(A7705)),VLOOKUP(A7705,Studies!A:BR,6,FALSE),"")</f>
        <v>Plasma</v>
      </c>
      <c r="G7705" s="194">
        <v>115</v>
      </c>
      <c r="H7705" s="194" t="s">
        <v>60</v>
      </c>
      <c r="I7705" s="187">
        <v>0.2459575</v>
      </c>
      <c r="J7705" s="187" t="s">
        <v>941</v>
      </c>
      <c r="K7705" s="187" t="s">
        <v>335</v>
      </c>
      <c r="O7705" s="59">
        <v>0.05</v>
      </c>
      <c r="P7705" s="188" t="s">
        <v>2860</v>
      </c>
    </row>
    <row r="7706" spans="1:16" x14ac:dyDescent="0.2">
      <c r="A7706" s="183">
        <v>1004</v>
      </c>
      <c r="B7706" s="249" t="str">
        <f>IF(AND(A7706&lt;&gt;"",ISNUMBER(A7706)),VLOOKUP(A7706,Studies!A:BR,2,FALSE),"")</f>
        <v>Villikka 1997</v>
      </c>
      <c r="C7706" s="250" t="str">
        <f>IF(AND(A7706&lt;&gt;"",ISNUMBER(A7706)),VLOOKUP(A7706,Studies!A:BR,3,FALSE),"")</f>
        <v>https://www.ncbi.nlm.nih.gov/pubmed/9024169</v>
      </c>
      <c r="D7706" s="250" t="str">
        <f>IF(AND(A7706&lt;&gt;"",ISNUMBER(A7706)),VLOOKUP(A7706,Studies!A:BR,4,FALSE),"")</f>
        <v>Treatment arm (pretreatment with rifampin; 600 mg; 5 days)</v>
      </c>
      <c r="E7706" s="250" t="str">
        <f>IF(AND(A7706&lt;&gt;"",ISNUMBER(A7706)),VLOOKUP(A7706,Studies!A:BR,5,FALSE),"")</f>
        <v>Triazolam</v>
      </c>
      <c r="F7706" s="251" t="str">
        <f>IF(AND(A7706&lt;&gt;"",ISNUMBER(A7706)),VLOOKUP(A7706,Studies!A:BR,6,FALSE),"")</f>
        <v>Plasma</v>
      </c>
      <c r="G7706" s="194">
        <v>116</v>
      </c>
      <c r="H7706" s="194" t="s">
        <v>60</v>
      </c>
      <c r="I7706" s="187">
        <v>0.15507299999999999</v>
      </c>
      <c r="J7706" s="187" t="s">
        <v>941</v>
      </c>
      <c r="K7706" s="187" t="s">
        <v>335</v>
      </c>
      <c r="O7706" s="59">
        <v>0.05</v>
      </c>
      <c r="P7706" s="188" t="s">
        <v>2860</v>
      </c>
    </row>
    <row r="7707" spans="1:16" x14ac:dyDescent="0.2">
      <c r="A7707" s="183">
        <v>1004</v>
      </c>
      <c r="B7707" s="249" t="str">
        <f>IF(AND(A7707&lt;&gt;"",ISNUMBER(A7707)),VLOOKUP(A7707,Studies!A:BR,2,FALSE),"")</f>
        <v>Villikka 1997</v>
      </c>
      <c r="C7707" s="250" t="str">
        <f>IF(AND(A7707&lt;&gt;"",ISNUMBER(A7707)),VLOOKUP(A7707,Studies!A:BR,3,FALSE),"")</f>
        <v>https://www.ncbi.nlm.nih.gov/pubmed/9024169</v>
      </c>
      <c r="D7707" s="250" t="str">
        <f>IF(AND(A7707&lt;&gt;"",ISNUMBER(A7707)),VLOOKUP(A7707,Studies!A:BR,4,FALSE),"")</f>
        <v>Treatment arm (pretreatment with rifampin; 600 mg; 5 days)</v>
      </c>
      <c r="E7707" s="250" t="str">
        <f>IF(AND(A7707&lt;&gt;"",ISNUMBER(A7707)),VLOOKUP(A7707,Studies!A:BR,5,FALSE),"")</f>
        <v>Triazolam</v>
      </c>
      <c r="F7707" s="251" t="str">
        <f>IF(AND(A7707&lt;&gt;"",ISNUMBER(A7707)),VLOOKUP(A7707,Studies!A:BR,6,FALSE),"")</f>
        <v>Plasma</v>
      </c>
      <c r="G7707" s="194">
        <v>117</v>
      </c>
      <c r="H7707" s="194" t="s">
        <v>60</v>
      </c>
      <c r="I7707" s="187">
        <v>7.7551239999999994E-2</v>
      </c>
      <c r="J7707" s="187" t="s">
        <v>941</v>
      </c>
      <c r="K7707" s="187" t="s">
        <v>335</v>
      </c>
      <c r="O7707" s="59">
        <v>0.05</v>
      </c>
      <c r="P7707" s="188" t="s">
        <v>2860</v>
      </c>
    </row>
    <row r="7708" spans="1:16" x14ac:dyDescent="0.2">
      <c r="A7708" s="183">
        <v>1004</v>
      </c>
      <c r="B7708" s="249" t="str">
        <f>IF(AND(A7708&lt;&gt;"",ISNUMBER(A7708)),VLOOKUP(A7708,Studies!A:BR,2,FALSE),"")</f>
        <v>Villikka 1997</v>
      </c>
      <c r="C7708" s="250" t="str">
        <f>IF(AND(A7708&lt;&gt;"",ISNUMBER(A7708)),VLOOKUP(A7708,Studies!A:BR,3,FALSE),"")</f>
        <v>https://www.ncbi.nlm.nih.gov/pubmed/9024169</v>
      </c>
      <c r="D7708" s="250" t="str">
        <f>IF(AND(A7708&lt;&gt;"",ISNUMBER(A7708)),VLOOKUP(A7708,Studies!A:BR,4,FALSE),"")</f>
        <v>Treatment arm (pretreatment with rifampin; 600 mg; 5 days)</v>
      </c>
      <c r="E7708" s="250" t="str">
        <f>IF(AND(A7708&lt;&gt;"",ISNUMBER(A7708)),VLOOKUP(A7708,Studies!A:BR,5,FALSE),"")</f>
        <v>Triazolam</v>
      </c>
      <c r="F7708" s="251" t="str">
        <f>IF(AND(A7708&lt;&gt;"",ISNUMBER(A7708)),VLOOKUP(A7708,Studies!A:BR,6,FALSE),"")</f>
        <v>Plasma</v>
      </c>
      <c r="G7708" s="194">
        <v>118</v>
      </c>
      <c r="H7708" s="194" t="s">
        <v>60</v>
      </c>
      <c r="I7708" s="187">
        <v>5.3421570000000002E-2</v>
      </c>
      <c r="J7708" s="187" t="s">
        <v>941</v>
      </c>
      <c r="K7708" s="187" t="s">
        <v>335</v>
      </c>
      <c r="O7708" s="59">
        <v>0.05</v>
      </c>
      <c r="P7708" s="188" t="s">
        <v>2860</v>
      </c>
    </row>
    <row r="7709" spans="1:16" x14ac:dyDescent="0.2">
      <c r="A7709" s="183">
        <v>1005</v>
      </c>
      <c r="B7709" s="249" t="str">
        <f>IF(AND(A7709&lt;&gt;"",ISNUMBER(A7709)),VLOOKUP(A7709,Studies!A:BR,2,FALSE),"")</f>
        <v>Villikka 1997</v>
      </c>
      <c r="C7709" s="250" t="str">
        <f>IF(AND(A7709&lt;&gt;"",ISNUMBER(A7709)),VLOOKUP(A7709,Studies!A:BR,3,FALSE),"")</f>
        <v>https://www.ncbi.nlm.nih.gov/pubmed/9024169</v>
      </c>
      <c r="D7709" s="250" t="str">
        <f>IF(AND(A7709&lt;&gt;"",ISNUMBER(A7709)),VLOOKUP(A7709,Studies!A:BR,4,FALSE),"")</f>
        <v>Control arm (pretreatment with placebo for 5 days); Subject 1</v>
      </c>
      <c r="E7709" s="250" t="str">
        <f>IF(AND(A7709&lt;&gt;"",ISNUMBER(A7709)),VLOOKUP(A7709,Studies!A:BR,5,FALSE),"")</f>
        <v>Triazolam</v>
      </c>
      <c r="F7709" s="251" t="str">
        <f>IF(AND(A7709&lt;&gt;"",ISNUMBER(A7709)),VLOOKUP(A7709,Studies!A:BR,6,FALSE),"")</f>
        <v>Plasma</v>
      </c>
      <c r="G7709" s="194">
        <v>0.5</v>
      </c>
      <c r="H7709" s="194" t="s">
        <v>60</v>
      </c>
      <c r="I7709" s="187">
        <v>1.2508280000000001</v>
      </c>
      <c r="J7709" s="187" t="s">
        <v>941</v>
      </c>
      <c r="K7709" s="187" t="s">
        <v>239</v>
      </c>
      <c r="O7709" s="59">
        <v>0.05</v>
      </c>
      <c r="P7709" s="188" t="s">
        <v>2612</v>
      </c>
    </row>
    <row r="7710" spans="1:16" x14ac:dyDescent="0.2">
      <c r="A7710" s="183">
        <v>1005</v>
      </c>
      <c r="B7710" s="249" t="str">
        <f>IF(AND(A7710&lt;&gt;"",ISNUMBER(A7710)),VLOOKUP(A7710,Studies!A:BR,2,FALSE),"")</f>
        <v>Villikka 1997</v>
      </c>
      <c r="C7710" s="250" t="str">
        <f>IF(AND(A7710&lt;&gt;"",ISNUMBER(A7710)),VLOOKUP(A7710,Studies!A:BR,3,FALSE),"")</f>
        <v>https://www.ncbi.nlm.nih.gov/pubmed/9024169</v>
      </c>
      <c r="D7710" s="250" t="str">
        <f>IF(AND(A7710&lt;&gt;"",ISNUMBER(A7710)),VLOOKUP(A7710,Studies!A:BR,4,FALSE),"")</f>
        <v>Control arm (pretreatment with placebo for 5 days); Subject 1</v>
      </c>
      <c r="E7710" s="250" t="str">
        <f>IF(AND(A7710&lt;&gt;"",ISNUMBER(A7710)),VLOOKUP(A7710,Studies!A:BR,5,FALSE),"")</f>
        <v>Triazolam</v>
      </c>
      <c r="F7710" s="251" t="str">
        <f>IF(AND(A7710&lt;&gt;"",ISNUMBER(A7710)),VLOOKUP(A7710,Studies!A:BR,6,FALSE),"")</f>
        <v>Plasma</v>
      </c>
      <c r="G7710" s="194">
        <v>1</v>
      </c>
      <c r="H7710" s="194" t="s">
        <v>60</v>
      </c>
      <c r="I7710" s="187">
        <v>2.9329529999999999</v>
      </c>
      <c r="J7710" s="187" t="s">
        <v>941</v>
      </c>
      <c r="K7710" s="187" t="s">
        <v>239</v>
      </c>
      <c r="O7710" s="59">
        <v>0.05</v>
      </c>
      <c r="P7710" s="188"/>
    </row>
    <row r="7711" spans="1:16" x14ac:dyDescent="0.2">
      <c r="A7711" s="183">
        <v>1005</v>
      </c>
      <c r="B7711" s="249" t="str">
        <f>IF(AND(A7711&lt;&gt;"",ISNUMBER(A7711)),VLOOKUP(A7711,Studies!A:BR,2,FALSE),"")</f>
        <v>Villikka 1997</v>
      </c>
      <c r="C7711" s="250" t="str">
        <f>IF(AND(A7711&lt;&gt;"",ISNUMBER(A7711)),VLOOKUP(A7711,Studies!A:BR,3,FALSE),"")</f>
        <v>https://www.ncbi.nlm.nih.gov/pubmed/9024169</v>
      </c>
      <c r="D7711" s="250" t="str">
        <f>IF(AND(A7711&lt;&gt;"",ISNUMBER(A7711)),VLOOKUP(A7711,Studies!A:BR,4,FALSE),"")</f>
        <v>Control arm (pretreatment with placebo for 5 days); Subject 1</v>
      </c>
      <c r="E7711" s="250" t="str">
        <f>IF(AND(A7711&lt;&gt;"",ISNUMBER(A7711)),VLOOKUP(A7711,Studies!A:BR,5,FALSE),"")</f>
        <v>Triazolam</v>
      </c>
      <c r="F7711" s="251" t="str">
        <f>IF(AND(A7711&lt;&gt;"",ISNUMBER(A7711)),VLOOKUP(A7711,Studies!A:BR,6,FALSE),"")</f>
        <v>Plasma</v>
      </c>
      <c r="G7711" s="194">
        <v>1.5</v>
      </c>
      <c r="H7711" s="194" t="s">
        <v>60</v>
      </c>
      <c r="I7711" s="187">
        <v>2.5474700000000001</v>
      </c>
      <c r="J7711" s="187" t="s">
        <v>941</v>
      </c>
      <c r="K7711" s="187" t="s">
        <v>239</v>
      </c>
      <c r="O7711" s="59">
        <v>0.05</v>
      </c>
      <c r="P7711" s="188"/>
    </row>
    <row r="7712" spans="1:16" x14ac:dyDescent="0.2">
      <c r="A7712" s="183">
        <v>1005</v>
      </c>
      <c r="B7712" s="249" t="str">
        <f>IF(AND(A7712&lt;&gt;"",ISNUMBER(A7712)),VLOOKUP(A7712,Studies!A:BR,2,FALSE),"")</f>
        <v>Villikka 1997</v>
      </c>
      <c r="C7712" s="250" t="str">
        <f>IF(AND(A7712&lt;&gt;"",ISNUMBER(A7712)),VLOOKUP(A7712,Studies!A:BR,3,FALSE),"")</f>
        <v>https://www.ncbi.nlm.nih.gov/pubmed/9024169</v>
      </c>
      <c r="D7712" s="250" t="str">
        <f>IF(AND(A7712&lt;&gt;"",ISNUMBER(A7712)),VLOOKUP(A7712,Studies!A:BR,4,FALSE),"")</f>
        <v>Control arm (pretreatment with placebo for 5 days); Subject 1</v>
      </c>
      <c r="E7712" s="250" t="str">
        <f>IF(AND(A7712&lt;&gt;"",ISNUMBER(A7712)),VLOOKUP(A7712,Studies!A:BR,5,FALSE),"")</f>
        <v>Triazolam</v>
      </c>
      <c r="F7712" s="251" t="str">
        <f>IF(AND(A7712&lt;&gt;"",ISNUMBER(A7712)),VLOOKUP(A7712,Studies!A:BR,6,FALSE),"")</f>
        <v>Plasma</v>
      </c>
      <c r="G7712" s="194">
        <v>2</v>
      </c>
      <c r="H7712" s="194" t="s">
        <v>60</v>
      </c>
      <c r="I7712" s="187">
        <v>2.5986349999999998</v>
      </c>
      <c r="J7712" s="187" t="s">
        <v>941</v>
      </c>
      <c r="K7712" s="187" t="s">
        <v>239</v>
      </c>
      <c r="O7712" s="59">
        <v>0.05</v>
      </c>
      <c r="P7712" s="188"/>
    </row>
    <row r="7713" spans="1:16" x14ac:dyDescent="0.2">
      <c r="A7713" s="183">
        <v>1005</v>
      </c>
      <c r="B7713" s="249" t="str">
        <f>IF(AND(A7713&lt;&gt;"",ISNUMBER(A7713)),VLOOKUP(A7713,Studies!A:BR,2,FALSE),"")</f>
        <v>Villikka 1997</v>
      </c>
      <c r="C7713" s="250" t="str">
        <f>IF(AND(A7713&lt;&gt;"",ISNUMBER(A7713)),VLOOKUP(A7713,Studies!A:BR,3,FALSE),"")</f>
        <v>https://www.ncbi.nlm.nih.gov/pubmed/9024169</v>
      </c>
      <c r="D7713" s="250" t="str">
        <f>IF(AND(A7713&lt;&gt;"",ISNUMBER(A7713)),VLOOKUP(A7713,Studies!A:BR,4,FALSE),"")</f>
        <v>Control arm (pretreatment with placebo for 5 days); Subject 1</v>
      </c>
      <c r="E7713" s="250" t="str">
        <f>IF(AND(A7713&lt;&gt;"",ISNUMBER(A7713)),VLOOKUP(A7713,Studies!A:BR,5,FALSE),"")</f>
        <v>Triazolam</v>
      </c>
      <c r="F7713" s="251" t="str">
        <f>IF(AND(A7713&lt;&gt;"",ISNUMBER(A7713)),VLOOKUP(A7713,Studies!A:BR,6,FALSE),"")</f>
        <v>Plasma</v>
      </c>
      <c r="G7713" s="194">
        <v>3</v>
      </c>
      <c r="H7713" s="194" t="s">
        <v>60</v>
      </c>
      <c r="I7713" s="187">
        <v>2.1752669999999998</v>
      </c>
      <c r="J7713" s="187" t="s">
        <v>941</v>
      </c>
      <c r="K7713" s="187" t="s">
        <v>239</v>
      </c>
      <c r="O7713" s="59">
        <v>0.05</v>
      </c>
      <c r="P7713" s="188"/>
    </row>
    <row r="7714" spans="1:16" x14ac:dyDescent="0.2">
      <c r="A7714" s="183">
        <v>1005</v>
      </c>
      <c r="B7714" s="249" t="str">
        <f>IF(AND(A7714&lt;&gt;"",ISNUMBER(A7714)),VLOOKUP(A7714,Studies!A:BR,2,FALSE),"")</f>
        <v>Villikka 1997</v>
      </c>
      <c r="C7714" s="250" t="str">
        <f>IF(AND(A7714&lt;&gt;"",ISNUMBER(A7714)),VLOOKUP(A7714,Studies!A:BR,3,FALSE),"")</f>
        <v>https://www.ncbi.nlm.nih.gov/pubmed/9024169</v>
      </c>
      <c r="D7714" s="250" t="str">
        <f>IF(AND(A7714&lt;&gt;"",ISNUMBER(A7714)),VLOOKUP(A7714,Studies!A:BR,4,FALSE),"")</f>
        <v>Control arm (pretreatment with placebo for 5 days); Subject 1</v>
      </c>
      <c r="E7714" s="250" t="str">
        <f>IF(AND(A7714&lt;&gt;"",ISNUMBER(A7714)),VLOOKUP(A7714,Studies!A:BR,5,FALSE),"")</f>
        <v>Triazolam</v>
      </c>
      <c r="F7714" s="251" t="str">
        <f>IF(AND(A7714&lt;&gt;"",ISNUMBER(A7714)),VLOOKUP(A7714,Studies!A:BR,6,FALSE),"")</f>
        <v>Plasma</v>
      </c>
      <c r="G7714" s="194">
        <v>4</v>
      </c>
      <c r="H7714" s="194" t="s">
        <v>60</v>
      </c>
      <c r="I7714" s="187">
        <v>1.4929410000000001</v>
      </c>
      <c r="J7714" s="187" t="s">
        <v>941</v>
      </c>
      <c r="K7714" s="187" t="s">
        <v>239</v>
      </c>
      <c r="O7714" s="59">
        <v>0.05</v>
      </c>
      <c r="P7714" s="188"/>
    </row>
    <row r="7715" spans="1:16" x14ac:dyDescent="0.2">
      <c r="A7715" s="183">
        <v>1005</v>
      </c>
      <c r="B7715" s="249" t="str">
        <f>IF(AND(A7715&lt;&gt;"",ISNUMBER(A7715)),VLOOKUP(A7715,Studies!A:BR,2,FALSE),"")</f>
        <v>Villikka 1997</v>
      </c>
      <c r="C7715" s="250" t="str">
        <f>IF(AND(A7715&lt;&gt;"",ISNUMBER(A7715)),VLOOKUP(A7715,Studies!A:BR,3,FALSE),"")</f>
        <v>https://www.ncbi.nlm.nih.gov/pubmed/9024169</v>
      </c>
      <c r="D7715" s="250" t="str">
        <f>IF(AND(A7715&lt;&gt;"",ISNUMBER(A7715)),VLOOKUP(A7715,Studies!A:BR,4,FALSE),"")</f>
        <v>Control arm (pretreatment with placebo for 5 days); Subject 1</v>
      </c>
      <c r="E7715" s="250" t="str">
        <f>IF(AND(A7715&lt;&gt;"",ISNUMBER(A7715)),VLOOKUP(A7715,Studies!A:BR,5,FALSE),"")</f>
        <v>Triazolam</v>
      </c>
      <c r="F7715" s="251" t="str">
        <f>IF(AND(A7715&lt;&gt;"",ISNUMBER(A7715)),VLOOKUP(A7715,Studies!A:BR,6,FALSE),"")</f>
        <v>Plasma</v>
      </c>
      <c r="G7715" s="194">
        <v>5</v>
      </c>
      <c r="H7715" s="194" t="s">
        <v>60</v>
      </c>
      <c r="I7715" s="187">
        <v>1.226256</v>
      </c>
      <c r="J7715" s="187" t="s">
        <v>941</v>
      </c>
      <c r="K7715" s="187" t="s">
        <v>239</v>
      </c>
      <c r="O7715" s="59">
        <v>0.05</v>
      </c>
      <c r="P7715" s="188"/>
    </row>
    <row r="7716" spans="1:16" x14ac:dyDescent="0.2">
      <c r="A7716" s="183">
        <v>1005</v>
      </c>
      <c r="B7716" s="249" t="str">
        <f>IF(AND(A7716&lt;&gt;"",ISNUMBER(A7716)),VLOOKUP(A7716,Studies!A:BR,2,FALSE),"")</f>
        <v>Villikka 1997</v>
      </c>
      <c r="C7716" s="250" t="str">
        <f>IF(AND(A7716&lt;&gt;"",ISNUMBER(A7716)),VLOOKUP(A7716,Studies!A:BR,3,FALSE),"")</f>
        <v>https://www.ncbi.nlm.nih.gov/pubmed/9024169</v>
      </c>
      <c r="D7716" s="250" t="str">
        <f>IF(AND(A7716&lt;&gt;"",ISNUMBER(A7716)),VLOOKUP(A7716,Studies!A:BR,4,FALSE),"")</f>
        <v>Control arm (pretreatment with placebo for 5 days); Subject 1</v>
      </c>
      <c r="E7716" s="250" t="str">
        <f>IF(AND(A7716&lt;&gt;"",ISNUMBER(A7716)),VLOOKUP(A7716,Studies!A:BR,5,FALSE),"")</f>
        <v>Triazolam</v>
      </c>
      <c r="F7716" s="251" t="str">
        <f>IF(AND(A7716&lt;&gt;"",ISNUMBER(A7716)),VLOOKUP(A7716,Studies!A:BR,6,FALSE),"")</f>
        <v>Plasma</v>
      </c>
      <c r="G7716" s="194">
        <v>6</v>
      </c>
      <c r="H7716" s="194" t="s">
        <v>60</v>
      </c>
      <c r="I7716" s="187">
        <v>0.9699314</v>
      </c>
      <c r="J7716" s="187" t="s">
        <v>941</v>
      </c>
      <c r="K7716" s="187" t="s">
        <v>239</v>
      </c>
      <c r="O7716" s="59">
        <v>0.05</v>
      </c>
      <c r="P7716" s="188"/>
    </row>
    <row r="7717" spans="1:16" x14ac:dyDescent="0.2">
      <c r="A7717" s="183">
        <v>1005</v>
      </c>
      <c r="B7717" s="249" t="str">
        <f>IF(AND(A7717&lt;&gt;"",ISNUMBER(A7717)),VLOOKUP(A7717,Studies!A:BR,2,FALSE),"")</f>
        <v>Villikka 1997</v>
      </c>
      <c r="C7717" s="250" t="str">
        <f>IF(AND(A7717&lt;&gt;"",ISNUMBER(A7717)),VLOOKUP(A7717,Studies!A:BR,3,FALSE),"")</f>
        <v>https://www.ncbi.nlm.nih.gov/pubmed/9024169</v>
      </c>
      <c r="D7717" s="250" t="str">
        <f>IF(AND(A7717&lt;&gt;"",ISNUMBER(A7717)),VLOOKUP(A7717,Studies!A:BR,4,FALSE),"")</f>
        <v>Control arm (pretreatment with placebo for 5 days); Subject 1</v>
      </c>
      <c r="E7717" s="250" t="str">
        <f>IF(AND(A7717&lt;&gt;"",ISNUMBER(A7717)),VLOOKUP(A7717,Studies!A:BR,5,FALSE),"")</f>
        <v>Triazolam</v>
      </c>
      <c r="F7717" s="251" t="str">
        <f>IF(AND(A7717&lt;&gt;"",ISNUMBER(A7717)),VLOOKUP(A7717,Studies!A:BR,6,FALSE),"")</f>
        <v>Plasma</v>
      </c>
      <c r="G7717" s="194">
        <v>8</v>
      </c>
      <c r="H7717" s="194" t="s">
        <v>60</v>
      </c>
      <c r="I7717" s="187">
        <v>0.79065439999999998</v>
      </c>
      <c r="J7717" s="187" t="s">
        <v>941</v>
      </c>
      <c r="K7717" s="187" t="s">
        <v>239</v>
      </c>
      <c r="O7717" s="59">
        <v>0.05</v>
      </c>
      <c r="P7717" s="188"/>
    </row>
    <row r="7718" spans="1:16" x14ac:dyDescent="0.2">
      <c r="A7718" s="183">
        <v>1005</v>
      </c>
      <c r="B7718" s="249" t="str">
        <f>IF(AND(A7718&lt;&gt;"",ISNUMBER(A7718)),VLOOKUP(A7718,Studies!A:BR,2,FALSE),"")</f>
        <v>Villikka 1997</v>
      </c>
      <c r="C7718" s="250" t="str">
        <f>IF(AND(A7718&lt;&gt;"",ISNUMBER(A7718)),VLOOKUP(A7718,Studies!A:BR,3,FALSE),"")</f>
        <v>https://www.ncbi.nlm.nih.gov/pubmed/9024169</v>
      </c>
      <c r="D7718" s="250" t="str">
        <f>IF(AND(A7718&lt;&gt;"",ISNUMBER(A7718)),VLOOKUP(A7718,Studies!A:BR,4,FALSE),"")</f>
        <v>Control arm (pretreatment with placebo for 5 days); Subject 1</v>
      </c>
      <c r="E7718" s="250" t="str">
        <f>IF(AND(A7718&lt;&gt;"",ISNUMBER(A7718)),VLOOKUP(A7718,Studies!A:BR,5,FALSE),"")</f>
        <v>Triazolam</v>
      </c>
      <c r="F7718" s="251" t="str">
        <f>IF(AND(A7718&lt;&gt;"",ISNUMBER(A7718)),VLOOKUP(A7718,Studies!A:BR,6,FALSE),"")</f>
        <v>Plasma</v>
      </c>
      <c r="G7718" s="194">
        <v>10</v>
      </c>
      <c r="H7718" s="194" t="s">
        <v>60</v>
      </c>
      <c r="I7718" s="187">
        <v>0.34198830000000002</v>
      </c>
      <c r="J7718" s="187" t="s">
        <v>941</v>
      </c>
      <c r="K7718" s="187" t="s">
        <v>239</v>
      </c>
      <c r="O7718" s="59">
        <v>0.05</v>
      </c>
      <c r="P7718" s="188"/>
    </row>
    <row r="7719" spans="1:16" x14ac:dyDescent="0.2">
      <c r="A7719" s="183">
        <v>1006</v>
      </c>
      <c r="B7719" s="249" t="str">
        <f>IF(AND(A7719&lt;&gt;"",ISNUMBER(A7719)),VLOOKUP(A7719,Studies!A:BR,2,FALSE),"")</f>
        <v>Villikka 1997</v>
      </c>
      <c r="C7719" s="250" t="str">
        <f>IF(AND(A7719&lt;&gt;"",ISNUMBER(A7719)),VLOOKUP(A7719,Studies!A:BR,3,FALSE),"")</f>
        <v>https://www.ncbi.nlm.nih.gov/pubmed/9024169</v>
      </c>
      <c r="D7719" s="250" t="str">
        <f>IF(AND(A7719&lt;&gt;"",ISNUMBER(A7719)),VLOOKUP(A7719,Studies!A:BR,4,FALSE),"")</f>
        <v>Control arm (pretreatment with placebo for 5 days); Subject 2</v>
      </c>
      <c r="E7719" s="250" t="str">
        <f>IF(AND(A7719&lt;&gt;"",ISNUMBER(A7719)),VLOOKUP(A7719,Studies!A:BR,5,FALSE),"")</f>
        <v>Triazolam</v>
      </c>
      <c r="F7719" s="251" t="str">
        <f>IF(AND(A7719&lt;&gt;"",ISNUMBER(A7719)),VLOOKUP(A7719,Studies!A:BR,6,FALSE),"")</f>
        <v>Plasma</v>
      </c>
      <c r="G7719" s="194">
        <v>0.5</v>
      </c>
      <c r="H7719" s="194" t="s">
        <v>60</v>
      </c>
      <c r="I7719" s="187">
        <v>1.2115610000000001</v>
      </c>
      <c r="J7719" s="187" t="s">
        <v>941</v>
      </c>
      <c r="K7719" s="187" t="s">
        <v>239</v>
      </c>
      <c r="O7719" s="59">
        <v>0.05</v>
      </c>
      <c r="P7719" s="188" t="s">
        <v>2612</v>
      </c>
    </row>
    <row r="7720" spans="1:16" x14ac:dyDescent="0.2">
      <c r="A7720" s="183">
        <v>1006</v>
      </c>
      <c r="B7720" s="249" t="str">
        <f>IF(AND(A7720&lt;&gt;"",ISNUMBER(A7720)),VLOOKUP(A7720,Studies!A:BR,2,FALSE),"")</f>
        <v>Villikka 1997</v>
      </c>
      <c r="C7720" s="250" t="str">
        <f>IF(AND(A7720&lt;&gt;"",ISNUMBER(A7720)),VLOOKUP(A7720,Studies!A:BR,3,FALSE),"")</f>
        <v>https://www.ncbi.nlm.nih.gov/pubmed/9024169</v>
      </c>
      <c r="D7720" s="250" t="str">
        <f>IF(AND(A7720&lt;&gt;"",ISNUMBER(A7720)),VLOOKUP(A7720,Studies!A:BR,4,FALSE),"")</f>
        <v>Control arm (pretreatment with placebo for 5 days); Subject 2</v>
      </c>
      <c r="E7720" s="250" t="str">
        <f>IF(AND(A7720&lt;&gt;"",ISNUMBER(A7720)),VLOOKUP(A7720,Studies!A:BR,5,FALSE),"")</f>
        <v>Triazolam</v>
      </c>
      <c r="F7720" s="251" t="str">
        <f>IF(AND(A7720&lt;&gt;"",ISNUMBER(A7720)),VLOOKUP(A7720,Studies!A:BR,6,FALSE),"")</f>
        <v>Plasma</v>
      </c>
      <c r="G7720" s="194">
        <v>1</v>
      </c>
      <c r="H7720" s="194" t="s">
        <v>60</v>
      </c>
      <c r="I7720" s="187">
        <v>2.7923490000000002</v>
      </c>
      <c r="J7720" s="187" t="s">
        <v>941</v>
      </c>
      <c r="K7720" s="187" t="s">
        <v>239</v>
      </c>
      <c r="O7720" s="59">
        <v>0.05</v>
      </c>
      <c r="P7720" s="188"/>
    </row>
    <row r="7721" spans="1:16" x14ac:dyDescent="0.2">
      <c r="A7721" s="183">
        <v>1006</v>
      </c>
      <c r="B7721" s="249" t="str">
        <f>IF(AND(A7721&lt;&gt;"",ISNUMBER(A7721)),VLOOKUP(A7721,Studies!A:BR,2,FALSE),"")</f>
        <v>Villikka 1997</v>
      </c>
      <c r="C7721" s="250" t="str">
        <f>IF(AND(A7721&lt;&gt;"",ISNUMBER(A7721)),VLOOKUP(A7721,Studies!A:BR,3,FALSE),"")</f>
        <v>https://www.ncbi.nlm.nih.gov/pubmed/9024169</v>
      </c>
      <c r="D7721" s="250" t="str">
        <f>IF(AND(A7721&lt;&gt;"",ISNUMBER(A7721)),VLOOKUP(A7721,Studies!A:BR,4,FALSE),"")</f>
        <v>Control arm (pretreatment with placebo for 5 days); Subject 2</v>
      </c>
      <c r="E7721" s="250" t="str">
        <f>IF(AND(A7721&lt;&gt;"",ISNUMBER(A7721)),VLOOKUP(A7721,Studies!A:BR,5,FALSE),"")</f>
        <v>Triazolam</v>
      </c>
      <c r="F7721" s="251" t="str">
        <f>IF(AND(A7721&lt;&gt;"",ISNUMBER(A7721)),VLOOKUP(A7721,Studies!A:BR,6,FALSE),"")</f>
        <v>Plasma</v>
      </c>
      <c r="G7721" s="194">
        <v>1.5</v>
      </c>
      <c r="H7721" s="194" t="s">
        <v>60</v>
      </c>
      <c r="I7721" s="187">
        <v>2.9854500000000002</v>
      </c>
      <c r="J7721" s="187" t="s">
        <v>941</v>
      </c>
      <c r="K7721" s="187" t="s">
        <v>239</v>
      </c>
      <c r="O7721" s="59">
        <v>0.05</v>
      </c>
      <c r="P7721" s="188"/>
    </row>
    <row r="7722" spans="1:16" x14ac:dyDescent="0.2">
      <c r="A7722" s="183">
        <v>1006</v>
      </c>
      <c r="B7722" s="249" t="str">
        <f>IF(AND(A7722&lt;&gt;"",ISNUMBER(A7722)),VLOOKUP(A7722,Studies!A:BR,2,FALSE),"")</f>
        <v>Villikka 1997</v>
      </c>
      <c r="C7722" s="250" t="str">
        <f>IF(AND(A7722&lt;&gt;"",ISNUMBER(A7722)),VLOOKUP(A7722,Studies!A:BR,3,FALSE),"")</f>
        <v>https://www.ncbi.nlm.nih.gov/pubmed/9024169</v>
      </c>
      <c r="D7722" s="250" t="str">
        <f>IF(AND(A7722&lt;&gt;"",ISNUMBER(A7722)),VLOOKUP(A7722,Studies!A:BR,4,FALSE),"")</f>
        <v>Control arm (pretreatment with placebo for 5 days); Subject 2</v>
      </c>
      <c r="E7722" s="250" t="str">
        <f>IF(AND(A7722&lt;&gt;"",ISNUMBER(A7722)),VLOOKUP(A7722,Studies!A:BR,5,FALSE),"")</f>
        <v>Triazolam</v>
      </c>
      <c r="F7722" s="251" t="str">
        <f>IF(AND(A7722&lt;&gt;"",ISNUMBER(A7722)),VLOOKUP(A7722,Studies!A:BR,6,FALSE),"")</f>
        <v>Plasma</v>
      </c>
      <c r="G7722" s="194">
        <v>2</v>
      </c>
      <c r="H7722" s="194" t="s">
        <v>60</v>
      </c>
      <c r="I7722" s="187">
        <v>2.7165469999999998</v>
      </c>
      <c r="J7722" s="187" t="s">
        <v>941</v>
      </c>
      <c r="K7722" s="187" t="s">
        <v>239</v>
      </c>
      <c r="O7722" s="59">
        <v>0.05</v>
      </c>
      <c r="P7722" s="188"/>
    </row>
    <row r="7723" spans="1:16" x14ac:dyDescent="0.2">
      <c r="A7723" s="183">
        <v>1006</v>
      </c>
      <c r="B7723" s="249" t="str">
        <f>IF(AND(A7723&lt;&gt;"",ISNUMBER(A7723)),VLOOKUP(A7723,Studies!A:BR,2,FALSE),"")</f>
        <v>Villikka 1997</v>
      </c>
      <c r="C7723" s="250" t="str">
        <f>IF(AND(A7723&lt;&gt;"",ISNUMBER(A7723)),VLOOKUP(A7723,Studies!A:BR,3,FALSE),"")</f>
        <v>https://www.ncbi.nlm.nih.gov/pubmed/9024169</v>
      </c>
      <c r="D7723" s="250" t="str">
        <f>IF(AND(A7723&lt;&gt;"",ISNUMBER(A7723)),VLOOKUP(A7723,Studies!A:BR,4,FALSE),"")</f>
        <v>Control arm (pretreatment with placebo for 5 days); Subject 2</v>
      </c>
      <c r="E7723" s="250" t="str">
        <f>IF(AND(A7723&lt;&gt;"",ISNUMBER(A7723)),VLOOKUP(A7723,Studies!A:BR,5,FALSE),"")</f>
        <v>Triazolam</v>
      </c>
      <c r="F7723" s="251" t="str">
        <f>IF(AND(A7723&lt;&gt;"",ISNUMBER(A7723)),VLOOKUP(A7723,Studies!A:BR,6,FALSE),"")</f>
        <v>Plasma</v>
      </c>
      <c r="G7723" s="194">
        <v>3</v>
      </c>
      <c r="H7723" s="194" t="s">
        <v>60</v>
      </c>
      <c r="I7723" s="187">
        <v>2.1863320000000002</v>
      </c>
      <c r="J7723" s="187" t="s">
        <v>941</v>
      </c>
      <c r="K7723" s="187" t="s">
        <v>239</v>
      </c>
      <c r="O7723" s="59">
        <v>0.05</v>
      </c>
      <c r="P7723" s="188"/>
    </row>
    <row r="7724" spans="1:16" x14ac:dyDescent="0.2">
      <c r="A7724" s="183">
        <v>1006</v>
      </c>
      <c r="B7724" s="249" t="str">
        <f>IF(AND(A7724&lt;&gt;"",ISNUMBER(A7724)),VLOOKUP(A7724,Studies!A:BR,2,FALSE),"")</f>
        <v>Villikka 1997</v>
      </c>
      <c r="C7724" s="250" t="str">
        <f>IF(AND(A7724&lt;&gt;"",ISNUMBER(A7724)),VLOOKUP(A7724,Studies!A:BR,3,FALSE),"")</f>
        <v>https://www.ncbi.nlm.nih.gov/pubmed/9024169</v>
      </c>
      <c r="D7724" s="250" t="str">
        <f>IF(AND(A7724&lt;&gt;"",ISNUMBER(A7724)),VLOOKUP(A7724,Studies!A:BR,4,FALSE),"")</f>
        <v>Control arm (pretreatment with placebo for 5 days); Subject 2</v>
      </c>
      <c r="E7724" s="250" t="str">
        <f>IF(AND(A7724&lt;&gt;"",ISNUMBER(A7724)),VLOOKUP(A7724,Studies!A:BR,5,FALSE),"")</f>
        <v>Triazolam</v>
      </c>
      <c r="F7724" s="251" t="str">
        <f>IF(AND(A7724&lt;&gt;"",ISNUMBER(A7724)),VLOOKUP(A7724,Studies!A:BR,6,FALSE),"")</f>
        <v>Plasma</v>
      </c>
      <c r="G7724" s="194">
        <v>4</v>
      </c>
      <c r="H7724" s="194" t="s">
        <v>60</v>
      </c>
      <c r="I7724" s="187">
        <v>1.694059</v>
      </c>
      <c r="J7724" s="187" t="s">
        <v>941</v>
      </c>
      <c r="K7724" s="187" t="s">
        <v>239</v>
      </c>
      <c r="O7724" s="59">
        <v>0.05</v>
      </c>
      <c r="P7724" s="188"/>
    </row>
    <row r="7725" spans="1:16" x14ac:dyDescent="0.2">
      <c r="A7725" s="183">
        <v>1006</v>
      </c>
      <c r="B7725" s="249" t="str">
        <f>IF(AND(A7725&lt;&gt;"",ISNUMBER(A7725)),VLOOKUP(A7725,Studies!A:BR,2,FALSE),"")</f>
        <v>Villikka 1997</v>
      </c>
      <c r="C7725" s="250" t="str">
        <f>IF(AND(A7725&lt;&gt;"",ISNUMBER(A7725)),VLOOKUP(A7725,Studies!A:BR,3,FALSE),"")</f>
        <v>https://www.ncbi.nlm.nih.gov/pubmed/9024169</v>
      </c>
      <c r="D7725" s="250" t="str">
        <f>IF(AND(A7725&lt;&gt;"",ISNUMBER(A7725)),VLOOKUP(A7725,Studies!A:BR,4,FALSE),"")</f>
        <v>Control arm (pretreatment with placebo for 5 days); Subject 2</v>
      </c>
      <c r="E7725" s="250" t="str">
        <f>IF(AND(A7725&lt;&gt;"",ISNUMBER(A7725)),VLOOKUP(A7725,Studies!A:BR,5,FALSE),"")</f>
        <v>Triazolam</v>
      </c>
      <c r="F7725" s="251" t="str">
        <f>IF(AND(A7725&lt;&gt;"",ISNUMBER(A7725)),VLOOKUP(A7725,Studies!A:BR,6,FALSE),"")</f>
        <v>Plasma</v>
      </c>
      <c r="G7725" s="194">
        <v>5</v>
      </c>
      <c r="H7725" s="194" t="s">
        <v>60</v>
      </c>
      <c r="I7725" s="187">
        <v>1.2879449999999999</v>
      </c>
      <c r="J7725" s="187" t="s">
        <v>941</v>
      </c>
      <c r="K7725" s="187" t="s">
        <v>239</v>
      </c>
      <c r="O7725" s="59">
        <v>0.05</v>
      </c>
      <c r="P7725" s="188"/>
    </row>
    <row r="7726" spans="1:16" x14ac:dyDescent="0.2">
      <c r="A7726" s="183">
        <v>1006</v>
      </c>
      <c r="B7726" s="249" t="str">
        <f>IF(AND(A7726&lt;&gt;"",ISNUMBER(A7726)),VLOOKUP(A7726,Studies!A:BR,2,FALSE),"")</f>
        <v>Villikka 1997</v>
      </c>
      <c r="C7726" s="250" t="str">
        <f>IF(AND(A7726&lt;&gt;"",ISNUMBER(A7726)),VLOOKUP(A7726,Studies!A:BR,3,FALSE),"")</f>
        <v>https://www.ncbi.nlm.nih.gov/pubmed/9024169</v>
      </c>
      <c r="D7726" s="250" t="str">
        <f>IF(AND(A7726&lt;&gt;"",ISNUMBER(A7726)),VLOOKUP(A7726,Studies!A:BR,4,FALSE),"")</f>
        <v>Control arm (pretreatment with placebo for 5 days); Subject 2</v>
      </c>
      <c r="E7726" s="250" t="str">
        <f>IF(AND(A7726&lt;&gt;"",ISNUMBER(A7726)),VLOOKUP(A7726,Studies!A:BR,5,FALSE),"")</f>
        <v>Triazolam</v>
      </c>
      <c r="F7726" s="251" t="str">
        <f>IF(AND(A7726&lt;&gt;"",ISNUMBER(A7726)),VLOOKUP(A7726,Studies!A:BR,6,FALSE),"")</f>
        <v>Plasma</v>
      </c>
      <c r="G7726" s="194">
        <v>6</v>
      </c>
      <c r="H7726" s="194" t="s">
        <v>60</v>
      </c>
      <c r="I7726" s="187">
        <v>1.0365489999999999</v>
      </c>
      <c r="J7726" s="187" t="s">
        <v>941</v>
      </c>
      <c r="K7726" s="187" t="s">
        <v>239</v>
      </c>
      <c r="O7726" s="59">
        <v>0.05</v>
      </c>
      <c r="P7726" s="188"/>
    </row>
    <row r="7727" spans="1:16" x14ac:dyDescent="0.2">
      <c r="A7727" s="183">
        <v>1006</v>
      </c>
      <c r="B7727" s="249" t="str">
        <f>IF(AND(A7727&lt;&gt;"",ISNUMBER(A7727)),VLOOKUP(A7727,Studies!A:BR,2,FALSE),"")</f>
        <v>Villikka 1997</v>
      </c>
      <c r="C7727" s="250" t="str">
        <f>IF(AND(A7727&lt;&gt;"",ISNUMBER(A7727)),VLOOKUP(A7727,Studies!A:BR,3,FALSE),"")</f>
        <v>https://www.ncbi.nlm.nih.gov/pubmed/9024169</v>
      </c>
      <c r="D7727" s="250" t="str">
        <f>IF(AND(A7727&lt;&gt;"",ISNUMBER(A7727)),VLOOKUP(A7727,Studies!A:BR,4,FALSE),"")</f>
        <v>Control arm (pretreatment with placebo for 5 days); Subject 2</v>
      </c>
      <c r="E7727" s="250" t="str">
        <f>IF(AND(A7727&lt;&gt;"",ISNUMBER(A7727)),VLOOKUP(A7727,Studies!A:BR,5,FALSE),"")</f>
        <v>Triazolam</v>
      </c>
      <c r="F7727" s="251" t="str">
        <f>IF(AND(A7727&lt;&gt;"",ISNUMBER(A7727)),VLOOKUP(A7727,Studies!A:BR,6,FALSE),"")</f>
        <v>Plasma</v>
      </c>
      <c r="G7727" s="194">
        <v>8</v>
      </c>
      <c r="H7727" s="194" t="s">
        <v>60</v>
      </c>
      <c r="I7727" s="187">
        <v>0.58236060000000001</v>
      </c>
      <c r="J7727" s="187" t="s">
        <v>941</v>
      </c>
      <c r="K7727" s="187" t="s">
        <v>239</v>
      </c>
      <c r="O7727" s="59">
        <v>0.05</v>
      </c>
      <c r="P7727" s="188"/>
    </row>
    <row r="7728" spans="1:16" x14ac:dyDescent="0.2">
      <c r="A7728" s="183">
        <v>1006</v>
      </c>
      <c r="B7728" s="249" t="str">
        <f>IF(AND(A7728&lt;&gt;"",ISNUMBER(A7728)),VLOOKUP(A7728,Studies!A:BR,2,FALSE),"")</f>
        <v>Villikka 1997</v>
      </c>
      <c r="C7728" s="250" t="str">
        <f>IF(AND(A7728&lt;&gt;"",ISNUMBER(A7728)),VLOOKUP(A7728,Studies!A:BR,3,FALSE),"")</f>
        <v>https://www.ncbi.nlm.nih.gov/pubmed/9024169</v>
      </c>
      <c r="D7728" s="250" t="str">
        <f>IF(AND(A7728&lt;&gt;"",ISNUMBER(A7728)),VLOOKUP(A7728,Studies!A:BR,4,FALSE),"")</f>
        <v>Control arm (pretreatment with placebo for 5 days); Subject 2</v>
      </c>
      <c r="E7728" s="250" t="str">
        <f>IF(AND(A7728&lt;&gt;"",ISNUMBER(A7728)),VLOOKUP(A7728,Studies!A:BR,5,FALSE),"")</f>
        <v>Triazolam</v>
      </c>
      <c r="F7728" s="251" t="str">
        <f>IF(AND(A7728&lt;&gt;"",ISNUMBER(A7728)),VLOOKUP(A7728,Studies!A:BR,6,FALSE),"")</f>
        <v>Plasma</v>
      </c>
      <c r="G7728" s="194">
        <v>10</v>
      </c>
      <c r="H7728" s="194" t="s">
        <v>60</v>
      </c>
      <c r="I7728" s="187">
        <v>0.33663759999999998</v>
      </c>
      <c r="J7728" s="187" t="s">
        <v>941</v>
      </c>
      <c r="K7728" s="187" t="s">
        <v>239</v>
      </c>
      <c r="O7728" s="59">
        <v>0.05</v>
      </c>
      <c r="P7728" s="188"/>
    </row>
    <row r="7729" spans="1:16" x14ac:dyDescent="0.2">
      <c r="A7729" s="183">
        <v>1007</v>
      </c>
      <c r="B7729" s="249" t="str">
        <f>IF(AND(A7729&lt;&gt;"",ISNUMBER(A7729)),VLOOKUP(A7729,Studies!A:BR,2,FALSE),"")</f>
        <v>Villikka 1997</v>
      </c>
      <c r="C7729" s="250" t="str">
        <f>IF(AND(A7729&lt;&gt;"",ISNUMBER(A7729)),VLOOKUP(A7729,Studies!A:BR,3,FALSE),"")</f>
        <v>https://www.ncbi.nlm.nih.gov/pubmed/9024169</v>
      </c>
      <c r="D7729" s="250" t="str">
        <f>IF(AND(A7729&lt;&gt;"",ISNUMBER(A7729)),VLOOKUP(A7729,Studies!A:BR,4,FALSE),"")</f>
        <v>Control arm (pretreatment with placebo for 5 days); Subject 3</v>
      </c>
      <c r="E7729" s="250" t="str">
        <f>IF(AND(A7729&lt;&gt;"",ISNUMBER(A7729)),VLOOKUP(A7729,Studies!A:BR,5,FALSE),"")</f>
        <v>Triazolam</v>
      </c>
      <c r="F7729" s="251" t="str">
        <f>IF(AND(A7729&lt;&gt;"",ISNUMBER(A7729)),VLOOKUP(A7729,Studies!A:BR,6,FALSE),"")</f>
        <v>Plasma</v>
      </c>
      <c r="G7729" s="194">
        <v>0.5</v>
      </c>
      <c r="H7729" s="194" t="s">
        <v>60</v>
      </c>
      <c r="I7729" s="187">
        <v>0.1000969</v>
      </c>
      <c r="J7729" s="187" t="s">
        <v>941</v>
      </c>
      <c r="K7729" s="187" t="s">
        <v>239</v>
      </c>
      <c r="O7729" s="59">
        <v>0.05</v>
      </c>
      <c r="P7729" s="188" t="s">
        <v>2612</v>
      </c>
    </row>
    <row r="7730" spans="1:16" x14ac:dyDescent="0.2">
      <c r="A7730" s="183">
        <v>1007</v>
      </c>
      <c r="B7730" s="249" t="str">
        <f>IF(AND(A7730&lt;&gt;"",ISNUMBER(A7730)),VLOOKUP(A7730,Studies!A:BR,2,FALSE),"")</f>
        <v>Villikka 1997</v>
      </c>
      <c r="C7730" s="250" t="str">
        <f>IF(AND(A7730&lt;&gt;"",ISNUMBER(A7730)),VLOOKUP(A7730,Studies!A:BR,3,FALSE),"")</f>
        <v>https://www.ncbi.nlm.nih.gov/pubmed/9024169</v>
      </c>
      <c r="D7730" s="250" t="str">
        <f>IF(AND(A7730&lt;&gt;"",ISNUMBER(A7730)),VLOOKUP(A7730,Studies!A:BR,4,FALSE),"")</f>
        <v>Control arm (pretreatment with placebo for 5 days); Subject 3</v>
      </c>
      <c r="E7730" s="250" t="str">
        <f>IF(AND(A7730&lt;&gt;"",ISNUMBER(A7730)),VLOOKUP(A7730,Studies!A:BR,5,FALSE),"")</f>
        <v>Triazolam</v>
      </c>
      <c r="F7730" s="251" t="str">
        <f>IF(AND(A7730&lt;&gt;"",ISNUMBER(A7730)),VLOOKUP(A7730,Studies!A:BR,6,FALSE),"")</f>
        <v>Plasma</v>
      </c>
      <c r="G7730" s="194">
        <v>1</v>
      </c>
      <c r="H7730" s="194" t="s">
        <v>60</v>
      </c>
      <c r="I7730" s="187">
        <v>1.1829160000000001</v>
      </c>
      <c r="J7730" s="187" t="s">
        <v>941</v>
      </c>
      <c r="K7730" s="187" t="s">
        <v>239</v>
      </c>
      <c r="O7730" s="59">
        <v>0.05</v>
      </c>
      <c r="P7730" s="188"/>
    </row>
    <row r="7731" spans="1:16" x14ac:dyDescent="0.2">
      <c r="A7731" s="183">
        <v>1007</v>
      </c>
      <c r="B7731" s="249" t="str">
        <f>IF(AND(A7731&lt;&gt;"",ISNUMBER(A7731)),VLOOKUP(A7731,Studies!A:BR,2,FALSE),"")</f>
        <v>Villikka 1997</v>
      </c>
      <c r="C7731" s="250" t="str">
        <f>IF(AND(A7731&lt;&gt;"",ISNUMBER(A7731)),VLOOKUP(A7731,Studies!A:BR,3,FALSE),"")</f>
        <v>https://www.ncbi.nlm.nih.gov/pubmed/9024169</v>
      </c>
      <c r="D7731" s="250" t="str">
        <f>IF(AND(A7731&lt;&gt;"",ISNUMBER(A7731)),VLOOKUP(A7731,Studies!A:BR,4,FALSE),"")</f>
        <v>Control arm (pretreatment with placebo for 5 days); Subject 3</v>
      </c>
      <c r="E7731" s="250" t="str">
        <f>IF(AND(A7731&lt;&gt;"",ISNUMBER(A7731)),VLOOKUP(A7731,Studies!A:BR,5,FALSE),"")</f>
        <v>Triazolam</v>
      </c>
      <c r="F7731" s="251" t="str">
        <f>IF(AND(A7731&lt;&gt;"",ISNUMBER(A7731)),VLOOKUP(A7731,Studies!A:BR,6,FALSE),"")</f>
        <v>Plasma</v>
      </c>
      <c r="G7731" s="194">
        <v>1.5</v>
      </c>
      <c r="H7731" s="194" t="s">
        <v>60</v>
      </c>
      <c r="I7731" s="187">
        <v>3.2578109999999998</v>
      </c>
      <c r="J7731" s="187" t="s">
        <v>941</v>
      </c>
      <c r="K7731" s="187" t="s">
        <v>239</v>
      </c>
      <c r="O7731" s="59">
        <v>0.05</v>
      </c>
      <c r="P7731" s="188"/>
    </row>
    <row r="7732" spans="1:16" x14ac:dyDescent="0.2">
      <c r="A7732" s="183">
        <v>1007</v>
      </c>
      <c r="B7732" s="249" t="str">
        <f>IF(AND(A7732&lt;&gt;"",ISNUMBER(A7732)),VLOOKUP(A7732,Studies!A:BR,2,FALSE),"")</f>
        <v>Villikka 1997</v>
      </c>
      <c r="C7732" s="250" t="str">
        <f>IF(AND(A7732&lt;&gt;"",ISNUMBER(A7732)),VLOOKUP(A7732,Studies!A:BR,3,FALSE),"")</f>
        <v>https://www.ncbi.nlm.nih.gov/pubmed/9024169</v>
      </c>
      <c r="D7732" s="250" t="str">
        <f>IF(AND(A7732&lt;&gt;"",ISNUMBER(A7732)),VLOOKUP(A7732,Studies!A:BR,4,FALSE),"")</f>
        <v>Control arm (pretreatment with placebo for 5 days); Subject 3</v>
      </c>
      <c r="E7732" s="250" t="str">
        <f>IF(AND(A7732&lt;&gt;"",ISNUMBER(A7732)),VLOOKUP(A7732,Studies!A:BR,5,FALSE),"")</f>
        <v>Triazolam</v>
      </c>
      <c r="F7732" s="251" t="str">
        <f>IF(AND(A7732&lt;&gt;"",ISNUMBER(A7732)),VLOOKUP(A7732,Studies!A:BR,6,FALSE),"")</f>
        <v>Plasma</v>
      </c>
      <c r="G7732" s="194">
        <v>2</v>
      </c>
      <c r="H7732" s="194" t="s">
        <v>60</v>
      </c>
      <c r="I7732" s="187">
        <v>2.9386549999999998</v>
      </c>
      <c r="J7732" s="187" t="s">
        <v>941</v>
      </c>
      <c r="K7732" s="187" t="s">
        <v>239</v>
      </c>
      <c r="O7732" s="59">
        <v>0.05</v>
      </c>
      <c r="P7732" s="188"/>
    </row>
    <row r="7733" spans="1:16" x14ac:dyDescent="0.2">
      <c r="A7733" s="183">
        <v>1007</v>
      </c>
      <c r="B7733" s="249" t="str">
        <f>IF(AND(A7733&lt;&gt;"",ISNUMBER(A7733)),VLOOKUP(A7733,Studies!A:BR,2,FALSE),"")</f>
        <v>Villikka 1997</v>
      </c>
      <c r="C7733" s="250" t="str">
        <f>IF(AND(A7733&lt;&gt;"",ISNUMBER(A7733)),VLOOKUP(A7733,Studies!A:BR,3,FALSE),"")</f>
        <v>https://www.ncbi.nlm.nih.gov/pubmed/9024169</v>
      </c>
      <c r="D7733" s="250" t="str">
        <f>IF(AND(A7733&lt;&gt;"",ISNUMBER(A7733)),VLOOKUP(A7733,Studies!A:BR,4,FALSE),"")</f>
        <v>Control arm (pretreatment with placebo for 5 days); Subject 3</v>
      </c>
      <c r="E7733" s="250" t="str">
        <f>IF(AND(A7733&lt;&gt;"",ISNUMBER(A7733)),VLOOKUP(A7733,Studies!A:BR,5,FALSE),"")</f>
        <v>Triazolam</v>
      </c>
      <c r="F7733" s="251" t="str">
        <f>IF(AND(A7733&lt;&gt;"",ISNUMBER(A7733)),VLOOKUP(A7733,Studies!A:BR,6,FALSE),"")</f>
        <v>Plasma</v>
      </c>
      <c r="G7733" s="194">
        <v>3</v>
      </c>
      <c r="H7733" s="194" t="s">
        <v>60</v>
      </c>
      <c r="I7733" s="187">
        <v>2.3911509999999998</v>
      </c>
      <c r="J7733" s="187" t="s">
        <v>941</v>
      </c>
      <c r="K7733" s="187" t="s">
        <v>239</v>
      </c>
      <c r="O7733" s="59">
        <v>0.05</v>
      </c>
      <c r="P7733" s="188"/>
    </row>
    <row r="7734" spans="1:16" x14ac:dyDescent="0.2">
      <c r="A7734" s="183">
        <v>1007</v>
      </c>
      <c r="B7734" s="249" t="str">
        <f>IF(AND(A7734&lt;&gt;"",ISNUMBER(A7734)),VLOOKUP(A7734,Studies!A:BR,2,FALSE),"")</f>
        <v>Villikka 1997</v>
      </c>
      <c r="C7734" s="250" t="str">
        <f>IF(AND(A7734&lt;&gt;"",ISNUMBER(A7734)),VLOOKUP(A7734,Studies!A:BR,3,FALSE),"")</f>
        <v>https://www.ncbi.nlm.nih.gov/pubmed/9024169</v>
      </c>
      <c r="D7734" s="250" t="str">
        <f>IF(AND(A7734&lt;&gt;"",ISNUMBER(A7734)),VLOOKUP(A7734,Studies!A:BR,4,FALSE),"")</f>
        <v>Control arm (pretreatment with placebo for 5 days); Subject 3</v>
      </c>
      <c r="E7734" s="250" t="str">
        <f>IF(AND(A7734&lt;&gt;"",ISNUMBER(A7734)),VLOOKUP(A7734,Studies!A:BR,5,FALSE),"")</f>
        <v>Triazolam</v>
      </c>
      <c r="F7734" s="251" t="str">
        <f>IF(AND(A7734&lt;&gt;"",ISNUMBER(A7734)),VLOOKUP(A7734,Studies!A:BR,6,FALSE),"")</f>
        <v>Plasma</v>
      </c>
      <c r="G7734" s="194">
        <v>4</v>
      </c>
      <c r="H7734" s="194" t="s">
        <v>60</v>
      </c>
      <c r="I7734" s="187">
        <v>1.945654</v>
      </c>
      <c r="J7734" s="187" t="s">
        <v>941</v>
      </c>
      <c r="K7734" s="187" t="s">
        <v>239</v>
      </c>
      <c r="O7734" s="59">
        <v>0.05</v>
      </c>
      <c r="P7734" s="188"/>
    </row>
    <row r="7735" spans="1:16" x14ac:dyDescent="0.2">
      <c r="A7735" s="183">
        <v>1007</v>
      </c>
      <c r="B7735" s="249" t="str">
        <f>IF(AND(A7735&lt;&gt;"",ISNUMBER(A7735)),VLOOKUP(A7735,Studies!A:BR,2,FALSE),"")</f>
        <v>Villikka 1997</v>
      </c>
      <c r="C7735" s="250" t="str">
        <f>IF(AND(A7735&lt;&gt;"",ISNUMBER(A7735)),VLOOKUP(A7735,Studies!A:BR,3,FALSE),"")</f>
        <v>https://www.ncbi.nlm.nih.gov/pubmed/9024169</v>
      </c>
      <c r="D7735" s="250" t="str">
        <f>IF(AND(A7735&lt;&gt;"",ISNUMBER(A7735)),VLOOKUP(A7735,Studies!A:BR,4,FALSE),"")</f>
        <v>Control arm (pretreatment with placebo for 5 days); Subject 3</v>
      </c>
      <c r="E7735" s="250" t="str">
        <f>IF(AND(A7735&lt;&gt;"",ISNUMBER(A7735)),VLOOKUP(A7735,Studies!A:BR,5,FALSE),"")</f>
        <v>Triazolam</v>
      </c>
      <c r="F7735" s="251" t="str">
        <f>IF(AND(A7735&lt;&gt;"",ISNUMBER(A7735)),VLOOKUP(A7735,Studies!A:BR,6,FALSE),"")</f>
        <v>Plasma</v>
      </c>
      <c r="G7735" s="194">
        <v>5</v>
      </c>
      <c r="H7735" s="194" t="s">
        <v>60</v>
      </c>
      <c r="I7735" s="187">
        <v>1.5388660000000001</v>
      </c>
      <c r="J7735" s="187" t="s">
        <v>941</v>
      </c>
      <c r="K7735" s="187" t="s">
        <v>239</v>
      </c>
      <c r="O7735" s="59">
        <v>0.05</v>
      </c>
      <c r="P7735" s="188"/>
    </row>
    <row r="7736" spans="1:16" x14ac:dyDescent="0.2">
      <c r="A7736" s="183">
        <v>1007</v>
      </c>
      <c r="B7736" s="249" t="str">
        <f>IF(AND(A7736&lt;&gt;"",ISNUMBER(A7736)),VLOOKUP(A7736,Studies!A:BR,2,FALSE),"")</f>
        <v>Villikka 1997</v>
      </c>
      <c r="C7736" s="250" t="str">
        <f>IF(AND(A7736&lt;&gt;"",ISNUMBER(A7736)),VLOOKUP(A7736,Studies!A:BR,3,FALSE),"")</f>
        <v>https://www.ncbi.nlm.nih.gov/pubmed/9024169</v>
      </c>
      <c r="D7736" s="250" t="str">
        <f>IF(AND(A7736&lt;&gt;"",ISNUMBER(A7736)),VLOOKUP(A7736,Studies!A:BR,4,FALSE),"")</f>
        <v>Control arm (pretreatment with placebo for 5 days); Subject 3</v>
      </c>
      <c r="E7736" s="250" t="str">
        <f>IF(AND(A7736&lt;&gt;"",ISNUMBER(A7736)),VLOOKUP(A7736,Studies!A:BR,5,FALSE),"")</f>
        <v>Triazolam</v>
      </c>
      <c r="F7736" s="251" t="str">
        <f>IF(AND(A7736&lt;&gt;"",ISNUMBER(A7736)),VLOOKUP(A7736,Studies!A:BR,6,FALSE),"")</f>
        <v>Plasma</v>
      </c>
      <c r="G7736" s="194">
        <v>6</v>
      </c>
      <c r="H7736" s="194" t="s">
        <v>60</v>
      </c>
      <c r="I7736" s="187">
        <v>1.2640199999999999</v>
      </c>
      <c r="J7736" s="187" t="s">
        <v>941</v>
      </c>
      <c r="K7736" s="187" t="s">
        <v>239</v>
      </c>
      <c r="O7736" s="59">
        <v>0.05</v>
      </c>
      <c r="P7736" s="188"/>
    </row>
    <row r="7737" spans="1:16" x14ac:dyDescent="0.2">
      <c r="A7737" s="183">
        <v>1007</v>
      </c>
      <c r="B7737" s="249" t="str">
        <f>IF(AND(A7737&lt;&gt;"",ISNUMBER(A7737)),VLOOKUP(A7737,Studies!A:BR,2,FALSE),"")</f>
        <v>Villikka 1997</v>
      </c>
      <c r="C7737" s="250" t="str">
        <f>IF(AND(A7737&lt;&gt;"",ISNUMBER(A7737)),VLOOKUP(A7737,Studies!A:BR,3,FALSE),"")</f>
        <v>https://www.ncbi.nlm.nih.gov/pubmed/9024169</v>
      </c>
      <c r="D7737" s="250" t="str">
        <f>IF(AND(A7737&lt;&gt;"",ISNUMBER(A7737)),VLOOKUP(A7737,Studies!A:BR,4,FALSE),"")</f>
        <v>Control arm (pretreatment with placebo for 5 days); Subject 3</v>
      </c>
      <c r="E7737" s="250" t="str">
        <f>IF(AND(A7737&lt;&gt;"",ISNUMBER(A7737)),VLOOKUP(A7737,Studies!A:BR,5,FALSE),"")</f>
        <v>Triazolam</v>
      </c>
      <c r="F7737" s="251" t="str">
        <f>IF(AND(A7737&lt;&gt;"",ISNUMBER(A7737)),VLOOKUP(A7737,Studies!A:BR,6,FALSE),"")</f>
        <v>Plasma</v>
      </c>
      <c r="G7737" s="194">
        <v>8</v>
      </c>
      <c r="H7737" s="194" t="s">
        <v>60</v>
      </c>
      <c r="I7737" s="187">
        <v>0.72615419999999997</v>
      </c>
      <c r="J7737" s="187" t="s">
        <v>941</v>
      </c>
      <c r="K7737" s="187" t="s">
        <v>239</v>
      </c>
      <c r="O7737" s="59">
        <v>0.05</v>
      </c>
      <c r="P7737" s="188"/>
    </row>
    <row r="7738" spans="1:16" x14ac:dyDescent="0.2">
      <c r="A7738" s="183">
        <v>1007</v>
      </c>
      <c r="B7738" s="249" t="str">
        <f>IF(AND(A7738&lt;&gt;"",ISNUMBER(A7738)),VLOOKUP(A7738,Studies!A:BR,2,FALSE),"")</f>
        <v>Villikka 1997</v>
      </c>
      <c r="C7738" s="250" t="str">
        <f>IF(AND(A7738&lt;&gt;"",ISNUMBER(A7738)),VLOOKUP(A7738,Studies!A:BR,3,FALSE),"")</f>
        <v>https://www.ncbi.nlm.nih.gov/pubmed/9024169</v>
      </c>
      <c r="D7738" s="250" t="str">
        <f>IF(AND(A7738&lt;&gt;"",ISNUMBER(A7738)),VLOOKUP(A7738,Studies!A:BR,4,FALSE),"")</f>
        <v>Control arm (pretreatment with placebo for 5 days); Subject 3</v>
      </c>
      <c r="E7738" s="250" t="str">
        <f>IF(AND(A7738&lt;&gt;"",ISNUMBER(A7738)),VLOOKUP(A7738,Studies!A:BR,5,FALSE),"")</f>
        <v>Triazolam</v>
      </c>
      <c r="F7738" s="251" t="str">
        <f>IF(AND(A7738&lt;&gt;"",ISNUMBER(A7738)),VLOOKUP(A7738,Studies!A:BR,6,FALSE),"")</f>
        <v>Plasma</v>
      </c>
      <c r="G7738" s="194">
        <v>10</v>
      </c>
      <c r="H7738" s="194" t="s">
        <v>60</v>
      </c>
      <c r="I7738" s="187">
        <v>0.41323409999999999</v>
      </c>
      <c r="J7738" s="187" t="s">
        <v>941</v>
      </c>
      <c r="K7738" s="187" t="s">
        <v>239</v>
      </c>
      <c r="O7738" s="59">
        <v>0.05</v>
      </c>
      <c r="P7738" s="188"/>
    </row>
    <row r="7739" spans="1:16" x14ac:dyDescent="0.2">
      <c r="A7739" s="183">
        <v>1008</v>
      </c>
      <c r="B7739" s="249" t="str">
        <f>IF(AND(A7739&lt;&gt;"",ISNUMBER(A7739)),VLOOKUP(A7739,Studies!A:BR,2,FALSE),"")</f>
        <v>Villikka 1997</v>
      </c>
      <c r="C7739" s="250" t="str">
        <f>IF(AND(A7739&lt;&gt;"",ISNUMBER(A7739)),VLOOKUP(A7739,Studies!A:BR,3,FALSE),"")</f>
        <v>https://www.ncbi.nlm.nih.gov/pubmed/9024169</v>
      </c>
      <c r="D7739" s="250" t="str">
        <f>IF(AND(A7739&lt;&gt;"",ISNUMBER(A7739)),VLOOKUP(A7739,Studies!A:BR,4,FALSE),"")</f>
        <v>Control arm (pretreatment with placebo for 5 days); Subject 4</v>
      </c>
      <c r="E7739" s="250" t="str">
        <f>IF(AND(A7739&lt;&gt;"",ISNUMBER(A7739)),VLOOKUP(A7739,Studies!A:BR,5,FALSE),"")</f>
        <v>Triazolam</v>
      </c>
      <c r="F7739" s="251" t="str">
        <f>IF(AND(A7739&lt;&gt;"",ISNUMBER(A7739)),VLOOKUP(A7739,Studies!A:BR,6,FALSE),"")</f>
        <v>Plasma</v>
      </c>
      <c r="G7739" s="194">
        <v>0.5</v>
      </c>
      <c r="H7739" s="194" t="s">
        <v>60</v>
      </c>
      <c r="I7739" s="187">
        <v>0.39665640000000002</v>
      </c>
      <c r="J7739" s="187" t="s">
        <v>941</v>
      </c>
      <c r="K7739" s="187" t="s">
        <v>239</v>
      </c>
      <c r="O7739" s="59">
        <v>0.05</v>
      </c>
      <c r="P7739" s="188" t="s">
        <v>2612</v>
      </c>
    </row>
    <row r="7740" spans="1:16" x14ac:dyDescent="0.2">
      <c r="A7740" s="183">
        <v>1008</v>
      </c>
      <c r="B7740" s="249" t="str">
        <f>IF(AND(A7740&lt;&gt;"",ISNUMBER(A7740)),VLOOKUP(A7740,Studies!A:BR,2,FALSE),"")</f>
        <v>Villikka 1997</v>
      </c>
      <c r="C7740" s="250" t="str">
        <f>IF(AND(A7740&lt;&gt;"",ISNUMBER(A7740)),VLOOKUP(A7740,Studies!A:BR,3,FALSE),"")</f>
        <v>https://www.ncbi.nlm.nih.gov/pubmed/9024169</v>
      </c>
      <c r="D7740" s="250" t="str">
        <f>IF(AND(A7740&lt;&gt;"",ISNUMBER(A7740)),VLOOKUP(A7740,Studies!A:BR,4,FALSE),"")</f>
        <v>Control arm (pretreatment with placebo for 5 days); Subject 4</v>
      </c>
      <c r="E7740" s="250" t="str">
        <f>IF(AND(A7740&lt;&gt;"",ISNUMBER(A7740)),VLOOKUP(A7740,Studies!A:BR,5,FALSE),"")</f>
        <v>Triazolam</v>
      </c>
      <c r="F7740" s="251" t="str">
        <f>IF(AND(A7740&lt;&gt;"",ISNUMBER(A7740)),VLOOKUP(A7740,Studies!A:BR,6,FALSE),"")</f>
        <v>Plasma</v>
      </c>
      <c r="G7740" s="194">
        <v>1</v>
      </c>
      <c r="H7740" s="194" t="s">
        <v>60</v>
      </c>
      <c r="I7740" s="187">
        <v>1.3401959999999999</v>
      </c>
      <c r="J7740" s="187" t="s">
        <v>941</v>
      </c>
      <c r="K7740" s="187" t="s">
        <v>239</v>
      </c>
      <c r="O7740" s="59">
        <v>0.05</v>
      </c>
      <c r="P7740" s="188"/>
    </row>
    <row r="7741" spans="1:16" x14ac:dyDescent="0.2">
      <c r="A7741" s="183">
        <v>1008</v>
      </c>
      <c r="B7741" s="249" t="str">
        <f>IF(AND(A7741&lt;&gt;"",ISNUMBER(A7741)),VLOOKUP(A7741,Studies!A:BR,2,FALSE),"")</f>
        <v>Villikka 1997</v>
      </c>
      <c r="C7741" s="250" t="str">
        <f>IF(AND(A7741&lt;&gt;"",ISNUMBER(A7741)),VLOOKUP(A7741,Studies!A:BR,3,FALSE),"")</f>
        <v>https://www.ncbi.nlm.nih.gov/pubmed/9024169</v>
      </c>
      <c r="D7741" s="250" t="str">
        <f>IF(AND(A7741&lt;&gt;"",ISNUMBER(A7741)),VLOOKUP(A7741,Studies!A:BR,4,FALSE),"")</f>
        <v>Control arm (pretreatment with placebo for 5 days); Subject 4</v>
      </c>
      <c r="E7741" s="250" t="str">
        <f>IF(AND(A7741&lt;&gt;"",ISNUMBER(A7741)),VLOOKUP(A7741,Studies!A:BR,5,FALSE),"")</f>
        <v>Triazolam</v>
      </c>
      <c r="F7741" s="251" t="str">
        <f>IF(AND(A7741&lt;&gt;"",ISNUMBER(A7741)),VLOOKUP(A7741,Studies!A:BR,6,FALSE),"")</f>
        <v>Plasma</v>
      </c>
      <c r="G7741" s="194">
        <v>1.5</v>
      </c>
      <c r="H7741" s="194" t="s">
        <v>60</v>
      </c>
      <c r="I7741" s="187">
        <v>1.9009830000000001</v>
      </c>
      <c r="J7741" s="187" t="s">
        <v>941</v>
      </c>
      <c r="K7741" s="187" t="s">
        <v>239</v>
      </c>
      <c r="O7741" s="59">
        <v>0.05</v>
      </c>
      <c r="P7741" s="188"/>
    </row>
    <row r="7742" spans="1:16" x14ac:dyDescent="0.2">
      <c r="A7742" s="183">
        <v>1008</v>
      </c>
      <c r="B7742" s="249" t="str">
        <f>IF(AND(A7742&lt;&gt;"",ISNUMBER(A7742)),VLOOKUP(A7742,Studies!A:BR,2,FALSE),"")</f>
        <v>Villikka 1997</v>
      </c>
      <c r="C7742" s="250" t="str">
        <f>IF(AND(A7742&lt;&gt;"",ISNUMBER(A7742)),VLOOKUP(A7742,Studies!A:BR,3,FALSE),"")</f>
        <v>https://www.ncbi.nlm.nih.gov/pubmed/9024169</v>
      </c>
      <c r="D7742" s="250" t="str">
        <f>IF(AND(A7742&lt;&gt;"",ISNUMBER(A7742)),VLOOKUP(A7742,Studies!A:BR,4,FALSE),"")</f>
        <v>Control arm (pretreatment with placebo for 5 days); Subject 4</v>
      </c>
      <c r="E7742" s="250" t="str">
        <f>IF(AND(A7742&lt;&gt;"",ISNUMBER(A7742)),VLOOKUP(A7742,Studies!A:BR,5,FALSE),"")</f>
        <v>Triazolam</v>
      </c>
      <c r="F7742" s="251" t="str">
        <f>IF(AND(A7742&lt;&gt;"",ISNUMBER(A7742)),VLOOKUP(A7742,Studies!A:BR,6,FALSE),"")</f>
        <v>Plasma</v>
      </c>
      <c r="G7742" s="194">
        <v>2</v>
      </c>
      <c r="H7742" s="194" t="s">
        <v>60</v>
      </c>
      <c r="I7742" s="187">
        <v>1.9018740000000001</v>
      </c>
      <c r="J7742" s="187" t="s">
        <v>941</v>
      </c>
      <c r="K7742" s="187" t="s">
        <v>239</v>
      </c>
      <c r="O7742" s="59">
        <v>0.05</v>
      </c>
      <c r="P7742" s="188"/>
    </row>
    <row r="7743" spans="1:16" x14ac:dyDescent="0.2">
      <c r="A7743" s="183">
        <v>1008</v>
      </c>
      <c r="B7743" s="249" t="str">
        <f>IF(AND(A7743&lt;&gt;"",ISNUMBER(A7743)),VLOOKUP(A7743,Studies!A:BR,2,FALSE),"")</f>
        <v>Villikka 1997</v>
      </c>
      <c r="C7743" s="250" t="str">
        <f>IF(AND(A7743&lt;&gt;"",ISNUMBER(A7743)),VLOOKUP(A7743,Studies!A:BR,3,FALSE),"")</f>
        <v>https://www.ncbi.nlm.nih.gov/pubmed/9024169</v>
      </c>
      <c r="D7743" s="250" t="str">
        <f>IF(AND(A7743&lt;&gt;"",ISNUMBER(A7743)),VLOOKUP(A7743,Studies!A:BR,4,FALSE),"")</f>
        <v>Control arm (pretreatment with placebo for 5 days); Subject 4</v>
      </c>
      <c r="E7743" s="250" t="str">
        <f>IF(AND(A7743&lt;&gt;"",ISNUMBER(A7743)),VLOOKUP(A7743,Studies!A:BR,5,FALSE),"")</f>
        <v>Triazolam</v>
      </c>
      <c r="F7743" s="251" t="str">
        <f>IF(AND(A7743&lt;&gt;"",ISNUMBER(A7743)),VLOOKUP(A7743,Studies!A:BR,6,FALSE),"")</f>
        <v>Plasma</v>
      </c>
      <c r="G7743" s="194">
        <v>3</v>
      </c>
      <c r="H7743" s="194" t="s">
        <v>60</v>
      </c>
      <c r="I7743" s="187">
        <v>1.5763149999999999</v>
      </c>
      <c r="J7743" s="187" t="s">
        <v>941</v>
      </c>
      <c r="K7743" s="187" t="s">
        <v>239</v>
      </c>
      <c r="O7743" s="59">
        <v>0.05</v>
      </c>
      <c r="P7743" s="188"/>
    </row>
    <row r="7744" spans="1:16" x14ac:dyDescent="0.2">
      <c r="A7744" s="183">
        <v>1008</v>
      </c>
      <c r="B7744" s="249" t="str">
        <f>IF(AND(A7744&lt;&gt;"",ISNUMBER(A7744)),VLOOKUP(A7744,Studies!A:BR,2,FALSE),"")</f>
        <v>Villikka 1997</v>
      </c>
      <c r="C7744" s="250" t="str">
        <f>IF(AND(A7744&lt;&gt;"",ISNUMBER(A7744)),VLOOKUP(A7744,Studies!A:BR,3,FALSE),"")</f>
        <v>https://www.ncbi.nlm.nih.gov/pubmed/9024169</v>
      </c>
      <c r="D7744" s="250" t="str">
        <f>IF(AND(A7744&lt;&gt;"",ISNUMBER(A7744)),VLOOKUP(A7744,Studies!A:BR,4,FALSE),"")</f>
        <v>Control arm (pretreatment with placebo for 5 days); Subject 4</v>
      </c>
      <c r="E7744" s="250" t="str">
        <f>IF(AND(A7744&lt;&gt;"",ISNUMBER(A7744)),VLOOKUP(A7744,Studies!A:BR,5,FALSE),"")</f>
        <v>Triazolam</v>
      </c>
      <c r="F7744" s="251" t="str">
        <f>IF(AND(A7744&lt;&gt;"",ISNUMBER(A7744)),VLOOKUP(A7744,Studies!A:BR,6,FALSE),"")</f>
        <v>Plasma</v>
      </c>
      <c r="G7744" s="194">
        <v>4</v>
      </c>
      <c r="H7744" s="194" t="s">
        <v>60</v>
      </c>
      <c r="I7744" s="187">
        <v>1.3313699999999999</v>
      </c>
      <c r="J7744" s="187" t="s">
        <v>941</v>
      </c>
      <c r="K7744" s="187" t="s">
        <v>239</v>
      </c>
      <c r="O7744" s="59">
        <v>0.05</v>
      </c>
      <c r="P7744" s="188"/>
    </row>
    <row r="7745" spans="1:16" x14ac:dyDescent="0.2">
      <c r="A7745" s="183">
        <v>1008</v>
      </c>
      <c r="B7745" s="249" t="str">
        <f>IF(AND(A7745&lt;&gt;"",ISNUMBER(A7745)),VLOOKUP(A7745,Studies!A:BR,2,FALSE),"")</f>
        <v>Villikka 1997</v>
      </c>
      <c r="C7745" s="250" t="str">
        <f>IF(AND(A7745&lt;&gt;"",ISNUMBER(A7745)),VLOOKUP(A7745,Studies!A:BR,3,FALSE),"")</f>
        <v>https://www.ncbi.nlm.nih.gov/pubmed/9024169</v>
      </c>
      <c r="D7745" s="250" t="str">
        <f>IF(AND(A7745&lt;&gt;"",ISNUMBER(A7745)),VLOOKUP(A7745,Studies!A:BR,4,FALSE),"")</f>
        <v>Control arm (pretreatment with placebo for 5 days); Subject 4</v>
      </c>
      <c r="E7745" s="250" t="str">
        <f>IF(AND(A7745&lt;&gt;"",ISNUMBER(A7745)),VLOOKUP(A7745,Studies!A:BR,5,FALSE),"")</f>
        <v>Triazolam</v>
      </c>
      <c r="F7745" s="251" t="str">
        <f>IF(AND(A7745&lt;&gt;"",ISNUMBER(A7745)),VLOOKUP(A7745,Studies!A:BR,6,FALSE),"")</f>
        <v>Plasma</v>
      </c>
      <c r="G7745" s="194">
        <v>5</v>
      </c>
      <c r="H7745" s="194" t="s">
        <v>60</v>
      </c>
      <c r="I7745" s="187">
        <v>1.072675</v>
      </c>
      <c r="J7745" s="187" t="s">
        <v>941</v>
      </c>
      <c r="K7745" s="187" t="s">
        <v>239</v>
      </c>
      <c r="O7745" s="59">
        <v>0.05</v>
      </c>
      <c r="P7745" s="188"/>
    </row>
    <row r="7746" spans="1:16" x14ac:dyDescent="0.2">
      <c r="A7746" s="183">
        <v>1008</v>
      </c>
      <c r="B7746" s="249" t="str">
        <f>IF(AND(A7746&lt;&gt;"",ISNUMBER(A7746)),VLOOKUP(A7746,Studies!A:BR,2,FALSE),"")</f>
        <v>Villikka 1997</v>
      </c>
      <c r="C7746" s="250" t="str">
        <f>IF(AND(A7746&lt;&gt;"",ISNUMBER(A7746)),VLOOKUP(A7746,Studies!A:BR,3,FALSE),"")</f>
        <v>https://www.ncbi.nlm.nih.gov/pubmed/9024169</v>
      </c>
      <c r="D7746" s="250" t="str">
        <f>IF(AND(A7746&lt;&gt;"",ISNUMBER(A7746)),VLOOKUP(A7746,Studies!A:BR,4,FALSE),"")</f>
        <v>Control arm (pretreatment with placebo for 5 days); Subject 4</v>
      </c>
      <c r="E7746" s="250" t="str">
        <f>IF(AND(A7746&lt;&gt;"",ISNUMBER(A7746)),VLOOKUP(A7746,Studies!A:BR,5,FALSE),"")</f>
        <v>Triazolam</v>
      </c>
      <c r="F7746" s="251" t="str">
        <f>IF(AND(A7746&lt;&gt;"",ISNUMBER(A7746)),VLOOKUP(A7746,Studies!A:BR,6,FALSE),"")</f>
        <v>Plasma</v>
      </c>
      <c r="G7746" s="194">
        <v>6</v>
      </c>
      <c r="H7746" s="194" t="s">
        <v>60</v>
      </c>
      <c r="I7746" s="187">
        <v>0.95877029999999996</v>
      </c>
      <c r="J7746" s="187" t="s">
        <v>941</v>
      </c>
      <c r="K7746" s="187" t="s">
        <v>239</v>
      </c>
      <c r="O7746" s="59">
        <v>0.05</v>
      </c>
      <c r="P7746" s="188"/>
    </row>
    <row r="7747" spans="1:16" x14ac:dyDescent="0.2">
      <c r="A7747" s="183">
        <v>1008</v>
      </c>
      <c r="B7747" s="249" t="str">
        <f>IF(AND(A7747&lt;&gt;"",ISNUMBER(A7747)),VLOOKUP(A7747,Studies!A:BR,2,FALSE),"")</f>
        <v>Villikka 1997</v>
      </c>
      <c r="C7747" s="250" t="str">
        <f>IF(AND(A7747&lt;&gt;"",ISNUMBER(A7747)),VLOOKUP(A7747,Studies!A:BR,3,FALSE),"")</f>
        <v>https://www.ncbi.nlm.nih.gov/pubmed/9024169</v>
      </c>
      <c r="D7747" s="250" t="str">
        <f>IF(AND(A7747&lt;&gt;"",ISNUMBER(A7747)),VLOOKUP(A7747,Studies!A:BR,4,FALSE),"")</f>
        <v>Control arm (pretreatment with placebo for 5 days); Subject 4</v>
      </c>
      <c r="E7747" s="250" t="str">
        <f>IF(AND(A7747&lt;&gt;"",ISNUMBER(A7747)),VLOOKUP(A7747,Studies!A:BR,5,FALSE),"")</f>
        <v>Triazolam</v>
      </c>
      <c r="F7747" s="251" t="str">
        <f>IF(AND(A7747&lt;&gt;"",ISNUMBER(A7747)),VLOOKUP(A7747,Studies!A:BR,6,FALSE),"")</f>
        <v>Plasma</v>
      </c>
      <c r="G7747" s="194">
        <v>8</v>
      </c>
      <c r="H7747" s="194" t="s">
        <v>60</v>
      </c>
      <c r="I7747" s="187">
        <v>0.60502690000000003</v>
      </c>
      <c r="J7747" s="187" t="s">
        <v>941</v>
      </c>
      <c r="K7747" s="187" t="s">
        <v>239</v>
      </c>
      <c r="O7747" s="59">
        <v>0.05</v>
      </c>
      <c r="P7747" s="188"/>
    </row>
    <row r="7748" spans="1:16" x14ac:dyDescent="0.2">
      <c r="A7748" s="183">
        <v>1008</v>
      </c>
      <c r="B7748" s="249" t="str">
        <f>IF(AND(A7748&lt;&gt;"",ISNUMBER(A7748)),VLOOKUP(A7748,Studies!A:BR,2,FALSE),"")</f>
        <v>Villikka 1997</v>
      </c>
      <c r="C7748" s="250" t="str">
        <f>IF(AND(A7748&lt;&gt;"",ISNUMBER(A7748)),VLOOKUP(A7748,Studies!A:BR,3,FALSE),"")</f>
        <v>https://www.ncbi.nlm.nih.gov/pubmed/9024169</v>
      </c>
      <c r="D7748" s="250" t="str">
        <f>IF(AND(A7748&lt;&gt;"",ISNUMBER(A7748)),VLOOKUP(A7748,Studies!A:BR,4,FALSE),"")</f>
        <v>Control arm (pretreatment with placebo for 5 days); Subject 4</v>
      </c>
      <c r="E7748" s="250" t="str">
        <f>IF(AND(A7748&lt;&gt;"",ISNUMBER(A7748)),VLOOKUP(A7748,Studies!A:BR,5,FALSE),"")</f>
        <v>Triazolam</v>
      </c>
      <c r="F7748" s="251" t="str">
        <f>IF(AND(A7748&lt;&gt;"",ISNUMBER(A7748)),VLOOKUP(A7748,Studies!A:BR,6,FALSE),"")</f>
        <v>Plasma</v>
      </c>
      <c r="G7748" s="194">
        <v>10</v>
      </c>
      <c r="H7748" s="194" t="s">
        <v>60</v>
      </c>
      <c r="I7748" s="187">
        <v>0.4316181</v>
      </c>
      <c r="J7748" s="187" t="s">
        <v>941</v>
      </c>
      <c r="K7748" s="187" t="s">
        <v>239</v>
      </c>
      <c r="O7748" s="59">
        <v>0.05</v>
      </c>
      <c r="P7748" s="188"/>
    </row>
    <row r="7749" spans="1:16" x14ac:dyDescent="0.2">
      <c r="A7749" s="183">
        <v>1009</v>
      </c>
      <c r="B7749" s="249" t="str">
        <f>IF(AND(A7749&lt;&gt;"",ISNUMBER(A7749)),VLOOKUP(A7749,Studies!A:BR,2,FALSE),"")</f>
        <v>Villikka 1997</v>
      </c>
      <c r="C7749" s="250" t="str">
        <f>IF(AND(A7749&lt;&gt;"",ISNUMBER(A7749)),VLOOKUP(A7749,Studies!A:BR,3,FALSE),"")</f>
        <v>https://www.ncbi.nlm.nih.gov/pubmed/9024169</v>
      </c>
      <c r="D7749" s="250" t="str">
        <f>IF(AND(A7749&lt;&gt;"",ISNUMBER(A7749)),VLOOKUP(A7749,Studies!A:BR,4,FALSE),"")</f>
        <v>Control arm (pretreatment with placebo for 5 days); Subject 5</v>
      </c>
      <c r="E7749" s="250" t="str">
        <f>IF(AND(A7749&lt;&gt;"",ISNUMBER(A7749)),VLOOKUP(A7749,Studies!A:BR,5,FALSE),"")</f>
        <v>Triazolam</v>
      </c>
      <c r="F7749" s="251" t="str">
        <f>IF(AND(A7749&lt;&gt;"",ISNUMBER(A7749)),VLOOKUP(A7749,Studies!A:BR,6,FALSE),"")</f>
        <v>Plasma</v>
      </c>
      <c r="G7749" s="194">
        <v>0.5</v>
      </c>
      <c r="H7749" s="194" t="s">
        <v>60</v>
      </c>
      <c r="I7749" s="187">
        <v>2.657591</v>
      </c>
      <c r="J7749" s="187" t="s">
        <v>941</v>
      </c>
      <c r="K7749" s="187" t="s">
        <v>239</v>
      </c>
      <c r="O7749" s="59">
        <v>0.05</v>
      </c>
      <c r="P7749" s="188" t="s">
        <v>2612</v>
      </c>
    </row>
    <row r="7750" spans="1:16" x14ac:dyDescent="0.2">
      <c r="A7750" s="183">
        <v>1009</v>
      </c>
      <c r="B7750" s="249" t="str">
        <f>IF(AND(A7750&lt;&gt;"",ISNUMBER(A7750)),VLOOKUP(A7750,Studies!A:BR,2,FALSE),"")</f>
        <v>Villikka 1997</v>
      </c>
      <c r="C7750" s="250" t="str">
        <f>IF(AND(A7750&lt;&gt;"",ISNUMBER(A7750)),VLOOKUP(A7750,Studies!A:BR,3,FALSE),"")</f>
        <v>https://www.ncbi.nlm.nih.gov/pubmed/9024169</v>
      </c>
      <c r="D7750" s="250" t="str">
        <f>IF(AND(A7750&lt;&gt;"",ISNUMBER(A7750)),VLOOKUP(A7750,Studies!A:BR,4,FALSE),"")</f>
        <v>Control arm (pretreatment with placebo for 5 days); Subject 5</v>
      </c>
      <c r="E7750" s="250" t="str">
        <f>IF(AND(A7750&lt;&gt;"",ISNUMBER(A7750)),VLOOKUP(A7750,Studies!A:BR,5,FALSE),"")</f>
        <v>Triazolam</v>
      </c>
      <c r="F7750" s="251" t="str">
        <f>IF(AND(A7750&lt;&gt;"",ISNUMBER(A7750)),VLOOKUP(A7750,Studies!A:BR,6,FALSE),"")</f>
        <v>Plasma</v>
      </c>
      <c r="G7750" s="194">
        <v>1</v>
      </c>
      <c r="H7750" s="194" t="s">
        <v>60</v>
      </c>
      <c r="I7750" s="187">
        <v>3.5745480000000001</v>
      </c>
      <c r="J7750" s="187" t="s">
        <v>941</v>
      </c>
      <c r="K7750" s="187" t="s">
        <v>239</v>
      </c>
      <c r="O7750" s="59">
        <v>0.05</v>
      </c>
      <c r="P7750" s="188"/>
    </row>
    <row r="7751" spans="1:16" x14ac:dyDescent="0.2">
      <c r="A7751" s="183">
        <v>1009</v>
      </c>
      <c r="B7751" s="249" t="str">
        <f>IF(AND(A7751&lt;&gt;"",ISNUMBER(A7751)),VLOOKUP(A7751,Studies!A:BR,2,FALSE),"")</f>
        <v>Villikka 1997</v>
      </c>
      <c r="C7751" s="250" t="str">
        <f>IF(AND(A7751&lt;&gt;"",ISNUMBER(A7751)),VLOOKUP(A7751,Studies!A:BR,3,FALSE),"")</f>
        <v>https://www.ncbi.nlm.nih.gov/pubmed/9024169</v>
      </c>
      <c r="D7751" s="250" t="str">
        <f>IF(AND(A7751&lt;&gt;"",ISNUMBER(A7751)),VLOOKUP(A7751,Studies!A:BR,4,FALSE),"")</f>
        <v>Control arm (pretreatment with placebo for 5 days); Subject 5</v>
      </c>
      <c r="E7751" s="250" t="str">
        <f>IF(AND(A7751&lt;&gt;"",ISNUMBER(A7751)),VLOOKUP(A7751,Studies!A:BR,5,FALSE),"")</f>
        <v>Triazolam</v>
      </c>
      <c r="F7751" s="251" t="str">
        <f>IF(AND(A7751&lt;&gt;"",ISNUMBER(A7751)),VLOOKUP(A7751,Studies!A:BR,6,FALSE),"")</f>
        <v>Plasma</v>
      </c>
      <c r="G7751" s="194">
        <v>1.5</v>
      </c>
      <c r="H7751" s="194" t="s">
        <v>60</v>
      </c>
      <c r="I7751" s="187">
        <v>3.7526039999999998</v>
      </c>
      <c r="J7751" s="187" t="s">
        <v>941</v>
      </c>
      <c r="K7751" s="187" t="s">
        <v>239</v>
      </c>
      <c r="O7751" s="59">
        <v>0.05</v>
      </c>
      <c r="P7751" s="188"/>
    </row>
    <row r="7752" spans="1:16" x14ac:dyDescent="0.2">
      <c r="A7752" s="183">
        <v>1009</v>
      </c>
      <c r="B7752" s="249" t="str">
        <f>IF(AND(A7752&lt;&gt;"",ISNUMBER(A7752)),VLOOKUP(A7752,Studies!A:BR,2,FALSE),"")</f>
        <v>Villikka 1997</v>
      </c>
      <c r="C7752" s="250" t="str">
        <f>IF(AND(A7752&lt;&gt;"",ISNUMBER(A7752)),VLOOKUP(A7752,Studies!A:BR,3,FALSE),"")</f>
        <v>https://www.ncbi.nlm.nih.gov/pubmed/9024169</v>
      </c>
      <c r="D7752" s="250" t="str">
        <f>IF(AND(A7752&lt;&gt;"",ISNUMBER(A7752)),VLOOKUP(A7752,Studies!A:BR,4,FALSE),"")</f>
        <v>Control arm (pretreatment with placebo for 5 days); Subject 5</v>
      </c>
      <c r="E7752" s="250" t="str">
        <f>IF(AND(A7752&lt;&gt;"",ISNUMBER(A7752)),VLOOKUP(A7752,Studies!A:BR,5,FALSE),"")</f>
        <v>Triazolam</v>
      </c>
      <c r="F7752" s="251" t="str">
        <f>IF(AND(A7752&lt;&gt;"",ISNUMBER(A7752)),VLOOKUP(A7752,Studies!A:BR,6,FALSE),"")</f>
        <v>Plasma</v>
      </c>
      <c r="G7752" s="194">
        <v>2</v>
      </c>
      <c r="H7752" s="194" t="s">
        <v>60</v>
      </c>
      <c r="I7752" s="187">
        <v>3.2559300000000002</v>
      </c>
      <c r="J7752" s="187" t="s">
        <v>941</v>
      </c>
      <c r="K7752" s="187" t="s">
        <v>239</v>
      </c>
      <c r="O7752" s="59">
        <v>0.05</v>
      </c>
      <c r="P7752" s="188"/>
    </row>
    <row r="7753" spans="1:16" x14ac:dyDescent="0.2">
      <c r="A7753" s="183">
        <v>1009</v>
      </c>
      <c r="B7753" s="249" t="str">
        <f>IF(AND(A7753&lt;&gt;"",ISNUMBER(A7753)),VLOOKUP(A7753,Studies!A:BR,2,FALSE),"")</f>
        <v>Villikka 1997</v>
      </c>
      <c r="C7753" s="250" t="str">
        <f>IF(AND(A7753&lt;&gt;"",ISNUMBER(A7753)),VLOOKUP(A7753,Studies!A:BR,3,FALSE),"")</f>
        <v>https://www.ncbi.nlm.nih.gov/pubmed/9024169</v>
      </c>
      <c r="D7753" s="250" t="str">
        <f>IF(AND(A7753&lt;&gt;"",ISNUMBER(A7753)),VLOOKUP(A7753,Studies!A:BR,4,FALSE),"")</f>
        <v>Control arm (pretreatment with placebo for 5 days); Subject 5</v>
      </c>
      <c r="E7753" s="250" t="str">
        <f>IF(AND(A7753&lt;&gt;"",ISNUMBER(A7753)),VLOOKUP(A7753,Studies!A:BR,5,FALSE),"")</f>
        <v>Triazolam</v>
      </c>
      <c r="F7753" s="251" t="str">
        <f>IF(AND(A7753&lt;&gt;"",ISNUMBER(A7753)),VLOOKUP(A7753,Studies!A:BR,6,FALSE),"")</f>
        <v>Plasma</v>
      </c>
      <c r="G7753" s="194">
        <v>3</v>
      </c>
      <c r="H7753" s="194" t="s">
        <v>60</v>
      </c>
      <c r="I7753" s="187">
        <v>2.5705070000000001</v>
      </c>
      <c r="J7753" s="187" t="s">
        <v>941</v>
      </c>
      <c r="K7753" s="187" t="s">
        <v>239</v>
      </c>
      <c r="O7753" s="59">
        <v>0.05</v>
      </c>
      <c r="P7753" s="188"/>
    </row>
    <row r="7754" spans="1:16" x14ac:dyDescent="0.2">
      <c r="A7754" s="183">
        <v>1009</v>
      </c>
      <c r="B7754" s="249" t="str">
        <f>IF(AND(A7754&lt;&gt;"",ISNUMBER(A7754)),VLOOKUP(A7754,Studies!A:BR,2,FALSE),"")</f>
        <v>Villikka 1997</v>
      </c>
      <c r="C7754" s="250" t="str">
        <f>IF(AND(A7754&lt;&gt;"",ISNUMBER(A7754)),VLOOKUP(A7754,Studies!A:BR,3,FALSE),"")</f>
        <v>https://www.ncbi.nlm.nih.gov/pubmed/9024169</v>
      </c>
      <c r="D7754" s="250" t="str">
        <f>IF(AND(A7754&lt;&gt;"",ISNUMBER(A7754)),VLOOKUP(A7754,Studies!A:BR,4,FALSE),"")</f>
        <v>Control arm (pretreatment with placebo for 5 days); Subject 5</v>
      </c>
      <c r="E7754" s="250" t="str">
        <f>IF(AND(A7754&lt;&gt;"",ISNUMBER(A7754)),VLOOKUP(A7754,Studies!A:BR,5,FALSE),"")</f>
        <v>Triazolam</v>
      </c>
      <c r="F7754" s="251" t="str">
        <f>IF(AND(A7754&lt;&gt;"",ISNUMBER(A7754)),VLOOKUP(A7754,Studies!A:BR,6,FALSE),"")</f>
        <v>Plasma</v>
      </c>
      <c r="G7754" s="194">
        <v>4</v>
      </c>
      <c r="H7754" s="194" t="s">
        <v>60</v>
      </c>
      <c r="I7754" s="187">
        <v>1.953395</v>
      </c>
      <c r="J7754" s="187" t="s">
        <v>941</v>
      </c>
      <c r="K7754" s="187" t="s">
        <v>239</v>
      </c>
      <c r="O7754" s="59">
        <v>0.05</v>
      </c>
      <c r="P7754" s="188"/>
    </row>
    <row r="7755" spans="1:16" x14ac:dyDescent="0.2">
      <c r="A7755" s="183">
        <v>1009</v>
      </c>
      <c r="B7755" s="249" t="str">
        <f>IF(AND(A7755&lt;&gt;"",ISNUMBER(A7755)),VLOOKUP(A7755,Studies!A:BR,2,FALSE),"")</f>
        <v>Villikka 1997</v>
      </c>
      <c r="C7755" s="250" t="str">
        <f>IF(AND(A7755&lt;&gt;"",ISNUMBER(A7755)),VLOOKUP(A7755,Studies!A:BR,3,FALSE),"")</f>
        <v>https://www.ncbi.nlm.nih.gov/pubmed/9024169</v>
      </c>
      <c r="D7755" s="250" t="str">
        <f>IF(AND(A7755&lt;&gt;"",ISNUMBER(A7755)),VLOOKUP(A7755,Studies!A:BR,4,FALSE),"")</f>
        <v>Control arm (pretreatment with placebo for 5 days); Subject 5</v>
      </c>
      <c r="E7755" s="250" t="str">
        <f>IF(AND(A7755&lt;&gt;"",ISNUMBER(A7755)),VLOOKUP(A7755,Studies!A:BR,5,FALSE),"")</f>
        <v>Triazolam</v>
      </c>
      <c r="F7755" s="251" t="str">
        <f>IF(AND(A7755&lt;&gt;"",ISNUMBER(A7755)),VLOOKUP(A7755,Studies!A:BR,6,FALSE),"")</f>
        <v>Plasma</v>
      </c>
      <c r="G7755" s="194">
        <v>5</v>
      </c>
      <c r="H7755" s="194" t="s">
        <v>60</v>
      </c>
      <c r="I7755" s="187">
        <v>1.3754869999999999</v>
      </c>
      <c r="J7755" s="187" t="s">
        <v>941</v>
      </c>
      <c r="K7755" s="187" t="s">
        <v>239</v>
      </c>
      <c r="O7755" s="59">
        <v>0.05</v>
      </c>
      <c r="P7755" s="188"/>
    </row>
    <row r="7756" spans="1:16" x14ac:dyDescent="0.2">
      <c r="A7756" s="183">
        <v>1009</v>
      </c>
      <c r="B7756" s="249" t="str">
        <f>IF(AND(A7756&lt;&gt;"",ISNUMBER(A7756)),VLOOKUP(A7756,Studies!A:BR,2,FALSE),"")</f>
        <v>Villikka 1997</v>
      </c>
      <c r="C7756" s="250" t="str">
        <f>IF(AND(A7756&lt;&gt;"",ISNUMBER(A7756)),VLOOKUP(A7756,Studies!A:BR,3,FALSE),"")</f>
        <v>https://www.ncbi.nlm.nih.gov/pubmed/9024169</v>
      </c>
      <c r="D7756" s="250" t="str">
        <f>IF(AND(A7756&lt;&gt;"",ISNUMBER(A7756)),VLOOKUP(A7756,Studies!A:BR,4,FALSE),"")</f>
        <v>Control arm (pretreatment with placebo for 5 days); Subject 5</v>
      </c>
      <c r="E7756" s="250" t="str">
        <f>IF(AND(A7756&lt;&gt;"",ISNUMBER(A7756)),VLOOKUP(A7756,Studies!A:BR,5,FALSE),"")</f>
        <v>Triazolam</v>
      </c>
      <c r="F7756" s="251" t="str">
        <f>IF(AND(A7756&lt;&gt;"",ISNUMBER(A7756)),VLOOKUP(A7756,Studies!A:BR,6,FALSE),"")</f>
        <v>Plasma</v>
      </c>
      <c r="G7756" s="194">
        <v>6</v>
      </c>
      <c r="H7756" s="194" t="s">
        <v>60</v>
      </c>
      <c r="I7756" s="187">
        <v>1.0756570000000001</v>
      </c>
      <c r="J7756" s="187" t="s">
        <v>941</v>
      </c>
      <c r="K7756" s="187" t="s">
        <v>239</v>
      </c>
      <c r="O7756" s="59">
        <v>0.05</v>
      </c>
      <c r="P7756" s="188"/>
    </row>
    <row r="7757" spans="1:16" x14ac:dyDescent="0.2">
      <c r="A7757" s="183">
        <v>1009</v>
      </c>
      <c r="B7757" s="249" t="str">
        <f>IF(AND(A7757&lt;&gt;"",ISNUMBER(A7757)),VLOOKUP(A7757,Studies!A:BR,2,FALSE),"")</f>
        <v>Villikka 1997</v>
      </c>
      <c r="C7757" s="250" t="str">
        <f>IF(AND(A7757&lt;&gt;"",ISNUMBER(A7757)),VLOOKUP(A7757,Studies!A:BR,3,FALSE),"")</f>
        <v>https://www.ncbi.nlm.nih.gov/pubmed/9024169</v>
      </c>
      <c r="D7757" s="250" t="str">
        <f>IF(AND(A7757&lt;&gt;"",ISNUMBER(A7757)),VLOOKUP(A7757,Studies!A:BR,4,FALSE),"")</f>
        <v>Control arm (pretreatment with placebo for 5 days); Subject 5</v>
      </c>
      <c r="E7757" s="250" t="str">
        <f>IF(AND(A7757&lt;&gt;"",ISNUMBER(A7757)),VLOOKUP(A7757,Studies!A:BR,5,FALSE),"")</f>
        <v>Triazolam</v>
      </c>
      <c r="F7757" s="251" t="str">
        <f>IF(AND(A7757&lt;&gt;"",ISNUMBER(A7757)),VLOOKUP(A7757,Studies!A:BR,6,FALSE),"")</f>
        <v>Plasma</v>
      </c>
      <c r="G7757" s="194">
        <v>8</v>
      </c>
      <c r="H7757" s="194" t="s">
        <v>60</v>
      </c>
      <c r="I7757" s="187">
        <v>0.63313439999999999</v>
      </c>
      <c r="J7757" s="187" t="s">
        <v>941</v>
      </c>
      <c r="K7757" s="187" t="s">
        <v>239</v>
      </c>
      <c r="O7757" s="59">
        <v>0.05</v>
      </c>
      <c r="P7757" s="188"/>
    </row>
    <row r="7758" spans="1:16" x14ac:dyDescent="0.2">
      <c r="A7758" s="183">
        <v>1009</v>
      </c>
      <c r="B7758" s="249" t="str">
        <f>IF(AND(A7758&lt;&gt;"",ISNUMBER(A7758)),VLOOKUP(A7758,Studies!A:BR,2,FALSE),"")</f>
        <v>Villikka 1997</v>
      </c>
      <c r="C7758" s="250" t="str">
        <f>IF(AND(A7758&lt;&gt;"",ISNUMBER(A7758)),VLOOKUP(A7758,Studies!A:BR,3,FALSE),"")</f>
        <v>https://www.ncbi.nlm.nih.gov/pubmed/9024169</v>
      </c>
      <c r="D7758" s="250" t="str">
        <f>IF(AND(A7758&lt;&gt;"",ISNUMBER(A7758)),VLOOKUP(A7758,Studies!A:BR,4,FALSE),"")</f>
        <v>Control arm (pretreatment with placebo for 5 days); Subject 5</v>
      </c>
      <c r="E7758" s="250" t="str">
        <f>IF(AND(A7758&lt;&gt;"",ISNUMBER(A7758)),VLOOKUP(A7758,Studies!A:BR,5,FALSE),"")</f>
        <v>Triazolam</v>
      </c>
      <c r="F7758" s="251" t="str">
        <f>IF(AND(A7758&lt;&gt;"",ISNUMBER(A7758)),VLOOKUP(A7758,Studies!A:BR,6,FALSE),"")</f>
        <v>Plasma</v>
      </c>
      <c r="G7758" s="194">
        <v>10</v>
      </c>
      <c r="H7758" s="194" t="s">
        <v>60</v>
      </c>
      <c r="I7758" s="187">
        <v>0.36214740000000001</v>
      </c>
      <c r="J7758" s="187" t="s">
        <v>941</v>
      </c>
      <c r="K7758" s="187" t="s">
        <v>239</v>
      </c>
      <c r="O7758" s="59">
        <v>0.05</v>
      </c>
      <c r="P7758" s="188"/>
    </row>
    <row r="7759" spans="1:16" x14ac:dyDescent="0.2">
      <c r="A7759" s="183">
        <v>1010</v>
      </c>
      <c r="B7759" s="249" t="str">
        <f>IF(AND(A7759&lt;&gt;"",ISNUMBER(A7759)),VLOOKUP(A7759,Studies!A:BR,2,FALSE),"")</f>
        <v>Villikka 1997</v>
      </c>
      <c r="C7759" s="250" t="str">
        <f>IF(AND(A7759&lt;&gt;"",ISNUMBER(A7759)),VLOOKUP(A7759,Studies!A:BR,3,FALSE),"")</f>
        <v>https://www.ncbi.nlm.nih.gov/pubmed/9024169</v>
      </c>
      <c r="D7759" s="250" t="str">
        <f>IF(AND(A7759&lt;&gt;"",ISNUMBER(A7759)),VLOOKUP(A7759,Studies!A:BR,4,FALSE),"")</f>
        <v>Control arm (pretreatment with placebo for 5 days); Subject 6</v>
      </c>
      <c r="E7759" s="250" t="str">
        <f>IF(AND(A7759&lt;&gt;"",ISNUMBER(A7759)),VLOOKUP(A7759,Studies!A:BR,5,FALSE),"")</f>
        <v>Triazolam</v>
      </c>
      <c r="F7759" s="251" t="str">
        <f>IF(AND(A7759&lt;&gt;"",ISNUMBER(A7759)),VLOOKUP(A7759,Studies!A:BR,6,FALSE),"")</f>
        <v>Plasma</v>
      </c>
      <c r="G7759" s="194">
        <v>0.5</v>
      </c>
      <c r="H7759" s="194" t="s">
        <v>60</v>
      </c>
      <c r="I7759" s="187">
        <v>1.2589539999999999</v>
      </c>
      <c r="J7759" s="187" t="s">
        <v>941</v>
      </c>
      <c r="K7759" s="187" t="s">
        <v>239</v>
      </c>
      <c r="O7759" s="59">
        <v>0.05</v>
      </c>
      <c r="P7759" s="188" t="s">
        <v>2612</v>
      </c>
    </row>
    <row r="7760" spans="1:16" x14ac:dyDescent="0.2">
      <c r="A7760" s="183">
        <v>1010</v>
      </c>
      <c r="B7760" s="249" t="str">
        <f>IF(AND(A7760&lt;&gt;"",ISNUMBER(A7760)),VLOOKUP(A7760,Studies!A:BR,2,FALSE),"")</f>
        <v>Villikka 1997</v>
      </c>
      <c r="C7760" s="250" t="str">
        <f>IF(AND(A7760&lt;&gt;"",ISNUMBER(A7760)),VLOOKUP(A7760,Studies!A:BR,3,FALSE),"")</f>
        <v>https://www.ncbi.nlm.nih.gov/pubmed/9024169</v>
      </c>
      <c r="D7760" s="250" t="str">
        <f>IF(AND(A7760&lt;&gt;"",ISNUMBER(A7760)),VLOOKUP(A7760,Studies!A:BR,4,FALSE),"")</f>
        <v>Control arm (pretreatment with placebo for 5 days); Subject 6</v>
      </c>
      <c r="E7760" s="250" t="str">
        <f>IF(AND(A7760&lt;&gt;"",ISNUMBER(A7760)),VLOOKUP(A7760,Studies!A:BR,5,FALSE),"")</f>
        <v>Triazolam</v>
      </c>
      <c r="F7760" s="251" t="str">
        <f>IF(AND(A7760&lt;&gt;"",ISNUMBER(A7760)),VLOOKUP(A7760,Studies!A:BR,6,FALSE),"")</f>
        <v>Plasma</v>
      </c>
      <c r="G7760" s="194">
        <v>1</v>
      </c>
      <c r="H7760" s="194" t="s">
        <v>60</v>
      </c>
      <c r="I7760" s="187">
        <v>3.1615769999999999</v>
      </c>
      <c r="J7760" s="187" t="s">
        <v>941</v>
      </c>
      <c r="K7760" s="187" t="s">
        <v>239</v>
      </c>
      <c r="O7760" s="59">
        <v>0.05</v>
      </c>
      <c r="P7760" s="188"/>
    </row>
    <row r="7761" spans="1:16" x14ac:dyDescent="0.2">
      <c r="A7761" s="183">
        <v>1010</v>
      </c>
      <c r="B7761" s="249" t="str">
        <f>IF(AND(A7761&lt;&gt;"",ISNUMBER(A7761)),VLOOKUP(A7761,Studies!A:BR,2,FALSE),"")</f>
        <v>Villikka 1997</v>
      </c>
      <c r="C7761" s="250" t="str">
        <f>IF(AND(A7761&lt;&gt;"",ISNUMBER(A7761)),VLOOKUP(A7761,Studies!A:BR,3,FALSE),"")</f>
        <v>https://www.ncbi.nlm.nih.gov/pubmed/9024169</v>
      </c>
      <c r="D7761" s="250" t="str">
        <f>IF(AND(A7761&lt;&gt;"",ISNUMBER(A7761)),VLOOKUP(A7761,Studies!A:BR,4,FALSE),"")</f>
        <v>Control arm (pretreatment with placebo for 5 days); Subject 6</v>
      </c>
      <c r="E7761" s="250" t="str">
        <f>IF(AND(A7761&lt;&gt;"",ISNUMBER(A7761)),VLOOKUP(A7761,Studies!A:BR,5,FALSE),"")</f>
        <v>Triazolam</v>
      </c>
      <c r="F7761" s="251" t="str">
        <f>IF(AND(A7761&lt;&gt;"",ISNUMBER(A7761)),VLOOKUP(A7761,Studies!A:BR,6,FALSE),"")</f>
        <v>Plasma</v>
      </c>
      <c r="G7761" s="194">
        <v>1.5</v>
      </c>
      <c r="H7761" s="194" t="s">
        <v>60</v>
      </c>
      <c r="I7761" s="187">
        <v>3.286896</v>
      </c>
      <c r="J7761" s="187" t="s">
        <v>941</v>
      </c>
      <c r="K7761" s="187" t="s">
        <v>239</v>
      </c>
      <c r="O7761" s="59">
        <v>0.05</v>
      </c>
      <c r="P7761" s="188"/>
    </row>
    <row r="7762" spans="1:16" x14ac:dyDescent="0.2">
      <c r="A7762" s="183">
        <v>1010</v>
      </c>
      <c r="B7762" s="249" t="str">
        <f>IF(AND(A7762&lt;&gt;"",ISNUMBER(A7762)),VLOOKUP(A7762,Studies!A:BR,2,FALSE),"")</f>
        <v>Villikka 1997</v>
      </c>
      <c r="C7762" s="250" t="str">
        <f>IF(AND(A7762&lt;&gt;"",ISNUMBER(A7762)),VLOOKUP(A7762,Studies!A:BR,3,FALSE),"")</f>
        <v>https://www.ncbi.nlm.nih.gov/pubmed/9024169</v>
      </c>
      <c r="D7762" s="250" t="str">
        <f>IF(AND(A7762&lt;&gt;"",ISNUMBER(A7762)),VLOOKUP(A7762,Studies!A:BR,4,FALSE),"")</f>
        <v>Control arm (pretreatment with placebo for 5 days); Subject 6</v>
      </c>
      <c r="E7762" s="250" t="str">
        <f>IF(AND(A7762&lt;&gt;"",ISNUMBER(A7762)),VLOOKUP(A7762,Studies!A:BR,5,FALSE),"")</f>
        <v>Triazolam</v>
      </c>
      <c r="F7762" s="251" t="str">
        <f>IF(AND(A7762&lt;&gt;"",ISNUMBER(A7762)),VLOOKUP(A7762,Studies!A:BR,6,FALSE),"")</f>
        <v>Plasma</v>
      </c>
      <c r="G7762" s="194">
        <v>2</v>
      </c>
      <c r="H7762" s="194" t="s">
        <v>60</v>
      </c>
      <c r="I7762" s="187">
        <v>2.853853</v>
      </c>
      <c r="J7762" s="187" t="s">
        <v>941</v>
      </c>
      <c r="K7762" s="187" t="s">
        <v>239</v>
      </c>
      <c r="O7762" s="59">
        <v>0.05</v>
      </c>
      <c r="P7762" s="188"/>
    </row>
    <row r="7763" spans="1:16" x14ac:dyDescent="0.2">
      <c r="A7763" s="183">
        <v>1010</v>
      </c>
      <c r="B7763" s="249" t="str">
        <f>IF(AND(A7763&lt;&gt;"",ISNUMBER(A7763)),VLOOKUP(A7763,Studies!A:BR,2,FALSE),"")</f>
        <v>Villikka 1997</v>
      </c>
      <c r="C7763" s="250" t="str">
        <f>IF(AND(A7763&lt;&gt;"",ISNUMBER(A7763)),VLOOKUP(A7763,Studies!A:BR,3,FALSE),"")</f>
        <v>https://www.ncbi.nlm.nih.gov/pubmed/9024169</v>
      </c>
      <c r="D7763" s="250" t="str">
        <f>IF(AND(A7763&lt;&gt;"",ISNUMBER(A7763)),VLOOKUP(A7763,Studies!A:BR,4,FALSE),"")</f>
        <v>Control arm (pretreatment with placebo for 5 days); Subject 6</v>
      </c>
      <c r="E7763" s="250" t="str">
        <f>IF(AND(A7763&lt;&gt;"",ISNUMBER(A7763)),VLOOKUP(A7763,Studies!A:BR,5,FALSE),"")</f>
        <v>Triazolam</v>
      </c>
      <c r="F7763" s="251" t="str">
        <f>IF(AND(A7763&lt;&gt;"",ISNUMBER(A7763)),VLOOKUP(A7763,Studies!A:BR,6,FALSE),"")</f>
        <v>Plasma</v>
      </c>
      <c r="G7763" s="194">
        <v>3</v>
      </c>
      <c r="H7763" s="194" t="s">
        <v>60</v>
      </c>
      <c r="I7763" s="187">
        <v>2.234515</v>
      </c>
      <c r="J7763" s="187" t="s">
        <v>941</v>
      </c>
      <c r="K7763" s="187" t="s">
        <v>239</v>
      </c>
      <c r="O7763" s="59">
        <v>0.05</v>
      </c>
      <c r="P7763" s="188"/>
    </row>
    <row r="7764" spans="1:16" x14ac:dyDescent="0.2">
      <c r="A7764" s="183">
        <v>1010</v>
      </c>
      <c r="B7764" s="249" t="str">
        <f>IF(AND(A7764&lt;&gt;"",ISNUMBER(A7764)),VLOOKUP(A7764,Studies!A:BR,2,FALSE),"")</f>
        <v>Villikka 1997</v>
      </c>
      <c r="C7764" s="250" t="str">
        <f>IF(AND(A7764&lt;&gt;"",ISNUMBER(A7764)),VLOOKUP(A7764,Studies!A:BR,3,FALSE),"")</f>
        <v>https://www.ncbi.nlm.nih.gov/pubmed/9024169</v>
      </c>
      <c r="D7764" s="250" t="str">
        <f>IF(AND(A7764&lt;&gt;"",ISNUMBER(A7764)),VLOOKUP(A7764,Studies!A:BR,4,FALSE),"")</f>
        <v>Control arm (pretreatment with placebo for 5 days); Subject 6</v>
      </c>
      <c r="E7764" s="250" t="str">
        <f>IF(AND(A7764&lt;&gt;"",ISNUMBER(A7764)),VLOOKUP(A7764,Studies!A:BR,5,FALSE),"")</f>
        <v>Triazolam</v>
      </c>
      <c r="F7764" s="251" t="str">
        <f>IF(AND(A7764&lt;&gt;"",ISNUMBER(A7764)),VLOOKUP(A7764,Studies!A:BR,6,FALSE),"")</f>
        <v>Plasma</v>
      </c>
      <c r="G7764" s="194">
        <v>4</v>
      </c>
      <c r="H7764" s="194" t="s">
        <v>60</v>
      </c>
      <c r="I7764" s="187">
        <v>1.8171139999999999</v>
      </c>
      <c r="J7764" s="187" t="s">
        <v>941</v>
      </c>
      <c r="K7764" s="187" t="s">
        <v>239</v>
      </c>
      <c r="O7764" s="59">
        <v>0.05</v>
      </c>
      <c r="P7764" s="188"/>
    </row>
    <row r="7765" spans="1:16" x14ac:dyDescent="0.2">
      <c r="A7765" s="183">
        <v>1010</v>
      </c>
      <c r="B7765" s="249" t="str">
        <f>IF(AND(A7765&lt;&gt;"",ISNUMBER(A7765)),VLOOKUP(A7765,Studies!A:BR,2,FALSE),"")</f>
        <v>Villikka 1997</v>
      </c>
      <c r="C7765" s="250" t="str">
        <f>IF(AND(A7765&lt;&gt;"",ISNUMBER(A7765)),VLOOKUP(A7765,Studies!A:BR,3,FALSE),"")</f>
        <v>https://www.ncbi.nlm.nih.gov/pubmed/9024169</v>
      </c>
      <c r="D7765" s="250" t="str">
        <f>IF(AND(A7765&lt;&gt;"",ISNUMBER(A7765)),VLOOKUP(A7765,Studies!A:BR,4,FALSE),"")</f>
        <v>Control arm (pretreatment with placebo for 5 days); Subject 6</v>
      </c>
      <c r="E7765" s="250" t="str">
        <f>IF(AND(A7765&lt;&gt;"",ISNUMBER(A7765)),VLOOKUP(A7765,Studies!A:BR,5,FALSE),"")</f>
        <v>Triazolam</v>
      </c>
      <c r="F7765" s="251" t="str">
        <f>IF(AND(A7765&lt;&gt;"",ISNUMBER(A7765)),VLOOKUP(A7765,Studies!A:BR,6,FALSE),"")</f>
        <v>Plasma</v>
      </c>
      <c r="G7765" s="194">
        <v>5</v>
      </c>
      <c r="H7765" s="194" t="s">
        <v>60</v>
      </c>
      <c r="I7765" s="187">
        <v>1.5203709999999999</v>
      </c>
      <c r="J7765" s="187" t="s">
        <v>941</v>
      </c>
      <c r="K7765" s="187" t="s">
        <v>239</v>
      </c>
      <c r="O7765" s="59">
        <v>0.05</v>
      </c>
      <c r="P7765" s="188"/>
    </row>
    <row r="7766" spans="1:16" x14ac:dyDescent="0.2">
      <c r="A7766" s="183">
        <v>1010</v>
      </c>
      <c r="B7766" s="249" t="str">
        <f>IF(AND(A7766&lt;&gt;"",ISNUMBER(A7766)),VLOOKUP(A7766,Studies!A:BR,2,FALSE),"")</f>
        <v>Villikka 1997</v>
      </c>
      <c r="C7766" s="250" t="str">
        <f>IF(AND(A7766&lt;&gt;"",ISNUMBER(A7766)),VLOOKUP(A7766,Studies!A:BR,3,FALSE),"")</f>
        <v>https://www.ncbi.nlm.nih.gov/pubmed/9024169</v>
      </c>
      <c r="D7766" s="250" t="str">
        <f>IF(AND(A7766&lt;&gt;"",ISNUMBER(A7766)),VLOOKUP(A7766,Studies!A:BR,4,FALSE),"")</f>
        <v>Control arm (pretreatment with placebo for 5 days); Subject 6</v>
      </c>
      <c r="E7766" s="250" t="str">
        <f>IF(AND(A7766&lt;&gt;"",ISNUMBER(A7766)),VLOOKUP(A7766,Studies!A:BR,5,FALSE),"")</f>
        <v>Triazolam</v>
      </c>
      <c r="F7766" s="251" t="str">
        <f>IF(AND(A7766&lt;&gt;"",ISNUMBER(A7766)),VLOOKUP(A7766,Studies!A:BR,6,FALSE),"")</f>
        <v>Plasma</v>
      </c>
      <c r="G7766" s="194">
        <v>6</v>
      </c>
      <c r="H7766" s="194" t="s">
        <v>60</v>
      </c>
      <c r="I7766" s="187">
        <v>1.2247380000000001</v>
      </c>
      <c r="J7766" s="187" t="s">
        <v>941</v>
      </c>
      <c r="K7766" s="187" t="s">
        <v>239</v>
      </c>
      <c r="O7766" s="59">
        <v>0.05</v>
      </c>
      <c r="P7766" s="188"/>
    </row>
    <row r="7767" spans="1:16" x14ac:dyDescent="0.2">
      <c r="A7767" s="183">
        <v>1010</v>
      </c>
      <c r="B7767" s="249" t="str">
        <f>IF(AND(A7767&lt;&gt;"",ISNUMBER(A7767)),VLOOKUP(A7767,Studies!A:BR,2,FALSE),"")</f>
        <v>Villikka 1997</v>
      </c>
      <c r="C7767" s="250" t="str">
        <f>IF(AND(A7767&lt;&gt;"",ISNUMBER(A7767)),VLOOKUP(A7767,Studies!A:BR,3,FALSE),"")</f>
        <v>https://www.ncbi.nlm.nih.gov/pubmed/9024169</v>
      </c>
      <c r="D7767" s="250" t="str">
        <f>IF(AND(A7767&lt;&gt;"",ISNUMBER(A7767)),VLOOKUP(A7767,Studies!A:BR,4,FALSE),"")</f>
        <v>Control arm (pretreatment with placebo for 5 days); Subject 6</v>
      </c>
      <c r="E7767" s="250" t="str">
        <f>IF(AND(A7767&lt;&gt;"",ISNUMBER(A7767)),VLOOKUP(A7767,Studies!A:BR,5,FALSE),"")</f>
        <v>Triazolam</v>
      </c>
      <c r="F7767" s="251" t="str">
        <f>IF(AND(A7767&lt;&gt;"",ISNUMBER(A7767)),VLOOKUP(A7767,Studies!A:BR,6,FALSE),"")</f>
        <v>Plasma</v>
      </c>
      <c r="G7767" s="194">
        <v>8</v>
      </c>
      <c r="H7767" s="194" t="s">
        <v>60</v>
      </c>
      <c r="I7767" s="187">
        <v>0.75799300000000003</v>
      </c>
      <c r="J7767" s="187" t="s">
        <v>941</v>
      </c>
      <c r="K7767" s="187" t="s">
        <v>239</v>
      </c>
      <c r="O7767" s="59">
        <v>0.05</v>
      </c>
      <c r="P7767" s="188"/>
    </row>
    <row r="7768" spans="1:16" x14ac:dyDescent="0.2">
      <c r="A7768" s="183">
        <v>1010</v>
      </c>
      <c r="B7768" s="249" t="str">
        <f>IF(AND(A7768&lt;&gt;"",ISNUMBER(A7768)),VLOOKUP(A7768,Studies!A:BR,2,FALSE),"")</f>
        <v>Villikka 1997</v>
      </c>
      <c r="C7768" s="250" t="str">
        <f>IF(AND(A7768&lt;&gt;"",ISNUMBER(A7768)),VLOOKUP(A7768,Studies!A:BR,3,FALSE),"")</f>
        <v>https://www.ncbi.nlm.nih.gov/pubmed/9024169</v>
      </c>
      <c r="D7768" s="250" t="str">
        <f>IF(AND(A7768&lt;&gt;"",ISNUMBER(A7768)),VLOOKUP(A7768,Studies!A:BR,4,FALSE),"")</f>
        <v>Control arm (pretreatment with placebo for 5 days); Subject 6</v>
      </c>
      <c r="E7768" s="250" t="str">
        <f>IF(AND(A7768&lt;&gt;"",ISNUMBER(A7768)),VLOOKUP(A7768,Studies!A:BR,5,FALSE),"")</f>
        <v>Triazolam</v>
      </c>
      <c r="F7768" s="251" t="str">
        <f>IF(AND(A7768&lt;&gt;"",ISNUMBER(A7768)),VLOOKUP(A7768,Studies!A:BR,6,FALSE),"")</f>
        <v>Plasma</v>
      </c>
      <c r="G7768" s="194">
        <v>10</v>
      </c>
      <c r="H7768" s="194" t="s">
        <v>60</v>
      </c>
      <c r="I7768" s="187">
        <v>0.46912330000000002</v>
      </c>
      <c r="J7768" s="187" t="s">
        <v>941</v>
      </c>
      <c r="K7768" s="187" t="s">
        <v>239</v>
      </c>
      <c r="O7768" s="59">
        <v>0.05</v>
      </c>
      <c r="P7768" s="188"/>
    </row>
    <row r="7769" spans="1:16" x14ac:dyDescent="0.2">
      <c r="A7769" s="183">
        <v>1011</v>
      </c>
      <c r="B7769" s="249" t="str">
        <f>IF(AND(A7769&lt;&gt;"",ISNUMBER(A7769)),VLOOKUP(A7769,Studies!A:BR,2,FALSE),"")</f>
        <v>Villikka 1997</v>
      </c>
      <c r="C7769" s="250" t="str">
        <f>IF(AND(A7769&lt;&gt;"",ISNUMBER(A7769)),VLOOKUP(A7769,Studies!A:BR,3,FALSE),"")</f>
        <v>https://www.ncbi.nlm.nih.gov/pubmed/9024169</v>
      </c>
      <c r="D7769" s="250" t="str">
        <f>IF(AND(A7769&lt;&gt;"",ISNUMBER(A7769)),VLOOKUP(A7769,Studies!A:BR,4,FALSE),"")</f>
        <v>Control arm (pretreatment with placebo for 5 days); Subject 7</v>
      </c>
      <c r="E7769" s="250" t="str">
        <f>IF(AND(A7769&lt;&gt;"",ISNUMBER(A7769)),VLOOKUP(A7769,Studies!A:BR,5,FALSE),"")</f>
        <v>Triazolam</v>
      </c>
      <c r="F7769" s="251" t="str">
        <f>IF(AND(A7769&lt;&gt;"",ISNUMBER(A7769)),VLOOKUP(A7769,Studies!A:BR,6,FALSE),"")</f>
        <v>Plasma</v>
      </c>
      <c r="G7769" s="194">
        <v>1</v>
      </c>
      <c r="H7769" s="194" t="s">
        <v>60</v>
      </c>
      <c r="I7769" s="187">
        <v>0.143654</v>
      </c>
      <c r="J7769" s="187" t="s">
        <v>941</v>
      </c>
      <c r="K7769" s="187" t="s">
        <v>239</v>
      </c>
      <c r="O7769" s="59">
        <v>0.05</v>
      </c>
      <c r="P7769" s="188" t="s">
        <v>2613</v>
      </c>
    </row>
    <row r="7770" spans="1:16" x14ac:dyDescent="0.2">
      <c r="A7770" s="183">
        <v>1011</v>
      </c>
      <c r="B7770" s="249" t="str">
        <f>IF(AND(A7770&lt;&gt;"",ISNUMBER(A7770)),VLOOKUP(A7770,Studies!A:BR,2,FALSE),"")</f>
        <v>Villikka 1997</v>
      </c>
      <c r="C7770" s="250" t="str">
        <f>IF(AND(A7770&lt;&gt;"",ISNUMBER(A7770)),VLOOKUP(A7770,Studies!A:BR,3,FALSE),"")</f>
        <v>https://www.ncbi.nlm.nih.gov/pubmed/9024169</v>
      </c>
      <c r="D7770" s="250" t="str">
        <f>IF(AND(A7770&lt;&gt;"",ISNUMBER(A7770)),VLOOKUP(A7770,Studies!A:BR,4,FALSE),"")</f>
        <v>Control arm (pretreatment with placebo for 5 days); Subject 7</v>
      </c>
      <c r="E7770" s="250" t="str">
        <f>IF(AND(A7770&lt;&gt;"",ISNUMBER(A7770)),VLOOKUP(A7770,Studies!A:BR,5,FALSE),"")</f>
        <v>Triazolam</v>
      </c>
      <c r="F7770" s="251" t="str">
        <f>IF(AND(A7770&lt;&gt;"",ISNUMBER(A7770)),VLOOKUP(A7770,Studies!A:BR,6,FALSE),"")</f>
        <v>Plasma</v>
      </c>
      <c r="G7770" s="194">
        <v>1.5</v>
      </c>
      <c r="H7770" s="194" t="s">
        <v>60</v>
      </c>
      <c r="I7770" s="187">
        <v>0.2956223</v>
      </c>
      <c r="J7770" s="187" t="s">
        <v>941</v>
      </c>
      <c r="K7770" s="187" t="s">
        <v>239</v>
      </c>
      <c r="O7770" s="59">
        <v>0.05</v>
      </c>
      <c r="P7770" s="188"/>
    </row>
    <row r="7771" spans="1:16" x14ac:dyDescent="0.2">
      <c r="A7771" s="183">
        <v>1011</v>
      </c>
      <c r="B7771" s="249" t="str">
        <f>IF(AND(A7771&lt;&gt;"",ISNUMBER(A7771)),VLOOKUP(A7771,Studies!A:BR,2,FALSE),"")</f>
        <v>Villikka 1997</v>
      </c>
      <c r="C7771" s="250" t="str">
        <f>IF(AND(A7771&lt;&gt;"",ISNUMBER(A7771)),VLOOKUP(A7771,Studies!A:BR,3,FALSE),"")</f>
        <v>https://www.ncbi.nlm.nih.gov/pubmed/9024169</v>
      </c>
      <c r="D7771" s="250" t="str">
        <f>IF(AND(A7771&lt;&gt;"",ISNUMBER(A7771)),VLOOKUP(A7771,Studies!A:BR,4,FALSE),"")</f>
        <v>Control arm (pretreatment with placebo for 5 days); Subject 7</v>
      </c>
      <c r="E7771" s="250" t="str">
        <f>IF(AND(A7771&lt;&gt;"",ISNUMBER(A7771)),VLOOKUP(A7771,Studies!A:BR,5,FALSE),"")</f>
        <v>Triazolam</v>
      </c>
      <c r="F7771" s="251" t="str">
        <f>IF(AND(A7771&lt;&gt;"",ISNUMBER(A7771)),VLOOKUP(A7771,Studies!A:BR,6,FALSE),"")</f>
        <v>Plasma</v>
      </c>
      <c r="G7771" s="194">
        <v>2</v>
      </c>
      <c r="H7771" s="194" t="s">
        <v>60</v>
      </c>
      <c r="I7771" s="187">
        <v>0.87230410000000003</v>
      </c>
      <c r="J7771" s="187" t="s">
        <v>941</v>
      </c>
      <c r="K7771" s="187" t="s">
        <v>239</v>
      </c>
      <c r="O7771" s="59">
        <v>0.05</v>
      </c>
      <c r="P7771" s="188"/>
    </row>
    <row r="7772" spans="1:16" x14ac:dyDescent="0.2">
      <c r="A7772" s="183">
        <v>1011</v>
      </c>
      <c r="B7772" s="249" t="str">
        <f>IF(AND(A7772&lt;&gt;"",ISNUMBER(A7772)),VLOOKUP(A7772,Studies!A:BR,2,FALSE),"")</f>
        <v>Villikka 1997</v>
      </c>
      <c r="C7772" s="250" t="str">
        <f>IF(AND(A7772&lt;&gt;"",ISNUMBER(A7772)),VLOOKUP(A7772,Studies!A:BR,3,FALSE),"")</f>
        <v>https://www.ncbi.nlm.nih.gov/pubmed/9024169</v>
      </c>
      <c r="D7772" s="250" t="str">
        <f>IF(AND(A7772&lt;&gt;"",ISNUMBER(A7772)),VLOOKUP(A7772,Studies!A:BR,4,FALSE),"")</f>
        <v>Control arm (pretreatment with placebo for 5 days); Subject 7</v>
      </c>
      <c r="E7772" s="250" t="str">
        <f>IF(AND(A7772&lt;&gt;"",ISNUMBER(A7772)),VLOOKUP(A7772,Studies!A:BR,5,FALSE),"")</f>
        <v>Triazolam</v>
      </c>
      <c r="F7772" s="251" t="str">
        <f>IF(AND(A7772&lt;&gt;"",ISNUMBER(A7772)),VLOOKUP(A7772,Studies!A:BR,6,FALSE),"")</f>
        <v>Plasma</v>
      </c>
      <c r="G7772" s="194">
        <v>3</v>
      </c>
      <c r="H7772" s="194" t="s">
        <v>60</v>
      </c>
      <c r="I7772" s="187">
        <v>1.486334</v>
      </c>
      <c r="J7772" s="187" t="s">
        <v>941</v>
      </c>
      <c r="K7772" s="187" t="s">
        <v>239</v>
      </c>
      <c r="O7772" s="59">
        <v>0.05</v>
      </c>
      <c r="P7772" s="188"/>
    </row>
    <row r="7773" spans="1:16" x14ac:dyDescent="0.2">
      <c r="A7773" s="183">
        <v>1011</v>
      </c>
      <c r="B7773" s="249" t="str">
        <f>IF(AND(A7773&lt;&gt;"",ISNUMBER(A7773)),VLOOKUP(A7773,Studies!A:BR,2,FALSE),"")</f>
        <v>Villikka 1997</v>
      </c>
      <c r="C7773" s="250" t="str">
        <f>IF(AND(A7773&lt;&gt;"",ISNUMBER(A7773)),VLOOKUP(A7773,Studies!A:BR,3,FALSE),"")</f>
        <v>https://www.ncbi.nlm.nih.gov/pubmed/9024169</v>
      </c>
      <c r="D7773" s="250" t="str">
        <f>IF(AND(A7773&lt;&gt;"",ISNUMBER(A7773)),VLOOKUP(A7773,Studies!A:BR,4,FALSE),"")</f>
        <v>Control arm (pretreatment with placebo for 5 days); Subject 7</v>
      </c>
      <c r="E7773" s="250" t="str">
        <f>IF(AND(A7773&lt;&gt;"",ISNUMBER(A7773)),VLOOKUP(A7773,Studies!A:BR,5,FALSE),"")</f>
        <v>Triazolam</v>
      </c>
      <c r="F7773" s="251" t="str">
        <f>IF(AND(A7773&lt;&gt;"",ISNUMBER(A7773)),VLOOKUP(A7773,Studies!A:BR,6,FALSE),"")</f>
        <v>Plasma</v>
      </c>
      <c r="G7773" s="194">
        <v>4</v>
      </c>
      <c r="H7773" s="194" t="s">
        <v>60</v>
      </c>
      <c r="I7773" s="187">
        <v>1.3290120000000001</v>
      </c>
      <c r="J7773" s="187" t="s">
        <v>941</v>
      </c>
      <c r="K7773" s="187" t="s">
        <v>239</v>
      </c>
      <c r="O7773" s="59">
        <v>0.05</v>
      </c>
      <c r="P7773" s="188"/>
    </row>
    <row r="7774" spans="1:16" x14ac:dyDescent="0.2">
      <c r="A7774" s="183">
        <v>1011</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Control arm (pretreatment with placebo for 5 days); Subject 7</v>
      </c>
      <c r="E7774" s="250" t="str">
        <f>IF(AND(A7774&lt;&gt;"",ISNUMBER(A7774)),VLOOKUP(A7774,Studies!A:BR,5,FALSE),"")</f>
        <v>Triazolam</v>
      </c>
      <c r="F7774" s="251" t="str">
        <f>IF(AND(A7774&lt;&gt;"",ISNUMBER(A7774)),VLOOKUP(A7774,Studies!A:BR,6,FALSE),"")</f>
        <v>Plasma</v>
      </c>
      <c r="G7774" s="194">
        <v>5</v>
      </c>
      <c r="H7774" s="194" t="s">
        <v>60</v>
      </c>
      <c r="I7774" s="187">
        <v>1.070662</v>
      </c>
      <c r="J7774" s="187" t="s">
        <v>941</v>
      </c>
      <c r="K7774" s="187" t="s">
        <v>239</v>
      </c>
      <c r="O7774" s="59">
        <v>0.05</v>
      </c>
      <c r="P7774" s="188"/>
    </row>
    <row r="7775" spans="1:16" x14ac:dyDescent="0.2">
      <c r="A7775" s="183">
        <v>1011</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Control arm (pretreatment with placebo for 5 days); Subject 7</v>
      </c>
      <c r="E7775" s="250" t="str">
        <f>IF(AND(A7775&lt;&gt;"",ISNUMBER(A7775)),VLOOKUP(A7775,Studies!A:BR,5,FALSE),"")</f>
        <v>Triazolam</v>
      </c>
      <c r="F7775" s="251" t="str">
        <f>IF(AND(A7775&lt;&gt;"",ISNUMBER(A7775)),VLOOKUP(A7775,Studies!A:BR,6,FALSE),"")</f>
        <v>Plasma</v>
      </c>
      <c r="G7775" s="194">
        <v>6</v>
      </c>
      <c r="H7775" s="194" t="s">
        <v>60</v>
      </c>
      <c r="I7775" s="187">
        <v>0.86245499999999997</v>
      </c>
      <c r="J7775" s="187" t="s">
        <v>941</v>
      </c>
      <c r="K7775" s="187" t="s">
        <v>239</v>
      </c>
      <c r="O7775" s="59">
        <v>0.05</v>
      </c>
      <c r="P7775" s="188"/>
    </row>
    <row r="7776" spans="1:16" x14ac:dyDescent="0.2">
      <c r="A7776" s="183">
        <v>1011</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Control arm (pretreatment with placebo for 5 days); Subject 7</v>
      </c>
      <c r="E7776" s="250" t="str">
        <f>IF(AND(A7776&lt;&gt;"",ISNUMBER(A7776)),VLOOKUP(A7776,Studies!A:BR,5,FALSE),"")</f>
        <v>Triazolam</v>
      </c>
      <c r="F7776" s="251" t="str">
        <f>IF(AND(A7776&lt;&gt;"",ISNUMBER(A7776)),VLOOKUP(A7776,Studies!A:BR,6,FALSE),"")</f>
        <v>Plasma</v>
      </c>
      <c r="G7776" s="194">
        <v>8</v>
      </c>
      <c r="H7776" s="194" t="s">
        <v>60</v>
      </c>
      <c r="I7776" s="187">
        <v>0.48544710000000002</v>
      </c>
      <c r="J7776" s="187" t="s">
        <v>941</v>
      </c>
      <c r="K7776" s="187" t="s">
        <v>239</v>
      </c>
      <c r="O7776" s="59">
        <v>0.05</v>
      </c>
      <c r="P7776" s="188"/>
    </row>
    <row r="7777" spans="1:16" x14ac:dyDescent="0.2">
      <c r="A7777" s="183">
        <v>1011</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Control arm (pretreatment with placebo for 5 days); Subject 7</v>
      </c>
      <c r="E7777" s="250" t="str">
        <f>IF(AND(A7777&lt;&gt;"",ISNUMBER(A7777)),VLOOKUP(A7777,Studies!A:BR,5,FALSE),"")</f>
        <v>Triazolam</v>
      </c>
      <c r="F7777" s="251" t="str">
        <f>IF(AND(A7777&lt;&gt;"",ISNUMBER(A7777)),VLOOKUP(A7777,Studies!A:BR,6,FALSE),"")</f>
        <v>Plasma</v>
      </c>
      <c r="G7777" s="194">
        <v>10</v>
      </c>
      <c r="H7777" s="194" t="s">
        <v>60</v>
      </c>
      <c r="I7777" s="187">
        <v>0.28381420000000002</v>
      </c>
      <c r="J7777" s="187" t="s">
        <v>941</v>
      </c>
      <c r="K7777" s="187" t="s">
        <v>239</v>
      </c>
      <c r="O7777" s="59">
        <v>0.05</v>
      </c>
      <c r="P7777" s="188"/>
    </row>
    <row r="7778" spans="1:16" x14ac:dyDescent="0.2">
      <c r="A7778" s="183">
        <v>1012</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Control arm (pretreatment with placebo for 5 days); Subject 8</v>
      </c>
      <c r="E7778" s="250" t="str">
        <f>IF(AND(A7778&lt;&gt;"",ISNUMBER(A7778)),VLOOKUP(A7778,Studies!A:BR,5,FALSE),"")</f>
        <v>Triazolam</v>
      </c>
      <c r="F7778" s="251" t="str">
        <f>IF(AND(A7778&lt;&gt;"",ISNUMBER(A7778)),VLOOKUP(A7778,Studies!A:BR,6,FALSE),"")</f>
        <v>Plasma</v>
      </c>
      <c r="G7778" s="194">
        <v>0.5</v>
      </c>
      <c r="H7778" s="194" t="s">
        <v>60</v>
      </c>
      <c r="I7778" s="187">
        <v>8.856282E-2</v>
      </c>
      <c r="J7778" s="187" t="s">
        <v>941</v>
      </c>
      <c r="K7778" s="187" t="s">
        <v>239</v>
      </c>
      <c r="O7778" s="59">
        <v>0.05</v>
      </c>
      <c r="P7778" s="188" t="s">
        <v>2612</v>
      </c>
    </row>
    <row r="7779" spans="1:16" x14ac:dyDescent="0.2">
      <c r="A7779" s="183">
        <v>1012</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Control arm (pretreatment with placebo for 5 days); Subject 8</v>
      </c>
      <c r="E7779" s="250" t="str">
        <f>IF(AND(A7779&lt;&gt;"",ISNUMBER(A7779)),VLOOKUP(A7779,Studies!A:BR,5,FALSE),"")</f>
        <v>Triazolam</v>
      </c>
      <c r="F7779" s="251" t="str">
        <f>IF(AND(A7779&lt;&gt;"",ISNUMBER(A7779)),VLOOKUP(A7779,Studies!A:BR,6,FALSE),"")</f>
        <v>Plasma</v>
      </c>
      <c r="G7779" s="194">
        <v>1</v>
      </c>
      <c r="H7779" s="194" t="s">
        <v>60</v>
      </c>
      <c r="I7779" s="187">
        <v>1.4012789999999999</v>
      </c>
      <c r="J7779" s="187" t="s">
        <v>941</v>
      </c>
      <c r="K7779" s="187" t="s">
        <v>239</v>
      </c>
      <c r="O7779" s="59">
        <v>0.05</v>
      </c>
      <c r="P7779" s="188"/>
    </row>
    <row r="7780" spans="1:16" x14ac:dyDescent="0.2">
      <c r="A7780" s="183">
        <v>1012</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Control arm (pretreatment with placebo for 5 days); Subject 8</v>
      </c>
      <c r="E7780" s="250" t="str">
        <f>IF(AND(A7780&lt;&gt;"",ISNUMBER(A7780)),VLOOKUP(A7780,Studies!A:BR,5,FALSE),"")</f>
        <v>Triazolam</v>
      </c>
      <c r="F7780" s="251" t="str">
        <f>IF(AND(A7780&lt;&gt;"",ISNUMBER(A7780)),VLOOKUP(A7780,Studies!A:BR,6,FALSE),"")</f>
        <v>Plasma</v>
      </c>
      <c r="G7780" s="194">
        <v>1.5</v>
      </c>
      <c r="H7780" s="194" t="s">
        <v>60</v>
      </c>
      <c r="I7780" s="187">
        <v>2.9417369999999998</v>
      </c>
      <c r="J7780" s="187" t="s">
        <v>941</v>
      </c>
      <c r="K7780" s="187" t="s">
        <v>239</v>
      </c>
      <c r="O7780" s="59">
        <v>0.05</v>
      </c>
      <c r="P7780" s="188"/>
    </row>
    <row r="7781" spans="1:16" x14ac:dyDescent="0.2">
      <c r="A7781" s="183">
        <v>1012</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8</v>
      </c>
      <c r="E7781" s="250" t="str">
        <f>IF(AND(A7781&lt;&gt;"",ISNUMBER(A7781)),VLOOKUP(A7781,Studies!A:BR,5,FALSE),"")</f>
        <v>Triazolam</v>
      </c>
      <c r="F7781" s="251" t="str">
        <f>IF(AND(A7781&lt;&gt;"",ISNUMBER(A7781)),VLOOKUP(A7781,Studies!A:BR,6,FALSE),"")</f>
        <v>Plasma</v>
      </c>
      <c r="G7781" s="194">
        <v>2</v>
      </c>
      <c r="H7781" s="194" t="s">
        <v>60</v>
      </c>
      <c r="I7781" s="187">
        <v>3.4958459999999998</v>
      </c>
      <c r="J7781" s="187" t="s">
        <v>941</v>
      </c>
      <c r="K7781" s="187" t="s">
        <v>239</v>
      </c>
      <c r="O7781" s="59">
        <v>0.05</v>
      </c>
      <c r="P7781" s="188"/>
    </row>
    <row r="7782" spans="1:16" x14ac:dyDescent="0.2">
      <c r="A7782" s="183">
        <v>1012</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8</v>
      </c>
      <c r="E7782" s="250" t="str">
        <f>IF(AND(A7782&lt;&gt;"",ISNUMBER(A7782)),VLOOKUP(A7782,Studies!A:BR,5,FALSE),"")</f>
        <v>Triazolam</v>
      </c>
      <c r="F7782" s="251" t="str">
        <f>IF(AND(A7782&lt;&gt;"",ISNUMBER(A7782)),VLOOKUP(A7782,Studies!A:BR,6,FALSE),"")</f>
        <v>Plasma</v>
      </c>
      <c r="G7782" s="194">
        <v>3</v>
      </c>
      <c r="H7782" s="194" t="s">
        <v>60</v>
      </c>
      <c r="I7782" s="187">
        <v>3.1915559999999998</v>
      </c>
      <c r="J7782" s="187" t="s">
        <v>941</v>
      </c>
      <c r="K7782" s="187" t="s">
        <v>239</v>
      </c>
      <c r="O7782" s="59">
        <v>0.05</v>
      </c>
      <c r="P7782" s="188"/>
    </row>
    <row r="7783" spans="1:16" x14ac:dyDescent="0.2">
      <c r="A7783" s="183">
        <v>1012</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8</v>
      </c>
      <c r="E7783" s="250" t="str">
        <f>IF(AND(A7783&lt;&gt;"",ISNUMBER(A7783)),VLOOKUP(A7783,Studies!A:BR,5,FALSE),"")</f>
        <v>Triazolam</v>
      </c>
      <c r="F7783" s="251" t="str">
        <f>IF(AND(A7783&lt;&gt;"",ISNUMBER(A7783)),VLOOKUP(A7783,Studies!A:BR,6,FALSE),"")</f>
        <v>Plasma</v>
      </c>
      <c r="G7783" s="194">
        <v>4</v>
      </c>
      <c r="H7783" s="194" t="s">
        <v>60</v>
      </c>
      <c r="I7783" s="187">
        <v>2.255703</v>
      </c>
      <c r="J7783" s="187" t="s">
        <v>941</v>
      </c>
      <c r="K7783" s="187" t="s">
        <v>239</v>
      </c>
      <c r="O7783" s="59">
        <v>0.05</v>
      </c>
      <c r="P7783" s="188"/>
    </row>
    <row r="7784" spans="1:16" x14ac:dyDescent="0.2">
      <c r="A7784" s="183">
        <v>1012</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8</v>
      </c>
      <c r="E7784" s="250" t="str">
        <f>IF(AND(A7784&lt;&gt;"",ISNUMBER(A7784)),VLOOKUP(A7784,Studies!A:BR,5,FALSE),"")</f>
        <v>Triazolam</v>
      </c>
      <c r="F7784" s="251" t="str">
        <f>IF(AND(A7784&lt;&gt;"",ISNUMBER(A7784)),VLOOKUP(A7784,Studies!A:BR,6,FALSE),"")</f>
        <v>Plasma</v>
      </c>
      <c r="G7784" s="194">
        <v>5</v>
      </c>
      <c r="H7784" s="194" t="s">
        <v>60</v>
      </c>
      <c r="I7784" s="187">
        <v>1.769339</v>
      </c>
      <c r="J7784" s="187" t="s">
        <v>941</v>
      </c>
      <c r="K7784" s="187" t="s">
        <v>239</v>
      </c>
      <c r="O7784" s="59">
        <v>0.05</v>
      </c>
      <c r="P7784" s="188"/>
    </row>
    <row r="7785" spans="1:16" x14ac:dyDescent="0.2">
      <c r="A7785" s="183">
        <v>1012</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8</v>
      </c>
      <c r="E7785" s="250" t="str">
        <f>IF(AND(A7785&lt;&gt;"",ISNUMBER(A7785)),VLOOKUP(A7785,Studies!A:BR,5,FALSE),"")</f>
        <v>Triazolam</v>
      </c>
      <c r="F7785" s="251" t="str">
        <f>IF(AND(A7785&lt;&gt;"",ISNUMBER(A7785)),VLOOKUP(A7785,Studies!A:BR,6,FALSE),"")</f>
        <v>Plasma</v>
      </c>
      <c r="G7785" s="194">
        <v>6</v>
      </c>
      <c r="H7785" s="194" t="s">
        <v>60</v>
      </c>
      <c r="I7785" s="187">
        <v>1.401152</v>
      </c>
      <c r="J7785" s="187" t="s">
        <v>941</v>
      </c>
      <c r="K7785" s="187" t="s">
        <v>239</v>
      </c>
      <c r="O7785" s="59">
        <v>0.05</v>
      </c>
      <c r="P7785" s="188"/>
    </row>
    <row r="7786" spans="1:16" x14ac:dyDescent="0.2">
      <c r="A7786" s="183">
        <v>1012</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8</v>
      </c>
      <c r="E7786" s="250" t="str">
        <f>IF(AND(A7786&lt;&gt;"",ISNUMBER(A7786)),VLOOKUP(A7786,Studies!A:BR,5,FALSE),"")</f>
        <v>Triazolam</v>
      </c>
      <c r="F7786" s="251" t="str">
        <f>IF(AND(A7786&lt;&gt;"",ISNUMBER(A7786)),VLOOKUP(A7786,Studies!A:BR,6,FALSE),"")</f>
        <v>Plasma</v>
      </c>
      <c r="G7786" s="194">
        <v>8</v>
      </c>
      <c r="H7786" s="194" t="s">
        <v>60</v>
      </c>
      <c r="I7786" s="187">
        <v>0.76958159999999998</v>
      </c>
      <c r="J7786" s="187" t="s">
        <v>941</v>
      </c>
      <c r="K7786" s="187" t="s">
        <v>239</v>
      </c>
      <c r="O7786" s="59">
        <v>0.05</v>
      </c>
      <c r="P7786" s="188"/>
    </row>
    <row r="7787" spans="1:16" x14ac:dyDescent="0.2">
      <c r="A7787" s="183">
        <v>1012</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8</v>
      </c>
      <c r="E7787" s="250" t="str">
        <f>IF(AND(A7787&lt;&gt;"",ISNUMBER(A7787)),VLOOKUP(A7787,Studies!A:BR,5,FALSE),"")</f>
        <v>Triazolam</v>
      </c>
      <c r="F7787" s="251" t="str">
        <f>IF(AND(A7787&lt;&gt;"",ISNUMBER(A7787)),VLOOKUP(A7787,Studies!A:BR,6,FALSE),"")</f>
        <v>Plasma</v>
      </c>
      <c r="G7787" s="194">
        <v>10</v>
      </c>
      <c r="H7787" s="194" t="s">
        <v>60</v>
      </c>
      <c r="I7787" s="187">
        <v>0.39549640000000003</v>
      </c>
      <c r="J7787" s="187" t="s">
        <v>941</v>
      </c>
      <c r="K7787" s="187" t="s">
        <v>239</v>
      </c>
      <c r="O7787" s="59">
        <v>0.05</v>
      </c>
      <c r="P7787" s="188"/>
    </row>
    <row r="7788" spans="1:16" x14ac:dyDescent="0.2">
      <c r="A7788" s="183">
        <v>1013</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9</v>
      </c>
      <c r="E7788" s="250" t="str">
        <f>IF(AND(A7788&lt;&gt;"",ISNUMBER(A7788)),VLOOKUP(A7788,Studies!A:BR,5,FALSE),"")</f>
        <v>Triazolam</v>
      </c>
      <c r="F7788" s="251" t="str">
        <f>IF(AND(A7788&lt;&gt;"",ISNUMBER(A7788)),VLOOKUP(A7788,Studies!A:BR,6,FALSE),"")</f>
        <v>Plasma</v>
      </c>
      <c r="G7788" s="194">
        <v>0.5</v>
      </c>
      <c r="H7788" s="194" t="s">
        <v>60</v>
      </c>
      <c r="I7788" s="187">
        <v>0.1296909</v>
      </c>
      <c r="J7788" s="187" t="s">
        <v>941</v>
      </c>
      <c r="K7788" s="187" t="s">
        <v>239</v>
      </c>
      <c r="O7788" s="59">
        <v>0.05</v>
      </c>
      <c r="P7788" s="188" t="s">
        <v>2612</v>
      </c>
    </row>
    <row r="7789" spans="1:16" x14ac:dyDescent="0.2">
      <c r="A7789" s="183">
        <v>1013</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9</v>
      </c>
      <c r="E7789" s="250" t="str">
        <f>IF(AND(A7789&lt;&gt;"",ISNUMBER(A7789)),VLOOKUP(A7789,Studies!A:BR,5,FALSE),"")</f>
        <v>Triazolam</v>
      </c>
      <c r="F7789" s="251" t="str">
        <f>IF(AND(A7789&lt;&gt;"",ISNUMBER(A7789)),VLOOKUP(A7789,Studies!A:BR,6,FALSE),"")</f>
        <v>Plasma</v>
      </c>
      <c r="G7789" s="194">
        <v>1</v>
      </c>
      <c r="H7789" s="194" t="s">
        <v>60</v>
      </c>
      <c r="I7789" s="187">
        <v>0.31003150000000002</v>
      </c>
      <c r="J7789" s="187" t="s">
        <v>941</v>
      </c>
      <c r="K7789" s="187" t="s">
        <v>239</v>
      </c>
      <c r="O7789" s="59">
        <v>0.05</v>
      </c>
      <c r="P7789" s="188"/>
    </row>
    <row r="7790" spans="1:16" x14ac:dyDescent="0.2">
      <c r="A7790" s="183">
        <v>1013</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9</v>
      </c>
      <c r="E7790" s="250" t="str">
        <f>IF(AND(A7790&lt;&gt;"",ISNUMBER(A7790)),VLOOKUP(A7790,Studies!A:BR,5,FALSE),"")</f>
        <v>Triazolam</v>
      </c>
      <c r="F7790" s="251" t="str">
        <f>IF(AND(A7790&lt;&gt;"",ISNUMBER(A7790)),VLOOKUP(A7790,Studies!A:BR,6,FALSE),"")</f>
        <v>Plasma</v>
      </c>
      <c r="G7790" s="194">
        <v>1.5</v>
      </c>
      <c r="H7790" s="194" t="s">
        <v>60</v>
      </c>
      <c r="I7790" s="187">
        <v>0.42984670000000003</v>
      </c>
      <c r="J7790" s="187" t="s">
        <v>941</v>
      </c>
      <c r="K7790" s="187" t="s">
        <v>239</v>
      </c>
      <c r="O7790" s="59">
        <v>0.05</v>
      </c>
      <c r="P7790" s="188"/>
    </row>
    <row r="7791" spans="1:16" x14ac:dyDescent="0.2">
      <c r="A7791" s="183">
        <v>1013</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9</v>
      </c>
      <c r="E7791" s="250" t="str">
        <f>IF(AND(A7791&lt;&gt;"",ISNUMBER(A7791)),VLOOKUP(A7791,Studies!A:BR,5,FALSE),"")</f>
        <v>Triazolam</v>
      </c>
      <c r="F7791" s="251" t="str">
        <f>IF(AND(A7791&lt;&gt;"",ISNUMBER(A7791)),VLOOKUP(A7791,Studies!A:BR,6,FALSE),"")</f>
        <v>Plasma</v>
      </c>
      <c r="G7791" s="194">
        <v>2</v>
      </c>
      <c r="H7791" s="194" t="s">
        <v>60</v>
      </c>
      <c r="I7791" s="187">
        <v>2.52338</v>
      </c>
      <c r="J7791" s="187" t="s">
        <v>941</v>
      </c>
      <c r="K7791" s="187" t="s">
        <v>239</v>
      </c>
      <c r="O7791" s="59">
        <v>0.05</v>
      </c>
      <c r="P7791" s="188"/>
    </row>
    <row r="7792" spans="1:16" x14ac:dyDescent="0.2">
      <c r="A7792" s="183">
        <v>1013</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9</v>
      </c>
      <c r="E7792" s="250" t="str">
        <f>IF(AND(A7792&lt;&gt;"",ISNUMBER(A7792)),VLOOKUP(A7792,Studies!A:BR,5,FALSE),"")</f>
        <v>Triazolam</v>
      </c>
      <c r="F7792" s="251" t="str">
        <f>IF(AND(A7792&lt;&gt;"",ISNUMBER(A7792)),VLOOKUP(A7792,Studies!A:BR,6,FALSE),"")</f>
        <v>Plasma</v>
      </c>
      <c r="G7792" s="194">
        <v>3</v>
      </c>
      <c r="H7792" s="194" t="s">
        <v>60</v>
      </c>
      <c r="I7792" s="187">
        <v>3.7125499999999998</v>
      </c>
      <c r="J7792" s="187" t="s">
        <v>941</v>
      </c>
      <c r="K7792" s="187" t="s">
        <v>239</v>
      </c>
      <c r="O7792" s="59">
        <v>0.05</v>
      </c>
      <c r="P7792" s="188"/>
    </row>
    <row r="7793" spans="1:16" x14ac:dyDescent="0.2">
      <c r="A7793" s="30">
        <v>1013</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9</v>
      </c>
      <c r="E7793" s="250" t="str">
        <f>IF(AND(A7793&lt;&gt;"",ISNUMBER(A7793)),VLOOKUP(A7793,Studies!A:BR,5,FALSE),"")</f>
        <v>Triazolam</v>
      </c>
      <c r="F7793" s="251" t="str">
        <f>IF(AND(A7793&lt;&gt;"",ISNUMBER(A7793)),VLOOKUP(A7793,Studies!A:BR,6,FALSE),"")</f>
        <v>Plasma</v>
      </c>
      <c r="G7793" s="194">
        <v>4</v>
      </c>
      <c r="H7793" s="194" t="s">
        <v>60</v>
      </c>
      <c r="I7793" s="187">
        <v>2.8795519999999999</v>
      </c>
      <c r="J7793" s="41" t="s">
        <v>941</v>
      </c>
      <c r="K7793" s="187" t="s">
        <v>239</v>
      </c>
      <c r="O7793" s="59">
        <v>0.05</v>
      </c>
    </row>
    <row r="7794" spans="1:16" x14ac:dyDescent="0.2">
      <c r="A7794" s="30">
        <v>1013</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9</v>
      </c>
      <c r="E7794" s="250" t="str">
        <f>IF(AND(A7794&lt;&gt;"",ISNUMBER(A7794)),VLOOKUP(A7794,Studies!A:BR,5,FALSE),"")</f>
        <v>Triazolam</v>
      </c>
      <c r="F7794" s="251" t="str">
        <f>IF(AND(A7794&lt;&gt;"",ISNUMBER(A7794)),VLOOKUP(A7794,Studies!A:BR,6,FALSE),"")</f>
        <v>Plasma</v>
      </c>
      <c r="G7794" s="194">
        <v>5</v>
      </c>
      <c r="H7794" s="194" t="s">
        <v>60</v>
      </c>
      <c r="I7794" s="187">
        <v>1.9913529999999999</v>
      </c>
      <c r="J7794" s="41" t="s">
        <v>941</v>
      </c>
      <c r="K7794" s="187" t="s">
        <v>239</v>
      </c>
      <c r="O7794" s="59">
        <v>0.05</v>
      </c>
    </row>
    <row r="7795" spans="1:16" x14ac:dyDescent="0.2">
      <c r="A7795" s="30">
        <v>1013</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9</v>
      </c>
      <c r="E7795" s="250" t="str">
        <f>IF(AND(A7795&lt;&gt;"",ISNUMBER(A7795)),VLOOKUP(A7795,Studies!A:BR,5,FALSE),"")</f>
        <v>Triazolam</v>
      </c>
      <c r="F7795" s="251" t="str">
        <f>IF(AND(A7795&lt;&gt;"",ISNUMBER(A7795)),VLOOKUP(A7795,Studies!A:BR,6,FALSE),"")</f>
        <v>Plasma</v>
      </c>
      <c r="G7795" s="194">
        <v>6</v>
      </c>
      <c r="H7795" s="194" t="s">
        <v>60</v>
      </c>
      <c r="I7795" s="187">
        <v>1.559185</v>
      </c>
      <c r="J7795" s="187" t="s">
        <v>941</v>
      </c>
      <c r="K7795" s="187" t="s">
        <v>239</v>
      </c>
      <c r="O7795" s="59">
        <v>0.05</v>
      </c>
    </row>
    <row r="7796" spans="1:16" x14ac:dyDescent="0.2">
      <c r="A7796" s="183">
        <v>1013</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9</v>
      </c>
      <c r="E7796" s="250" t="str">
        <f>IF(AND(A7796&lt;&gt;"",ISNUMBER(A7796)),VLOOKUP(A7796,Studies!A:BR,5,FALSE),"")</f>
        <v>Triazolam</v>
      </c>
      <c r="F7796" s="251" t="str">
        <f>IF(AND(A7796&lt;&gt;"",ISNUMBER(A7796)),VLOOKUP(A7796,Studies!A:BR,6,FALSE),"")</f>
        <v>Plasma</v>
      </c>
      <c r="G7796" s="194">
        <v>8</v>
      </c>
      <c r="H7796" s="194" t="s">
        <v>60</v>
      </c>
      <c r="I7796" s="187">
        <v>0.8124865</v>
      </c>
      <c r="J7796" s="187" t="s">
        <v>941</v>
      </c>
      <c r="K7796" s="187" t="s">
        <v>239</v>
      </c>
      <c r="O7796" s="59">
        <v>0.05</v>
      </c>
    </row>
    <row r="7797" spans="1:16" x14ac:dyDescent="0.2">
      <c r="A7797" s="183">
        <v>1013</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9</v>
      </c>
      <c r="E7797" s="250" t="str">
        <f>IF(AND(A7797&lt;&gt;"",ISNUMBER(A7797)),VLOOKUP(A7797,Studies!A:BR,5,FALSE),"")</f>
        <v>Triazolam</v>
      </c>
      <c r="F7797" s="251" t="str">
        <f>IF(AND(A7797&lt;&gt;"",ISNUMBER(A7797)),VLOOKUP(A7797,Studies!A:BR,6,FALSE),"")</f>
        <v>Plasma</v>
      </c>
      <c r="G7797" s="194">
        <v>10</v>
      </c>
      <c r="H7797" s="194" t="s">
        <v>60</v>
      </c>
      <c r="I7797" s="187">
        <v>0.50288080000000002</v>
      </c>
      <c r="J7797" s="187" t="s">
        <v>941</v>
      </c>
      <c r="K7797" s="187" t="s">
        <v>239</v>
      </c>
      <c r="O7797" s="59">
        <v>0.05</v>
      </c>
    </row>
    <row r="7798" spans="1:16" x14ac:dyDescent="0.2">
      <c r="A7798" s="183">
        <v>1014</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10</v>
      </c>
      <c r="E7798" s="250" t="str">
        <f>IF(AND(A7798&lt;&gt;"",ISNUMBER(A7798)),VLOOKUP(A7798,Studies!A:BR,5,FALSE),"")</f>
        <v>Triazolam</v>
      </c>
      <c r="F7798" s="251" t="str">
        <f>IF(AND(A7798&lt;&gt;"",ISNUMBER(A7798)),VLOOKUP(A7798,Studies!A:BR,6,FALSE),"")</f>
        <v>Plasma</v>
      </c>
      <c r="G7798" s="194">
        <v>0.5</v>
      </c>
      <c r="H7798" s="194" t="s">
        <v>60</v>
      </c>
      <c r="I7798" s="187">
        <v>1.264764</v>
      </c>
      <c r="J7798" s="187" t="s">
        <v>941</v>
      </c>
      <c r="K7798" s="187" t="s">
        <v>239</v>
      </c>
      <c r="O7798" s="59">
        <v>0.05</v>
      </c>
      <c r="P7798" s="42" t="s">
        <v>2612</v>
      </c>
    </row>
    <row r="7799" spans="1:16" x14ac:dyDescent="0.2">
      <c r="A7799" s="183">
        <v>1014</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10</v>
      </c>
      <c r="E7799" s="250" t="str">
        <f>IF(AND(A7799&lt;&gt;"",ISNUMBER(A7799)),VLOOKUP(A7799,Studies!A:BR,5,FALSE),"")</f>
        <v>Triazolam</v>
      </c>
      <c r="F7799" s="251" t="str">
        <f>IF(AND(A7799&lt;&gt;"",ISNUMBER(A7799)),VLOOKUP(A7799,Studies!A:BR,6,FALSE),"")</f>
        <v>Plasma</v>
      </c>
      <c r="G7799" s="194">
        <v>1</v>
      </c>
      <c r="H7799" s="194" t="s">
        <v>60</v>
      </c>
      <c r="I7799" s="187">
        <v>2.332249</v>
      </c>
      <c r="J7799" s="187" t="s">
        <v>941</v>
      </c>
      <c r="K7799" s="187" t="s">
        <v>239</v>
      </c>
      <c r="O7799" s="59">
        <v>0.05</v>
      </c>
    </row>
    <row r="7800" spans="1:16" x14ac:dyDescent="0.2">
      <c r="A7800" s="183">
        <v>1014</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10</v>
      </c>
      <c r="E7800" s="250" t="str">
        <f>IF(AND(A7800&lt;&gt;"",ISNUMBER(A7800)),VLOOKUP(A7800,Studies!A:BR,5,FALSE),"")</f>
        <v>Triazolam</v>
      </c>
      <c r="F7800" s="251" t="str">
        <f>IF(AND(A7800&lt;&gt;"",ISNUMBER(A7800)),VLOOKUP(A7800,Studies!A:BR,6,FALSE),"")</f>
        <v>Plasma</v>
      </c>
      <c r="G7800" s="194">
        <v>1.5</v>
      </c>
      <c r="H7800" s="194" t="s">
        <v>60</v>
      </c>
      <c r="I7800" s="187">
        <v>2.2495449999999999</v>
      </c>
      <c r="J7800" s="187" t="s">
        <v>941</v>
      </c>
      <c r="K7800" s="187" t="s">
        <v>239</v>
      </c>
      <c r="O7800" s="59">
        <v>0.05</v>
      </c>
    </row>
    <row r="7801" spans="1:16" x14ac:dyDescent="0.2">
      <c r="A7801" s="183">
        <v>1014</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10</v>
      </c>
      <c r="E7801" s="250" t="str">
        <f>IF(AND(A7801&lt;&gt;"",ISNUMBER(A7801)),VLOOKUP(A7801,Studies!A:BR,5,FALSE),"")</f>
        <v>Triazolam</v>
      </c>
      <c r="F7801" s="251" t="str">
        <f>IF(AND(A7801&lt;&gt;"",ISNUMBER(A7801)),VLOOKUP(A7801,Studies!A:BR,6,FALSE),"")</f>
        <v>Plasma</v>
      </c>
      <c r="G7801" s="194">
        <v>2</v>
      </c>
      <c r="H7801" s="194" t="s">
        <v>60</v>
      </c>
      <c r="I7801" s="187">
        <v>1.880352</v>
      </c>
      <c r="J7801" s="187" t="s">
        <v>941</v>
      </c>
      <c r="K7801" s="187" t="s">
        <v>239</v>
      </c>
      <c r="O7801" s="59">
        <v>0.05</v>
      </c>
    </row>
    <row r="7802" spans="1:16" x14ac:dyDescent="0.2">
      <c r="A7802" s="183">
        <v>1014</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10</v>
      </c>
      <c r="E7802" s="250" t="str">
        <f>IF(AND(A7802&lt;&gt;"",ISNUMBER(A7802)),VLOOKUP(A7802,Studies!A:BR,5,FALSE),"")</f>
        <v>Triazolam</v>
      </c>
      <c r="F7802" s="251" t="str">
        <f>IF(AND(A7802&lt;&gt;"",ISNUMBER(A7802)),VLOOKUP(A7802,Studies!A:BR,6,FALSE),"")</f>
        <v>Plasma</v>
      </c>
      <c r="G7802" s="194">
        <v>3</v>
      </c>
      <c r="H7802" s="194" t="s">
        <v>60</v>
      </c>
      <c r="I7802" s="187">
        <v>1.473096</v>
      </c>
      <c r="J7802" s="187" t="s">
        <v>941</v>
      </c>
      <c r="K7802" s="187" t="s">
        <v>239</v>
      </c>
      <c r="O7802" s="59">
        <v>0.05</v>
      </c>
    </row>
    <row r="7803" spans="1:16" x14ac:dyDescent="0.2">
      <c r="A7803" s="183">
        <v>1014</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10</v>
      </c>
      <c r="E7803" s="250" t="str">
        <f>IF(AND(A7803&lt;&gt;"",ISNUMBER(A7803)),VLOOKUP(A7803,Studies!A:BR,5,FALSE),"")</f>
        <v>Triazolam</v>
      </c>
      <c r="F7803" s="251" t="str">
        <f>IF(AND(A7803&lt;&gt;"",ISNUMBER(A7803)),VLOOKUP(A7803,Studies!A:BR,6,FALSE),"")</f>
        <v>Plasma</v>
      </c>
      <c r="G7803" s="194">
        <v>4</v>
      </c>
      <c r="H7803" s="194" t="s">
        <v>60</v>
      </c>
      <c r="I7803" s="187">
        <v>1.1988970000000001</v>
      </c>
      <c r="J7803" s="187" t="s">
        <v>941</v>
      </c>
      <c r="K7803" s="187" t="s">
        <v>239</v>
      </c>
      <c r="O7803" s="59">
        <v>0.05</v>
      </c>
    </row>
    <row r="7804" spans="1:16" x14ac:dyDescent="0.2">
      <c r="A7804" s="183">
        <v>1014</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10</v>
      </c>
      <c r="E7804" s="250" t="str">
        <f>IF(AND(A7804&lt;&gt;"",ISNUMBER(A7804)),VLOOKUP(A7804,Studies!A:BR,5,FALSE),"")</f>
        <v>Triazolam</v>
      </c>
      <c r="F7804" s="251" t="str">
        <f>IF(AND(A7804&lt;&gt;"",ISNUMBER(A7804)),VLOOKUP(A7804,Studies!A:BR,6,FALSE),"")</f>
        <v>Plasma</v>
      </c>
      <c r="G7804" s="194">
        <v>5</v>
      </c>
      <c r="H7804" s="194" t="s">
        <v>60</v>
      </c>
      <c r="I7804" s="187">
        <v>0.91281219999999996</v>
      </c>
      <c r="J7804" s="187" t="s">
        <v>941</v>
      </c>
      <c r="K7804" s="187" t="s">
        <v>239</v>
      </c>
      <c r="O7804" s="59">
        <v>0.05</v>
      </c>
    </row>
    <row r="7805" spans="1:16" x14ac:dyDescent="0.2">
      <c r="A7805" s="30">
        <v>1014</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10</v>
      </c>
      <c r="E7805" s="250" t="str">
        <f>IF(AND(A7805&lt;&gt;"",ISNUMBER(A7805)),VLOOKUP(A7805,Studies!A:BR,5,FALSE),"")</f>
        <v>Triazolam</v>
      </c>
      <c r="F7805" s="251" t="str">
        <f>IF(AND(A7805&lt;&gt;"",ISNUMBER(A7805)),VLOOKUP(A7805,Studies!A:BR,6,FALSE),"")</f>
        <v>Plasma</v>
      </c>
      <c r="G7805" s="194">
        <v>6</v>
      </c>
      <c r="H7805" s="194" t="s">
        <v>60</v>
      </c>
      <c r="I7805" s="187">
        <v>0.77191730000000003</v>
      </c>
      <c r="J7805" s="187" t="s">
        <v>941</v>
      </c>
      <c r="K7805" s="187" t="s">
        <v>239</v>
      </c>
      <c r="O7805" s="59">
        <v>0.05</v>
      </c>
    </row>
    <row r="7806" spans="1:16" x14ac:dyDescent="0.2">
      <c r="A7806" s="30">
        <v>1014</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10</v>
      </c>
      <c r="E7806" s="250" t="str">
        <f>IF(AND(A7806&lt;&gt;"",ISNUMBER(A7806)),VLOOKUP(A7806,Studies!A:BR,5,FALSE),"")</f>
        <v>Triazolam</v>
      </c>
      <c r="F7806" s="251" t="str">
        <f>IF(AND(A7806&lt;&gt;"",ISNUMBER(A7806)),VLOOKUP(A7806,Studies!A:BR,6,FALSE),"")</f>
        <v>Plasma</v>
      </c>
      <c r="G7806" s="194">
        <v>8</v>
      </c>
      <c r="H7806" s="194" t="s">
        <v>60</v>
      </c>
      <c r="I7806" s="187">
        <v>0.44747609999999999</v>
      </c>
      <c r="J7806" s="187" t="s">
        <v>941</v>
      </c>
      <c r="K7806" s="187" t="s">
        <v>239</v>
      </c>
      <c r="O7806" s="59">
        <v>0.05</v>
      </c>
    </row>
    <row r="7807" spans="1:16" x14ac:dyDescent="0.2">
      <c r="A7807" s="30">
        <v>1014</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10</v>
      </c>
      <c r="E7807" s="250" t="str">
        <f>IF(AND(A7807&lt;&gt;"",ISNUMBER(A7807)),VLOOKUP(A7807,Studies!A:BR,5,FALSE),"")</f>
        <v>Triazolam</v>
      </c>
      <c r="F7807" s="251" t="str">
        <f>IF(AND(A7807&lt;&gt;"",ISNUMBER(A7807)),VLOOKUP(A7807,Studies!A:BR,6,FALSE),"")</f>
        <v>Plasma</v>
      </c>
      <c r="G7807" s="194">
        <v>10</v>
      </c>
      <c r="H7807" s="194" t="s">
        <v>60</v>
      </c>
      <c r="I7807" s="187">
        <v>0.25943119999999997</v>
      </c>
      <c r="J7807" s="187" t="s">
        <v>941</v>
      </c>
      <c r="K7807" s="187" t="s">
        <v>239</v>
      </c>
      <c r="O7807" s="59">
        <v>0.05</v>
      </c>
    </row>
    <row r="7808" spans="1:16" x14ac:dyDescent="0.2">
      <c r="A7808" s="183">
        <v>1015</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Treatment arm (pretreatment with rifampin; 600 mg; 5 days); Subject 1</v>
      </c>
      <c r="E7808" s="250" t="str">
        <f>IF(AND(A7808&lt;&gt;"",ISNUMBER(A7808)),VLOOKUP(A7808,Studies!A:BR,5,FALSE),"")</f>
        <v>Triazolam</v>
      </c>
      <c r="F7808" s="251" t="str">
        <f>IF(AND(A7808&lt;&gt;"",ISNUMBER(A7808)),VLOOKUP(A7808,Studies!A:BR,6,FALSE),"")</f>
        <v>Plasma</v>
      </c>
      <c r="G7808" s="194">
        <v>114</v>
      </c>
      <c r="H7808" s="194" t="s">
        <v>60</v>
      </c>
      <c r="I7808" s="187">
        <v>9.0287870000000006E-2</v>
      </c>
      <c r="J7808" s="187" t="s">
        <v>941</v>
      </c>
      <c r="K7808" s="187" t="s">
        <v>239</v>
      </c>
      <c r="O7808" s="59">
        <v>0.05</v>
      </c>
      <c r="P7808" s="42" t="s">
        <v>2614</v>
      </c>
    </row>
    <row r="7809" spans="1:16" x14ac:dyDescent="0.2">
      <c r="A7809" s="183">
        <v>1015</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Treatment arm (pretreatment with rifampin; 600 mg; 5 days); Subject 1</v>
      </c>
      <c r="E7809" s="250" t="str">
        <f>IF(AND(A7809&lt;&gt;"",ISNUMBER(A7809)),VLOOKUP(A7809,Studies!A:BR,5,FALSE),"")</f>
        <v>Triazolam</v>
      </c>
      <c r="F7809" s="251" t="str">
        <f>IF(AND(A7809&lt;&gt;"",ISNUMBER(A7809)),VLOOKUP(A7809,Studies!A:BR,6,FALSE),"")</f>
        <v>Plasma</v>
      </c>
      <c r="G7809" s="194">
        <v>114.5</v>
      </c>
      <c r="H7809" s="194" t="s">
        <v>60</v>
      </c>
      <c r="I7809" s="187">
        <v>0.12945909999999999</v>
      </c>
      <c r="J7809" s="187" t="s">
        <v>941</v>
      </c>
      <c r="K7809" s="187" t="s">
        <v>239</v>
      </c>
      <c r="O7809" s="59">
        <v>0.05</v>
      </c>
    </row>
    <row r="7810" spans="1:16" x14ac:dyDescent="0.2">
      <c r="A7810" s="183">
        <v>1015</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Treatment arm (pretreatment with rifampin; 600 mg; 5 days); Subject 1</v>
      </c>
      <c r="E7810" s="250" t="str">
        <f>IF(AND(A7810&lt;&gt;"",ISNUMBER(A7810)),VLOOKUP(A7810,Studies!A:BR,5,FALSE),"")</f>
        <v>Triazolam</v>
      </c>
      <c r="F7810" s="251" t="str">
        <f>IF(AND(A7810&lt;&gt;"",ISNUMBER(A7810)),VLOOKUP(A7810,Studies!A:BR,6,FALSE),"")</f>
        <v>Plasma</v>
      </c>
      <c r="G7810" s="194">
        <v>115</v>
      </c>
      <c r="H7810" s="194" t="s">
        <v>60</v>
      </c>
      <c r="I7810" s="187">
        <v>0.2584765</v>
      </c>
      <c r="J7810" s="187" t="s">
        <v>941</v>
      </c>
      <c r="K7810" s="187" t="s">
        <v>239</v>
      </c>
      <c r="O7810" s="59">
        <v>0.05</v>
      </c>
    </row>
    <row r="7811" spans="1:16" x14ac:dyDescent="0.2">
      <c r="A7811" s="183">
        <v>1015</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Treatment arm (pretreatment with rifampin; 600 mg; 5 days); Subject 1</v>
      </c>
      <c r="E7811" s="250" t="str">
        <f>IF(AND(A7811&lt;&gt;"",ISNUMBER(A7811)),VLOOKUP(A7811,Studies!A:BR,5,FALSE),"")</f>
        <v>Triazolam</v>
      </c>
      <c r="F7811" s="251" t="str">
        <f>IF(AND(A7811&lt;&gt;"",ISNUMBER(A7811)),VLOOKUP(A7811,Studies!A:BR,6,FALSE),"")</f>
        <v>Plasma</v>
      </c>
      <c r="G7811" s="194">
        <v>116</v>
      </c>
      <c r="H7811" s="194" t="s">
        <v>60</v>
      </c>
      <c r="I7811" s="187">
        <v>0.1203702</v>
      </c>
      <c r="J7811" s="187" t="s">
        <v>941</v>
      </c>
      <c r="K7811" s="187" t="s">
        <v>239</v>
      </c>
      <c r="O7811" s="59">
        <v>0.05</v>
      </c>
    </row>
    <row r="7812" spans="1:16" x14ac:dyDescent="0.2">
      <c r="A7812" s="183">
        <v>1015</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Treatment arm (pretreatment with rifampin; 600 mg; 5 days); Subject 1</v>
      </c>
      <c r="E7812" s="250" t="str">
        <f>IF(AND(A7812&lt;&gt;"",ISNUMBER(A7812)),VLOOKUP(A7812,Studies!A:BR,5,FALSE),"")</f>
        <v>Triazolam</v>
      </c>
      <c r="F7812" s="251" t="str">
        <f>IF(AND(A7812&lt;&gt;"",ISNUMBER(A7812)),VLOOKUP(A7812,Studies!A:BR,6,FALSE),"")</f>
        <v>Plasma</v>
      </c>
      <c r="G7812" s="194">
        <v>117</v>
      </c>
      <c r="H7812" s="194" t="s">
        <v>60</v>
      </c>
      <c r="I7812" s="187">
        <v>7.1008699999999994E-2</v>
      </c>
      <c r="J7812" s="187" t="s">
        <v>941</v>
      </c>
      <c r="K7812" s="187" t="s">
        <v>239</v>
      </c>
      <c r="O7812" s="59">
        <v>0.05</v>
      </c>
    </row>
    <row r="7813" spans="1:16" x14ac:dyDescent="0.2">
      <c r="A7813" s="183">
        <v>1016</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Treatment arm (pretreatment with rifampin; 600 mg; 5 days); Subject 2</v>
      </c>
      <c r="E7813" s="250" t="str">
        <f>IF(AND(A7813&lt;&gt;"",ISNUMBER(A7813)),VLOOKUP(A7813,Studies!A:BR,5,FALSE),"")</f>
        <v>Triazolam</v>
      </c>
      <c r="F7813" s="251" t="str">
        <f>IF(AND(A7813&lt;&gt;"",ISNUMBER(A7813)),VLOOKUP(A7813,Studies!A:BR,6,FALSE),"")</f>
        <v>Plasma</v>
      </c>
      <c r="G7813" s="194">
        <v>113.5</v>
      </c>
      <c r="H7813" s="194" t="s">
        <v>60</v>
      </c>
      <c r="I7813" s="187">
        <v>8.844204E-2</v>
      </c>
      <c r="J7813" s="187" t="s">
        <v>941</v>
      </c>
      <c r="K7813" s="187" t="s">
        <v>239</v>
      </c>
      <c r="O7813" s="59">
        <v>0.05</v>
      </c>
      <c r="P7813" s="42" t="s">
        <v>2615</v>
      </c>
    </row>
    <row r="7814" spans="1:16" x14ac:dyDescent="0.2">
      <c r="A7814" s="183">
        <v>1016</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Treatment arm (pretreatment with rifampin; 600 mg; 5 days); Subject 2</v>
      </c>
      <c r="E7814" s="250" t="str">
        <f>IF(AND(A7814&lt;&gt;"",ISNUMBER(A7814)),VLOOKUP(A7814,Studies!A:BR,5,FALSE),"")</f>
        <v>Triazolam</v>
      </c>
      <c r="F7814" s="251" t="str">
        <f>IF(AND(A7814&lt;&gt;"",ISNUMBER(A7814)),VLOOKUP(A7814,Studies!A:BR,6,FALSE),"")</f>
        <v>Plasma</v>
      </c>
      <c r="G7814" s="194">
        <v>114</v>
      </c>
      <c r="H7814" s="194" t="s">
        <v>60</v>
      </c>
      <c r="I7814" s="187">
        <v>0.2157712</v>
      </c>
      <c r="J7814" s="187" t="s">
        <v>941</v>
      </c>
      <c r="K7814" s="187" t="s">
        <v>239</v>
      </c>
      <c r="O7814" s="59">
        <v>0.05</v>
      </c>
    </row>
    <row r="7815" spans="1:16" x14ac:dyDescent="0.2">
      <c r="A7815" s="183">
        <v>1016</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Treatment arm (pretreatment with rifampin; 600 mg; 5 days); Subject 2</v>
      </c>
      <c r="E7815" s="250" t="str">
        <f>IF(AND(A7815&lt;&gt;"",ISNUMBER(A7815)),VLOOKUP(A7815,Studies!A:BR,5,FALSE),"")</f>
        <v>Triazolam</v>
      </c>
      <c r="F7815" s="251" t="str">
        <f>IF(AND(A7815&lt;&gt;"",ISNUMBER(A7815)),VLOOKUP(A7815,Studies!A:BR,6,FALSE),"")</f>
        <v>Plasma</v>
      </c>
      <c r="G7815" s="194">
        <v>114.5</v>
      </c>
      <c r="H7815" s="194" t="s">
        <v>60</v>
      </c>
      <c r="I7815" s="187">
        <v>0.24652579999999999</v>
      </c>
      <c r="J7815" s="187" t="s">
        <v>941</v>
      </c>
      <c r="K7815" s="187" t="s">
        <v>239</v>
      </c>
      <c r="O7815" s="59">
        <v>0.05</v>
      </c>
    </row>
    <row r="7816" spans="1:16" x14ac:dyDescent="0.2">
      <c r="A7816" s="183">
        <v>1016</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Treatment arm (pretreatment with rifampin; 600 mg; 5 days); Subject 2</v>
      </c>
      <c r="E7816" s="250" t="str">
        <f>IF(AND(A7816&lt;&gt;"",ISNUMBER(A7816)),VLOOKUP(A7816,Studies!A:BR,5,FALSE),"")</f>
        <v>Triazolam</v>
      </c>
      <c r="F7816" s="251" t="str">
        <f>IF(AND(A7816&lt;&gt;"",ISNUMBER(A7816)),VLOOKUP(A7816,Studies!A:BR,6,FALSE),"")</f>
        <v>Plasma</v>
      </c>
      <c r="G7816" s="194">
        <v>115</v>
      </c>
      <c r="H7816" s="194" t="s">
        <v>60</v>
      </c>
      <c r="I7816" s="187">
        <v>0.2139395</v>
      </c>
      <c r="J7816" s="187" t="s">
        <v>941</v>
      </c>
      <c r="K7816" s="187" t="s">
        <v>239</v>
      </c>
      <c r="O7816" s="59">
        <v>0.05</v>
      </c>
    </row>
    <row r="7817" spans="1:16" x14ac:dyDescent="0.2">
      <c r="A7817" s="30">
        <v>1016</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Treatment arm (pretreatment with rifampin; 600 mg; 5 days); Subject 2</v>
      </c>
      <c r="E7817" s="250" t="str">
        <f>IF(AND(A7817&lt;&gt;"",ISNUMBER(A7817)),VLOOKUP(A7817,Studies!A:BR,5,FALSE),"")</f>
        <v>Triazolam</v>
      </c>
      <c r="F7817" s="251" t="str">
        <f>IF(AND(A7817&lt;&gt;"",ISNUMBER(A7817)),VLOOKUP(A7817,Studies!A:BR,6,FALSE),"")</f>
        <v>Plasma</v>
      </c>
      <c r="G7817" s="194">
        <v>116</v>
      </c>
      <c r="H7817" s="194" t="s">
        <v>60</v>
      </c>
      <c r="I7817" s="187">
        <v>0.14793890000000001</v>
      </c>
      <c r="J7817" s="187" t="s">
        <v>941</v>
      </c>
      <c r="K7817" s="187" t="s">
        <v>239</v>
      </c>
      <c r="O7817" s="59">
        <v>0.05</v>
      </c>
    </row>
    <row r="7818" spans="1:16" x14ac:dyDescent="0.2">
      <c r="A7818" s="30">
        <v>1016</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Treatment arm (pretreatment with rifampin; 600 mg; 5 days); Subject 2</v>
      </c>
      <c r="E7818" s="250" t="str">
        <f>IF(AND(A7818&lt;&gt;"",ISNUMBER(A7818)),VLOOKUP(A7818,Studies!A:BR,5,FALSE),"")</f>
        <v>Triazolam</v>
      </c>
      <c r="F7818" s="251" t="str">
        <f>IF(AND(A7818&lt;&gt;"",ISNUMBER(A7818)),VLOOKUP(A7818,Studies!A:BR,6,FALSE),"")</f>
        <v>Plasma</v>
      </c>
      <c r="G7818" s="194">
        <v>117</v>
      </c>
      <c r="H7818" s="194" t="s">
        <v>60</v>
      </c>
      <c r="I7818" s="187">
        <v>0.1093224</v>
      </c>
      <c r="J7818" s="187" t="s">
        <v>941</v>
      </c>
      <c r="K7818" s="187" t="s">
        <v>239</v>
      </c>
      <c r="O7818" s="59">
        <v>0.05</v>
      </c>
    </row>
    <row r="7819" spans="1:16" x14ac:dyDescent="0.2">
      <c r="A7819" s="30">
        <v>1016</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Treatment arm (pretreatment with rifampin; 600 mg; 5 days); Subject 2</v>
      </c>
      <c r="E7819" s="250" t="str">
        <f>IF(AND(A7819&lt;&gt;"",ISNUMBER(A7819)),VLOOKUP(A7819,Studies!A:BR,5,FALSE),"")</f>
        <v>Triazolam</v>
      </c>
      <c r="F7819" s="251" t="str">
        <f>IF(AND(A7819&lt;&gt;"",ISNUMBER(A7819)),VLOOKUP(A7819,Studies!A:BR,6,FALSE),"")</f>
        <v>Plasma</v>
      </c>
      <c r="G7819" s="194">
        <v>118</v>
      </c>
      <c r="H7819" s="194" t="s">
        <v>60</v>
      </c>
      <c r="I7819" s="187">
        <v>6.0208619999999997E-2</v>
      </c>
      <c r="J7819" s="187" t="s">
        <v>941</v>
      </c>
      <c r="K7819" s="187" t="s">
        <v>239</v>
      </c>
      <c r="O7819" s="59">
        <v>0.05</v>
      </c>
    </row>
    <row r="7820" spans="1:16" x14ac:dyDescent="0.2">
      <c r="A7820" s="183">
        <v>1017</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Treatment arm (pretreatment with rifampin; 600 mg; 5 days); Subject 3</v>
      </c>
      <c r="E7820" s="250" t="str">
        <f>IF(AND(A7820&lt;&gt;"",ISNUMBER(A7820)),VLOOKUP(A7820,Studies!A:BR,5,FALSE),"")</f>
        <v>Triazolam</v>
      </c>
      <c r="F7820" s="251" t="str">
        <f>IF(AND(A7820&lt;&gt;"",ISNUMBER(A7820)),VLOOKUP(A7820,Studies!A:BR,6,FALSE),"")</f>
        <v>Plasma</v>
      </c>
      <c r="G7820" s="194">
        <v>113.5</v>
      </c>
      <c r="H7820" s="194" t="s">
        <v>60</v>
      </c>
      <c r="I7820" s="187">
        <v>0.1186786</v>
      </c>
      <c r="J7820" s="187" t="s">
        <v>941</v>
      </c>
      <c r="K7820" s="187" t="s">
        <v>239</v>
      </c>
      <c r="O7820" s="59">
        <v>0.05</v>
      </c>
      <c r="P7820" s="42" t="s">
        <v>2616</v>
      </c>
    </row>
    <row r="7821" spans="1:16" x14ac:dyDescent="0.2">
      <c r="A7821" s="183">
        <v>1017</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Treatment arm (pretreatment with rifampin; 600 mg; 5 days); Subject 3</v>
      </c>
      <c r="E7821" s="250" t="str">
        <f>IF(AND(A7821&lt;&gt;"",ISNUMBER(A7821)),VLOOKUP(A7821,Studies!A:BR,5,FALSE),"")</f>
        <v>Triazolam</v>
      </c>
      <c r="F7821" s="251" t="str">
        <f>IF(AND(A7821&lt;&gt;"",ISNUMBER(A7821)),VLOOKUP(A7821,Studies!A:BR,6,FALSE),"")</f>
        <v>Plasma</v>
      </c>
      <c r="G7821" s="194">
        <v>114</v>
      </c>
      <c r="H7821" s="194" t="s">
        <v>60</v>
      </c>
      <c r="I7821" s="187">
        <v>0.2604474</v>
      </c>
      <c r="J7821" s="187" t="s">
        <v>941</v>
      </c>
      <c r="K7821" s="187" t="s">
        <v>239</v>
      </c>
      <c r="O7821" s="59">
        <v>0.05</v>
      </c>
    </row>
    <row r="7822" spans="1:16" x14ac:dyDescent="0.2">
      <c r="A7822" s="183">
        <v>1017</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Treatment arm (pretreatment with rifampin; 600 mg; 5 days); Subject 3</v>
      </c>
      <c r="E7822" s="250" t="str">
        <f>IF(AND(A7822&lt;&gt;"",ISNUMBER(A7822)),VLOOKUP(A7822,Studies!A:BR,5,FALSE),"")</f>
        <v>Triazolam</v>
      </c>
      <c r="F7822" s="251" t="str">
        <f>IF(AND(A7822&lt;&gt;"",ISNUMBER(A7822)),VLOOKUP(A7822,Studies!A:BR,6,FALSE),"")</f>
        <v>Plasma</v>
      </c>
      <c r="G7822" s="194">
        <v>114.5</v>
      </c>
      <c r="H7822" s="194" t="s">
        <v>60</v>
      </c>
      <c r="I7822" s="187">
        <v>0.51028700000000005</v>
      </c>
      <c r="J7822" s="187" t="s">
        <v>941</v>
      </c>
      <c r="K7822" s="187" t="s">
        <v>239</v>
      </c>
      <c r="O7822" s="59">
        <v>0.05</v>
      </c>
    </row>
    <row r="7823" spans="1:16" x14ac:dyDescent="0.2">
      <c r="A7823" s="183">
        <v>1017</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Treatment arm (pretreatment with rifampin; 600 mg; 5 days); Subject 3</v>
      </c>
      <c r="E7823" s="250" t="str">
        <f>IF(AND(A7823&lt;&gt;"",ISNUMBER(A7823)),VLOOKUP(A7823,Studies!A:BR,5,FALSE),"")</f>
        <v>Triazolam</v>
      </c>
      <c r="F7823" s="251" t="str">
        <f>IF(AND(A7823&lt;&gt;"",ISNUMBER(A7823)),VLOOKUP(A7823,Studies!A:BR,6,FALSE),"")</f>
        <v>Plasma</v>
      </c>
      <c r="G7823" s="194">
        <v>115</v>
      </c>
      <c r="H7823" s="194" t="s">
        <v>60</v>
      </c>
      <c r="I7823" s="187">
        <v>0.71793720000000005</v>
      </c>
      <c r="J7823" s="187" t="s">
        <v>941</v>
      </c>
      <c r="K7823" s="187" t="s">
        <v>239</v>
      </c>
      <c r="O7823" s="59">
        <v>0.05</v>
      </c>
    </row>
    <row r="7824" spans="1:16" x14ac:dyDescent="0.2">
      <c r="A7824" s="183">
        <v>1017</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Treatment arm (pretreatment with rifampin; 600 mg; 5 days); Subject 3</v>
      </c>
      <c r="E7824" s="250" t="str">
        <f>IF(AND(A7824&lt;&gt;"",ISNUMBER(A7824)),VLOOKUP(A7824,Studies!A:BR,5,FALSE),"")</f>
        <v>Triazolam</v>
      </c>
      <c r="F7824" s="251" t="str">
        <f>IF(AND(A7824&lt;&gt;"",ISNUMBER(A7824)),VLOOKUP(A7824,Studies!A:BR,6,FALSE),"")</f>
        <v>Plasma</v>
      </c>
      <c r="G7824" s="194">
        <v>116</v>
      </c>
      <c r="H7824" s="194" t="s">
        <v>60</v>
      </c>
      <c r="I7824" s="187">
        <v>0.44403920000000002</v>
      </c>
      <c r="J7824" s="187" t="s">
        <v>941</v>
      </c>
      <c r="K7824" s="187" t="s">
        <v>239</v>
      </c>
      <c r="O7824" s="59">
        <v>0.05</v>
      </c>
    </row>
    <row r="7825" spans="1:16" x14ac:dyDescent="0.2">
      <c r="A7825" s="183">
        <v>1017</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Treatment arm (pretreatment with rifampin; 600 mg; 5 days); Subject 3</v>
      </c>
      <c r="E7825" s="250" t="str">
        <f>IF(AND(A7825&lt;&gt;"",ISNUMBER(A7825)),VLOOKUP(A7825,Studies!A:BR,5,FALSE),"")</f>
        <v>Triazolam</v>
      </c>
      <c r="F7825" s="251" t="str">
        <f>IF(AND(A7825&lt;&gt;"",ISNUMBER(A7825)),VLOOKUP(A7825,Studies!A:BR,6,FALSE),"")</f>
        <v>Plasma</v>
      </c>
      <c r="G7825" s="194">
        <v>117</v>
      </c>
      <c r="H7825" s="194" t="s">
        <v>60</v>
      </c>
      <c r="I7825" s="187">
        <v>0.22946140000000001</v>
      </c>
      <c r="J7825" s="187" t="s">
        <v>941</v>
      </c>
      <c r="K7825" s="187" t="s">
        <v>239</v>
      </c>
      <c r="O7825" s="59">
        <v>0.05</v>
      </c>
    </row>
    <row r="7826" spans="1:16" x14ac:dyDescent="0.2">
      <c r="A7826" s="183">
        <v>1017</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Treatment arm (pretreatment with rifampin; 600 mg; 5 days); Subject 3</v>
      </c>
      <c r="E7826" s="250" t="str">
        <f>IF(AND(A7826&lt;&gt;"",ISNUMBER(A7826)),VLOOKUP(A7826,Studies!A:BR,5,FALSE),"")</f>
        <v>Triazolam</v>
      </c>
      <c r="F7826" s="251" t="str">
        <f>IF(AND(A7826&lt;&gt;"",ISNUMBER(A7826)),VLOOKUP(A7826,Studies!A:BR,6,FALSE),"")</f>
        <v>Plasma</v>
      </c>
      <c r="G7826" s="194">
        <v>118</v>
      </c>
      <c r="H7826" s="194" t="s">
        <v>60</v>
      </c>
      <c r="I7826" s="187">
        <v>0.1208371</v>
      </c>
      <c r="J7826" s="187" t="s">
        <v>941</v>
      </c>
      <c r="K7826" s="187" t="s">
        <v>239</v>
      </c>
      <c r="O7826" s="59">
        <v>0.05</v>
      </c>
    </row>
    <row r="7827" spans="1:16" x14ac:dyDescent="0.2">
      <c r="A7827" s="183">
        <v>1017</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Treatment arm (pretreatment with rifampin; 600 mg; 5 days); Subject 3</v>
      </c>
      <c r="E7827" s="250" t="str">
        <f>IF(AND(A7827&lt;&gt;"",ISNUMBER(A7827)),VLOOKUP(A7827,Studies!A:BR,5,FALSE),"")</f>
        <v>Triazolam</v>
      </c>
      <c r="F7827" s="251" t="str">
        <f>IF(AND(A7827&lt;&gt;"",ISNUMBER(A7827)),VLOOKUP(A7827,Studies!A:BR,6,FALSE),"")</f>
        <v>Plasma</v>
      </c>
      <c r="G7827" s="194">
        <v>119</v>
      </c>
      <c r="H7827" s="194" t="s">
        <v>60</v>
      </c>
      <c r="I7827" s="187">
        <v>6.0127180000000002E-2</v>
      </c>
      <c r="J7827" s="187" t="s">
        <v>941</v>
      </c>
      <c r="K7827" s="187" t="s">
        <v>239</v>
      </c>
      <c r="O7827" s="59">
        <v>0.05</v>
      </c>
    </row>
    <row r="7828" spans="1:16" x14ac:dyDescent="0.2">
      <c r="A7828" s="183">
        <v>1018</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Treatment arm (pretreatment with rifampin; 600 mg; 5 days); Subject 4</v>
      </c>
      <c r="E7828" s="250" t="str">
        <f>IF(AND(A7828&lt;&gt;"",ISNUMBER(A7828)),VLOOKUP(A7828,Studies!A:BR,5,FALSE),"")</f>
        <v>Triazolam</v>
      </c>
      <c r="F7828" s="251" t="str">
        <f>IF(AND(A7828&lt;&gt;"",ISNUMBER(A7828)),VLOOKUP(A7828,Studies!A:BR,6,FALSE),"")</f>
        <v>Plasma</v>
      </c>
      <c r="G7828" s="194">
        <v>113.5</v>
      </c>
      <c r="H7828" s="194" t="s">
        <v>60</v>
      </c>
      <c r="I7828" s="187">
        <v>6.9904729999999998E-2</v>
      </c>
      <c r="J7828" s="187" t="s">
        <v>941</v>
      </c>
      <c r="K7828" s="187" t="s">
        <v>239</v>
      </c>
      <c r="O7828" s="59">
        <v>0.05</v>
      </c>
      <c r="P7828" s="42" t="s">
        <v>2617</v>
      </c>
    </row>
    <row r="7829" spans="1:16" x14ac:dyDescent="0.2">
      <c r="A7829" s="183">
        <v>1018</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Treatment arm (pretreatment with rifampin; 600 mg; 5 days); Subject 4</v>
      </c>
      <c r="E7829" s="250" t="str">
        <f>IF(AND(A7829&lt;&gt;"",ISNUMBER(A7829)),VLOOKUP(A7829,Studies!A:BR,5,FALSE),"")</f>
        <v>Triazolam</v>
      </c>
      <c r="F7829" s="251" t="str">
        <f>IF(AND(A7829&lt;&gt;"",ISNUMBER(A7829)),VLOOKUP(A7829,Studies!A:BR,6,FALSE),"")</f>
        <v>Plasma</v>
      </c>
      <c r="G7829" s="194">
        <v>114</v>
      </c>
      <c r="H7829" s="194" t="s">
        <v>60</v>
      </c>
      <c r="I7829" s="187">
        <v>0.32860349999999999</v>
      </c>
      <c r="J7829" s="187" t="s">
        <v>941</v>
      </c>
      <c r="K7829" s="187" t="s">
        <v>239</v>
      </c>
      <c r="N7829" s="195"/>
      <c r="O7829" s="59">
        <v>0.05</v>
      </c>
    </row>
    <row r="7830" spans="1:16" x14ac:dyDescent="0.2">
      <c r="A7830" s="183">
        <v>1018</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Treatment arm (pretreatment with rifampin; 600 mg; 5 days); Subject 4</v>
      </c>
      <c r="E7830" s="250" t="str">
        <f>IF(AND(A7830&lt;&gt;"",ISNUMBER(A7830)),VLOOKUP(A7830,Studies!A:BR,5,FALSE),"")</f>
        <v>Triazolam</v>
      </c>
      <c r="F7830" s="251" t="str">
        <f>IF(AND(A7830&lt;&gt;"",ISNUMBER(A7830)),VLOOKUP(A7830,Studies!A:BR,6,FALSE),"")</f>
        <v>Plasma</v>
      </c>
      <c r="G7830" s="194">
        <v>114.5</v>
      </c>
      <c r="H7830" s="194" t="s">
        <v>60</v>
      </c>
      <c r="I7830" s="187">
        <v>0.22755239999999999</v>
      </c>
      <c r="J7830" s="187" t="s">
        <v>941</v>
      </c>
      <c r="K7830" s="187" t="s">
        <v>239</v>
      </c>
      <c r="N7830" s="195"/>
      <c r="O7830" s="59">
        <v>0.05</v>
      </c>
    </row>
    <row r="7831" spans="1:16" x14ac:dyDescent="0.2">
      <c r="A7831" s="183">
        <v>1018</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Treatment arm (pretreatment with rifampin; 600 mg; 5 days); Subject 4</v>
      </c>
      <c r="E7831" s="250" t="str">
        <f>IF(AND(A7831&lt;&gt;"",ISNUMBER(A7831)),VLOOKUP(A7831,Studies!A:BR,5,FALSE),"")</f>
        <v>Triazolam</v>
      </c>
      <c r="F7831" s="251" t="str">
        <f>IF(AND(A7831&lt;&gt;"",ISNUMBER(A7831)),VLOOKUP(A7831,Studies!A:BR,6,FALSE),"")</f>
        <v>Plasma</v>
      </c>
      <c r="G7831" s="194">
        <v>115</v>
      </c>
      <c r="H7831" s="194" t="s">
        <v>60</v>
      </c>
      <c r="I7831" s="187">
        <v>0.1605801</v>
      </c>
      <c r="J7831" s="187" t="s">
        <v>941</v>
      </c>
      <c r="K7831" s="187" t="s">
        <v>239</v>
      </c>
      <c r="N7831" s="195"/>
      <c r="O7831" s="59">
        <v>0.05</v>
      </c>
    </row>
    <row r="7832" spans="1:16" x14ac:dyDescent="0.2">
      <c r="A7832" s="183">
        <v>1018</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Treatment arm (pretreatment with rifampin; 600 mg; 5 days); Subject 4</v>
      </c>
      <c r="E7832" s="250" t="str">
        <f>IF(AND(A7832&lt;&gt;"",ISNUMBER(A7832)),VLOOKUP(A7832,Studies!A:BR,5,FALSE),"")</f>
        <v>Triazolam</v>
      </c>
      <c r="F7832" s="251" t="str">
        <f>IF(AND(A7832&lt;&gt;"",ISNUMBER(A7832)),VLOOKUP(A7832,Studies!A:BR,6,FALSE),"")</f>
        <v>Plasma</v>
      </c>
      <c r="G7832" s="194">
        <v>116</v>
      </c>
      <c r="H7832" s="194" t="s">
        <v>60</v>
      </c>
      <c r="I7832" s="187">
        <v>0.1091717</v>
      </c>
      <c r="J7832" s="187" t="s">
        <v>941</v>
      </c>
      <c r="K7832" s="187" t="s">
        <v>239</v>
      </c>
      <c r="N7832" s="195"/>
      <c r="O7832" s="59">
        <v>0.05</v>
      </c>
    </row>
    <row r="7833" spans="1:16" x14ac:dyDescent="0.2">
      <c r="A7833" s="183">
        <v>1018</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Treatment arm (pretreatment with rifampin; 600 mg; 5 days); Subject 4</v>
      </c>
      <c r="E7833" s="250" t="str">
        <f>IF(AND(A7833&lt;&gt;"",ISNUMBER(A7833)),VLOOKUP(A7833,Studies!A:BR,5,FALSE),"")</f>
        <v>Triazolam</v>
      </c>
      <c r="F7833" s="251" t="str">
        <f>IF(AND(A7833&lt;&gt;"",ISNUMBER(A7833)),VLOOKUP(A7833,Studies!A:BR,6,FALSE),"")</f>
        <v>Plasma</v>
      </c>
      <c r="G7833" s="194">
        <v>117</v>
      </c>
      <c r="H7833" s="194" t="s">
        <v>60</v>
      </c>
      <c r="I7833" s="187">
        <v>7.08014E-2</v>
      </c>
      <c r="J7833" s="187" t="s">
        <v>941</v>
      </c>
      <c r="K7833" s="187" t="s">
        <v>239</v>
      </c>
      <c r="N7833" s="195"/>
      <c r="O7833" s="59">
        <v>0.05</v>
      </c>
    </row>
    <row r="7834" spans="1:16" x14ac:dyDescent="0.2">
      <c r="A7834" s="183">
        <v>1019</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Treatment arm (pretreatment with rifampin; 600 mg; 5 days); Subject 5</v>
      </c>
      <c r="E7834" s="250" t="str">
        <f>IF(AND(A7834&lt;&gt;"",ISNUMBER(A7834)),VLOOKUP(A7834,Studies!A:BR,5,FALSE),"")</f>
        <v>Triazolam</v>
      </c>
      <c r="F7834" s="251" t="str">
        <f>IF(AND(A7834&lt;&gt;"",ISNUMBER(A7834)),VLOOKUP(A7834,Studies!A:BR,6,FALSE),"")</f>
        <v>Plasma</v>
      </c>
      <c r="G7834" s="194">
        <v>114</v>
      </c>
      <c r="H7834" s="194" t="s">
        <v>60</v>
      </c>
      <c r="I7834" s="187">
        <v>0.42259150000000001</v>
      </c>
      <c r="J7834" s="187" t="s">
        <v>941</v>
      </c>
      <c r="K7834" s="187" t="s">
        <v>239</v>
      </c>
      <c r="N7834" s="195"/>
      <c r="O7834" s="59">
        <v>0.05</v>
      </c>
      <c r="P7834" s="42" t="s">
        <v>2618</v>
      </c>
    </row>
    <row r="7835" spans="1:16" x14ac:dyDescent="0.2">
      <c r="A7835" s="183">
        <v>1019</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Treatment arm (pretreatment with rifampin; 600 mg; 5 days); Subject 5</v>
      </c>
      <c r="E7835" s="250" t="str">
        <f>IF(AND(A7835&lt;&gt;"",ISNUMBER(A7835)),VLOOKUP(A7835,Studies!A:BR,5,FALSE),"")</f>
        <v>Triazolam</v>
      </c>
      <c r="F7835" s="251" t="str">
        <f>IF(AND(A7835&lt;&gt;"",ISNUMBER(A7835)),VLOOKUP(A7835,Studies!A:BR,6,FALSE),"")</f>
        <v>Plasma</v>
      </c>
      <c r="G7835" s="194">
        <v>114.5</v>
      </c>
      <c r="H7835" s="194" t="s">
        <v>60</v>
      </c>
      <c r="I7835" s="187">
        <v>0.27026499999999998</v>
      </c>
      <c r="J7835" s="187" t="s">
        <v>941</v>
      </c>
      <c r="K7835" s="187" t="s">
        <v>239</v>
      </c>
      <c r="N7835" s="195"/>
      <c r="O7835" s="59">
        <v>0.05</v>
      </c>
    </row>
    <row r="7836" spans="1:16" x14ac:dyDescent="0.2">
      <c r="A7836" s="183">
        <v>1019</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Treatment arm (pretreatment with rifampin; 600 mg; 5 days); Subject 5</v>
      </c>
      <c r="E7836" s="250" t="str">
        <f>IF(AND(A7836&lt;&gt;"",ISNUMBER(A7836)),VLOOKUP(A7836,Studies!A:BR,5,FALSE),"")</f>
        <v>Triazolam</v>
      </c>
      <c r="F7836" s="251" t="str">
        <f>IF(AND(A7836&lt;&gt;"",ISNUMBER(A7836)),VLOOKUP(A7836,Studies!A:BR,6,FALSE),"")</f>
        <v>Plasma</v>
      </c>
      <c r="G7836" s="194">
        <v>115</v>
      </c>
      <c r="H7836" s="194" t="s">
        <v>60</v>
      </c>
      <c r="I7836" s="187">
        <v>0.16167899999999999</v>
      </c>
      <c r="J7836" s="187" t="s">
        <v>941</v>
      </c>
      <c r="K7836" s="187" t="s">
        <v>239</v>
      </c>
      <c r="N7836" s="195"/>
      <c r="O7836" s="59">
        <v>0.05</v>
      </c>
    </row>
    <row r="7837" spans="1:16" x14ac:dyDescent="0.2">
      <c r="A7837" s="183">
        <v>1019</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Treatment arm (pretreatment with rifampin; 600 mg; 5 days); Subject 5</v>
      </c>
      <c r="E7837" s="250" t="str">
        <f>IF(AND(A7837&lt;&gt;"",ISNUMBER(A7837)),VLOOKUP(A7837,Studies!A:BR,5,FALSE),"")</f>
        <v>Triazolam</v>
      </c>
      <c r="F7837" s="251" t="str">
        <f>IF(AND(A7837&lt;&gt;"",ISNUMBER(A7837)),VLOOKUP(A7837,Studies!A:BR,6,FALSE),"")</f>
        <v>Plasma</v>
      </c>
      <c r="G7837" s="194">
        <v>116</v>
      </c>
      <c r="H7837" s="194" t="s">
        <v>60</v>
      </c>
      <c r="I7837" s="187">
        <v>9.9623710000000004E-2</v>
      </c>
      <c r="J7837" s="187" t="s">
        <v>941</v>
      </c>
      <c r="K7837" s="187" t="s">
        <v>239</v>
      </c>
      <c r="N7837" s="195"/>
      <c r="O7837" s="59">
        <v>0.05</v>
      </c>
    </row>
    <row r="7838" spans="1:16" x14ac:dyDescent="0.2">
      <c r="A7838" s="183">
        <v>1020</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Treatment arm (pretreatment with rifampin; 600 mg; 5 days); Subject 6</v>
      </c>
      <c r="E7838" s="250" t="str">
        <f>IF(AND(A7838&lt;&gt;"",ISNUMBER(A7838)),VLOOKUP(A7838,Studies!A:BR,5,FALSE),"")</f>
        <v>Triazolam</v>
      </c>
      <c r="F7838" s="251" t="str">
        <f>IF(AND(A7838&lt;&gt;"",ISNUMBER(A7838)),VLOOKUP(A7838,Studies!A:BR,6,FALSE),"")</f>
        <v>Plasma</v>
      </c>
      <c r="G7838" s="194">
        <v>113.5</v>
      </c>
      <c r="H7838" s="194" t="s">
        <v>60</v>
      </c>
      <c r="I7838" s="187">
        <v>0.17185320000000001</v>
      </c>
      <c r="J7838" s="187" t="s">
        <v>941</v>
      </c>
      <c r="K7838" s="187" t="s">
        <v>239</v>
      </c>
      <c r="N7838" s="195"/>
      <c r="O7838" s="59">
        <v>0.05</v>
      </c>
      <c r="P7838" s="42" t="s">
        <v>2619</v>
      </c>
    </row>
    <row r="7839" spans="1:16" x14ac:dyDescent="0.2">
      <c r="A7839" s="183">
        <v>1020</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Treatment arm (pretreatment with rifampin; 600 mg; 5 days); Subject 6</v>
      </c>
      <c r="E7839" s="250" t="str">
        <f>IF(AND(A7839&lt;&gt;"",ISNUMBER(A7839)),VLOOKUP(A7839,Studies!A:BR,5,FALSE),"")</f>
        <v>Triazolam</v>
      </c>
      <c r="F7839" s="251" t="str">
        <f>IF(AND(A7839&lt;&gt;"",ISNUMBER(A7839)),VLOOKUP(A7839,Studies!A:BR,6,FALSE),"")</f>
        <v>Plasma</v>
      </c>
      <c r="G7839" s="194">
        <v>114</v>
      </c>
      <c r="H7839" s="194" t="s">
        <v>60</v>
      </c>
      <c r="I7839" s="187">
        <v>0.14095469999999999</v>
      </c>
      <c r="J7839" s="187" t="s">
        <v>941</v>
      </c>
      <c r="K7839" s="187" t="s">
        <v>239</v>
      </c>
      <c r="N7839" s="195"/>
      <c r="O7839" s="59">
        <v>0.05</v>
      </c>
    </row>
    <row r="7840" spans="1:16" x14ac:dyDescent="0.2">
      <c r="A7840" s="183">
        <v>1020</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Treatment arm (pretreatment with rifampin; 600 mg; 5 days); Subject 6</v>
      </c>
      <c r="E7840" s="250" t="str">
        <f>IF(AND(A7840&lt;&gt;"",ISNUMBER(A7840)),VLOOKUP(A7840,Studies!A:BR,5,FALSE),"")</f>
        <v>Triazolam</v>
      </c>
      <c r="F7840" s="251" t="str">
        <f>IF(AND(A7840&lt;&gt;"",ISNUMBER(A7840)),VLOOKUP(A7840,Studies!A:BR,6,FALSE),"")</f>
        <v>Plasma</v>
      </c>
      <c r="G7840" s="194">
        <v>114.5</v>
      </c>
      <c r="H7840" s="194" t="s">
        <v>60</v>
      </c>
      <c r="I7840" s="187">
        <v>8.8648859999999996E-2</v>
      </c>
      <c r="J7840" s="187" t="s">
        <v>941</v>
      </c>
      <c r="K7840" s="187" t="s">
        <v>239</v>
      </c>
      <c r="N7840" s="195"/>
      <c r="O7840" s="59">
        <v>0.05</v>
      </c>
    </row>
    <row r="7841" spans="1:16" x14ac:dyDescent="0.2">
      <c r="A7841" s="30">
        <v>1020</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Treatment arm (pretreatment with rifampin; 600 mg; 5 days); Subject 6</v>
      </c>
      <c r="E7841" s="250" t="str">
        <f>IF(AND(A7841&lt;&gt;"",ISNUMBER(A7841)),VLOOKUP(A7841,Studies!A:BR,5,FALSE),"")</f>
        <v>Triazolam</v>
      </c>
      <c r="F7841" s="251" t="str">
        <f>IF(AND(A7841&lt;&gt;"",ISNUMBER(A7841)),VLOOKUP(A7841,Studies!A:BR,6,FALSE),"")</f>
        <v>Plasma</v>
      </c>
      <c r="G7841" s="194">
        <v>115</v>
      </c>
      <c r="H7841" s="194" t="s">
        <v>60</v>
      </c>
      <c r="I7841" s="187">
        <v>6.0146989999999997E-2</v>
      </c>
      <c r="J7841" s="187" t="s">
        <v>941</v>
      </c>
      <c r="K7841" s="187" t="s">
        <v>239</v>
      </c>
      <c r="O7841" s="59">
        <v>0.05</v>
      </c>
    </row>
    <row r="7842" spans="1:16" x14ac:dyDescent="0.2">
      <c r="A7842" s="30">
        <v>1021</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Treatment arm (pretreatment with rifampin; 600 mg; 5 days); Subject 7</v>
      </c>
      <c r="E7842" s="250" t="str">
        <f>IF(AND(A7842&lt;&gt;"",ISNUMBER(A7842)),VLOOKUP(A7842,Studies!A:BR,5,FALSE),"")</f>
        <v>Triazolam</v>
      </c>
      <c r="F7842" s="251" t="str">
        <f>IF(AND(A7842&lt;&gt;"",ISNUMBER(A7842)),VLOOKUP(A7842,Studies!A:BR,6,FALSE),"")</f>
        <v>Plasma</v>
      </c>
      <c r="G7842" s="194">
        <v>114</v>
      </c>
      <c r="H7842" s="194" t="s">
        <v>60</v>
      </c>
      <c r="I7842" s="187">
        <v>0.12942429999999999</v>
      </c>
      <c r="J7842" s="187" t="s">
        <v>941</v>
      </c>
      <c r="K7842" s="187" t="s">
        <v>239</v>
      </c>
      <c r="O7842" s="59">
        <v>0.05</v>
      </c>
      <c r="P7842" s="42" t="s">
        <v>2614</v>
      </c>
    </row>
    <row r="7843" spans="1:16" x14ac:dyDescent="0.2">
      <c r="A7843" s="183">
        <v>1021</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Treatment arm (pretreatment with rifampin; 600 mg; 5 days); Subject 7</v>
      </c>
      <c r="E7843" s="250" t="str">
        <f>IF(AND(A7843&lt;&gt;"",ISNUMBER(A7843)),VLOOKUP(A7843,Studies!A:BR,5,FALSE),"")</f>
        <v>Triazolam</v>
      </c>
      <c r="F7843" s="251" t="str">
        <f>IF(AND(A7843&lt;&gt;"",ISNUMBER(A7843)),VLOOKUP(A7843,Studies!A:BR,6,FALSE),"")</f>
        <v>Plasma</v>
      </c>
      <c r="G7843" s="194">
        <v>114.5</v>
      </c>
      <c r="H7843" s="194" t="s">
        <v>60</v>
      </c>
      <c r="I7843" s="187">
        <v>0.1705526</v>
      </c>
      <c r="J7843" s="187" t="s">
        <v>941</v>
      </c>
      <c r="K7843" s="187" t="s">
        <v>239</v>
      </c>
      <c r="O7843" s="59">
        <v>0.05</v>
      </c>
    </row>
    <row r="7844" spans="1:16" x14ac:dyDescent="0.2">
      <c r="A7844" s="183">
        <v>1021</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Treatment arm (pretreatment with rifampin; 600 mg; 5 days); Subject 7</v>
      </c>
      <c r="E7844" s="250" t="str">
        <f>IF(AND(A7844&lt;&gt;"",ISNUMBER(A7844)),VLOOKUP(A7844,Studies!A:BR,5,FALSE),"")</f>
        <v>Triazolam</v>
      </c>
      <c r="F7844" s="251" t="str">
        <f>IF(AND(A7844&lt;&gt;"",ISNUMBER(A7844)),VLOOKUP(A7844,Studies!A:BR,6,FALSE),"")</f>
        <v>Plasma</v>
      </c>
      <c r="G7844" s="194">
        <v>115</v>
      </c>
      <c r="H7844" s="194" t="s">
        <v>60</v>
      </c>
      <c r="I7844" s="187">
        <v>0.1691076</v>
      </c>
      <c r="J7844" s="187" t="s">
        <v>941</v>
      </c>
      <c r="K7844" s="187" t="s">
        <v>239</v>
      </c>
      <c r="O7844" s="59">
        <v>0.05</v>
      </c>
    </row>
    <row r="7845" spans="1:16" x14ac:dyDescent="0.2">
      <c r="A7845" s="183">
        <v>1021</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Treatment arm (pretreatment with rifampin; 600 mg; 5 days); Subject 7</v>
      </c>
      <c r="E7845" s="250" t="str">
        <f>IF(AND(A7845&lt;&gt;"",ISNUMBER(A7845)),VLOOKUP(A7845,Studies!A:BR,5,FALSE),"")</f>
        <v>Triazolam</v>
      </c>
      <c r="F7845" s="251" t="str">
        <f>IF(AND(A7845&lt;&gt;"",ISNUMBER(A7845)),VLOOKUP(A7845,Studies!A:BR,6,FALSE),"")</f>
        <v>Plasma</v>
      </c>
      <c r="G7845" s="194">
        <v>116</v>
      </c>
      <c r="H7845" s="194" t="s">
        <v>60</v>
      </c>
      <c r="I7845" s="187">
        <v>0.1005709</v>
      </c>
      <c r="J7845" s="187" t="s">
        <v>941</v>
      </c>
      <c r="K7845" s="187" t="s">
        <v>239</v>
      </c>
      <c r="O7845" s="59">
        <v>0.05</v>
      </c>
    </row>
    <row r="7846" spans="1:16" x14ac:dyDescent="0.2">
      <c r="A7846" s="183">
        <v>1021</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Treatment arm (pretreatment with rifampin; 600 mg; 5 days); Subject 7</v>
      </c>
      <c r="E7846" s="250" t="str">
        <f>IF(AND(A7846&lt;&gt;"",ISNUMBER(A7846)),VLOOKUP(A7846,Studies!A:BR,5,FALSE),"")</f>
        <v>Triazolam</v>
      </c>
      <c r="F7846" s="251" t="str">
        <f>IF(AND(A7846&lt;&gt;"",ISNUMBER(A7846)),VLOOKUP(A7846,Studies!A:BR,6,FALSE),"")</f>
        <v>Plasma</v>
      </c>
      <c r="G7846" s="194">
        <v>117</v>
      </c>
      <c r="H7846" s="194" t="s">
        <v>60</v>
      </c>
      <c r="I7846" s="187">
        <v>5.0428649999999998E-2</v>
      </c>
      <c r="J7846" s="187" t="s">
        <v>941</v>
      </c>
      <c r="K7846" s="187" t="s">
        <v>239</v>
      </c>
      <c r="O7846" s="59">
        <v>0.05</v>
      </c>
    </row>
    <row r="7847" spans="1:16" x14ac:dyDescent="0.2">
      <c r="A7847" s="183">
        <v>1022</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Treatment arm (pretreatment with rifampin; 600 mg; 5 days); Subject 8</v>
      </c>
      <c r="E7847" s="250" t="str">
        <f>IF(AND(A7847&lt;&gt;"",ISNUMBER(A7847)),VLOOKUP(A7847,Studies!A:BR,5,FALSE),"")</f>
        <v>Triazolam</v>
      </c>
      <c r="F7847" s="251" t="str">
        <f>IF(AND(A7847&lt;&gt;"",ISNUMBER(A7847)),VLOOKUP(A7847,Studies!A:BR,6,FALSE),"")</f>
        <v>Plasma</v>
      </c>
      <c r="G7847" s="194">
        <v>114</v>
      </c>
      <c r="H7847" s="194" t="s">
        <v>60</v>
      </c>
      <c r="I7847" s="187">
        <v>0.19680719999999999</v>
      </c>
      <c r="J7847" s="187" t="s">
        <v>941</v>
      </c>
      <c r="K7847" s="187" t="s">
        <v>239</v>
      </c>
      <c r="O7847" s="59">
        <v>0.05</v>
      </c>
      <c r="P7847" s="42" t="s">
        <v>2620</v>
      </c>
    </row>
    <row r="7848" spans="1:16" x14ac:dyDescent="0.2">
      <c r="A7848" s="183">
        <v>1022</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Treatment arm (pretreatment with rifampin; 600 mg; 5 days); Subject 8</v>
      </c>
      <c r="E7848" s="250" t="str">
        <f>IF(AND(A7848&lt;&gt;"",ISNUMBER(A7848)),VLOOKUP(A7848,Studies!A:BR,5,FALSE),"")</f>
        <v>Triazolam</v>
      </c>
      <c r="F7848" s="251" t="str">
        <f>IF(AND(A7848&lt;&gt;"",ISNUMBER(A7848)),VLOOKUP(A7848,Studies!A:BR,6,FALSE),"")</f>
        <v>Plasma</v>
      </c>
      <c r="G7848" s="194">
        <v>114.5</v>
      </c>
      <c r="H7848" s="194" t="s">
        <v>60</v>
      </c>
      <c r="I7848" s="187">
        <v>0.24757109999999999</v>
      </c>
      <c r="J7848" s="187" t="s">
        <v>941</v>
      </c>
      <c r="K7848" s="187" t="s">
        <v>239</v>
      </c>
      <c r="O7848" s="59">
        <v>0.05</v>
      </c>
    </row>
    <row r="7849" spans="1:16" x14ac:dyDescent="0.2">
      <c r="A7849" s="183">
        <v>1022</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Treatment arm (pretreatment with rifampin; 600 mg; 5 days); Subject 8</v>
      </c>
      <c r="E7849" s="250" t="str">
        <f>IF(AND(A7849&lt;&gt;"",ISNUMBER(A7849)),VLOOKUP(A7849,Studies!A:BR,5,FALSE),"")</f>
        <v>Triazolam</v>
      </c>
      <c r="F7849" s="251" t="str">
        <f>IF(AND(A7849&lt;&gt;"",ISNUMBER(A7849)),VLOOKUP(A7849,Studies!A:BR,6,FALSE),"")</f>
        <v>Plasma</v>
      </c>
      <c r="G7849" s="194">
        <v>115</v>
      </c>
      <c r="H7849" s="194" t="s">
        <v>60</v>
      </c>
      <c r="I7849" s="187">
        <v>0.22561049999999999</v>
      </c>
      <c r="J7849" s="187" t="s">
        <v>941</v>
      </c>
      <c r="K7849" s="187" t="s">
        <v>239</v>
      </c>
      <c r="O7849" s="59">
        <v>0.05</v>
      </c>
    </row>
    <row r="7850" spans="1:16" x14ac:dyDescent="0.2">
      <c r="A7850" s="183">
        <v>1022</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Treatment arm (pretreatment with rifampin; 600 mg; 5 days); Subject 8</v>
      </c>
      <c r="E7850" s="250" t="str">
        <f>IF(AND(A7850&lt;&gt;"",ISNUMBER(A7850)),VLOOKUP(A7850,Studies!A:BR,5,FALSE),"")</f>
        <v>Triazolam</v>
      </c>
      <c r="F7850" s="251" t="str">
        <f>IF(AND(A7850&lt;&gt;"",ISNUMBER(A7850)),VLOOKUP(A7850,Studies!A:BR,6,FALSE),"")</f>
        <v>Plasma</v>
      </c>
      <c r="G7850" s="194">
        <v>116</v>
      </c>
      <c r="H7850" s="194" t="s">
        <v>60</v>
      </c>
      <c r="I7850" s="187">
        <v>0.14779680000000001</v>
      </c>
      <c r="J7850" s="187" t="s">
        <v>941</v>
      </c>
      <c r="K7850" s="187" t="s">
        <v>239</v>
      </c>
      <c r="O7850" s="59">
        <v>0.05</v>
      </c>
    </row>
    <row r="7851" spans="1:16" x14ac:dyDescent="0.2">
      <c r="A7851" s="30">
        <v>1022</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Treatment arm (pretreatment with rifampin; 600 mg; 5 days); Subject 8</v>
      </c>
      <c r="E7851" s="250" t="str">
        <f>IF(AND(A7851&lt;&gt;"",ISNUMBER(A7851)),VLOOKUP(A7851,Studies!A:BR,5,FALSE),"")</f>
        <v>Triazolam</v>
      </c>
      <c r="F7851" s="251" t="str">
        <f>IF(AND(A7851&lt;&gt;"",ISNUMBER(A7851)),VLOOKUP(A7851,Studies!A:BR,6,FALSE),"")</f>
        <v>Plasma</v>
      </c>
      <c r="G7851" s="194">
        <v>117</v>
      </c>
      <c r="H7851" s="194" t="s">
        <v>60</v>
      </c>
      <c r="I7851" s="187">
        <v>7.9338599999999995E-2</v>
      </c>
      <c r="J7851" s="187" t="s">
        <v>941</v>
      </c>
      <c r="K7851" s="187" t="s">
        <v>239</v>
      </c>
      <c r="O7851" s="59">
        <v>0.05</v>
      </c>
    </row>
    <row r="7852" spans="1:16" x14ac:dyDescent="0.2">
      <c r="A7852" s="30">
        <v>1022</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Treatment arm (pretreatment with rifampin; 600 mg; 5 days); Subject 8</v>
      </c>
      <c r="E7852" s="250" t="str">
        <f>IF(AND(A7852&lt;&gt;"",ISNUMBER(A7852)),VLOOKUP(A7852,Studies!A:BR,5,FALSE),"")</f>
        <v>Triazolam</v>
      </c>
      <c r="F7852" s="251" t="str">
        <f>IF(AND(A7852&lt;&gt;"",ISNUMBER(A7852)),VLOOKUP(A7852,Studies!A:BR,6,FALSE),"")</f>
        <v>Plasma</v>
      </c>
      <c r="G7852" s="194">
        <v>118</v>
      </c>
      <c r="H7852" s="194" t="s">
        <v>60</v>
      </c>
      <c r="I7852" s="187">
        <v>6.9732409999999995E-2</v>
      </c>
      <c r="J7852" s="187" t="s">
        <v>941</v>
      </c>
      <c r="K7852" s="187" t="s">
        <v>239</v>
      </c>
      <c r="O7852" s="59">
        <v>0.05</v>
      </c>
    </row>
    <row r="7853" spans="1:16" x14ac:dyDescent="0.2">
      <c r="A7853" s="183">
        <v>1022</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Treatment arm (pretreatment with rifampin; 600 mg; 5 days); Subject 8</v>
      </c>
      <c r="E7853" s="250" t="str">
        <f>IF(AND(A7853&lt;&gt;"",ISNUMBER(A7853)),VLOOKUP(A7853,Studies!A:BR,5,FALSE),"")</f>
        <v>Triazolam</v>
      </c>
      <c r="F7853" s="251" t="str">
        <f>IF(AND(A7853&lt;&gt;"",ISNUMBER(A7853)),VLOOKUP(A7853,Studies!A:BR,6,FALSE),"")</f>
        <v>Plasma</v>
      </c>
      <c r="G7853" s="194">
        <v>119</v>
      </c>
      <c r="H7853" s="194" t="s">
        <v>60</v>
      </c>
      <c r="I7853" s="187">
        <v>5.957751E-2</v>
      </c>
      <c r="J7853" s="187" t="s">
        <v>941</v>
      </c>
      <c r="K7853" s="187" t="s">
        <v>239</v>
      </c>
      <c r="O7853" s="59">
        <v>0.05</v>
      </c>
    </row>
    <row r="7854" spans="1:16" x14ac:dyDescent="0.2">
      <c r="A7854" s="183">
        <v>1023</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Treatment arm (pretreatment with rifampin; 600 mg; 5 days); Subject 9</v>
      </c>
      <c r="E7854" s="250" t="str">
        <f>IF(AND(A7854&lt;&gt;"",ISNUMBER(A7854)),VLOOKUP(A7854,Studies!A:BR,5,FALSE),"")</f>
        <v>Triazolam</v>
      </c>
      <c r="F7854" s="251" t="str">
        <f>IF(AND(A7854&lt;&gt;"",ISNUMBER(A7854)),VLOOKUP(A7854,Studies!A:BR,6,FALSE),"")</f>
        <v>Plasma</v>
      </c>
      <c r="G7854" s="194">
        <v>113.5</v>
      </c>
      <c r="H7854" s="194" t="s">
        <v>60</v>
      </c>
      <c r="I7854" s="187">
        <v>0.58696970000000004</v>
      </c>
      <c r="J7854" s="187" t="s">
        <v>941</v>
      </c>
      <c r="K7854" s="187" t="s">
        <v>239</v>
      </c>
      <c r="O7854" s="59">
        <v>0.05</v>
      </c>
      <c r="P7854" s="42" t="s">
        <v>2621</v>
      </c>
    </row>
    <row r="7855" spans="1:16" x14ac:dyDescent="0.2">
      <c r="A7855" s="183">
        <v>1023</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Treatment arm (pretreatment with rifampin; 600 mg; 5 days); Subject 9</v>
      </c>
      <c r="E7855" s="250" t="str">
        <f>IF(AND(A7855&lt;&gt;"",ISNUMBER(A7855)),VLOOKUP(A7855,Studies!A:BR,5,FALSE),"")</f>
        <v>Triazolam</v>
      </c>
      <c r="F7855" s="251" t="str">
        <f>IF(AND(A7855&lt;&gt;"",ISNUMBER(A7855)),VLOOKUP(A7855,Studies!A:BR,6,FALSE),"")</f>
        <v>Plasma</v>
      </c>
      <c r="G7855" s="194">
        <v>114</v>
      </c>
      <c r="H7855" s="194" t="s">
        <v>60</v>
      </c>
      <c r="I7855" s="187">
        <v>0.38626670000000002</v>
      </c>
      <c r="J7855" s="187" t="s">
        <v>941</v>
      </c>
      <c r="K7855" s="187" t="s">
        <v>239</v>
      </c>
      <c r="O7855" s="59">
        <v>0.05</v>
      </c>
    </row>
    <row r="7856" spans="1:16" x14ac:dyDescent="0.2">
      <c r="A7856" s="183">
        <v>1023</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Treatment arm (pretreatment with rifampin; 600 mg; 5 days); Subject 9</v>
      </c>
      <c r="E7856" s="250" t="str">
        <f>IF(AND(A7856&lt;&gt;"",ISNUMBER(A7856)),VLOOKUP(A7856,Studies!A:BR,5,FALSE),"")</f>
        <v>Triazolam</v>
      </c>
      <c r="F7856" s="251" t="str">
        <f>IF(AND(A7856&lt;&gt;"",ISNUMBER(A7856)),VLOOKUP(A7856,Studies!A:BR,6,FALSE),"")</f>
        <v>Plasma</v>
      </c>
      <c r="G7856" s="194">
        <v>114.5</v>
      </c>
      <c r="H7856" s="194" t="s">
        <v>60</v>
      </c>
      <c r="I7856" s="187">
        <v>0.25174180000000002</v>
      </c>
      <c r="J7856" s="187" t="s">
        <v>941</v>
      </c>
      <c r="K7856" s="187" t="s">
        <v>239</v>
      </c>
      <c r="O7856" s="59">
        <v>0.05</v>
      </c>
    </row>
    <row r="7857" spans="1:16" x14ac:dyDescent="0.2">
      <c r="A7857" s="183">
        <v>1023</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Treatment arm (pretreatment with rifampin; 600 mg; 5 days); Subject 9</v>
      </c>
      <c r="E7857" s="250" t="str">
        <f>IF(AND(A7857&lt;&gt;"",ISNUMBER(A7857)),VLOOKUP(A7857,Studies!A:BR,5,FALSE),"")</f>
        <v>Triazolam</v>
      </c>
      <c r="F7857" s="251" t="str">
        <f>IF(AND(A7857&lt;&gt;"",ISNUMBER(A7857)),VLOOKUP(A7857,Studies!A:BR,6,FALSE),"")</f>
        <v>Plasma</v>
      </c>
      <c r="G7857" s="194">
        <v>115</v>
      </c>
      <c r="H7857" s="194" t="s">
        <v>60</v>
      </c>
      <c r="I7857" s="187">
        <v>0.1986221</v>
      </c>
      <c r="J7857" s="187" t="s">
        <v>941</v>
      </c>
      <c r="K7857" s="187" t="s">
        <v>239</v>
      </c>
      <c r="O7857" s="59">
        <v>0.05</v>
      </c>
    </row>
    <row r="7858" spans="1:16" x14ac:dyDescent="0.2">
      <c r="A7858" s="183">
        <v>1023</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Treatment arm (pretreatment with rifampin; 600 mg; 5 days); Subject 9</v>
      </c>
      <c r="E7858" s="250" t="str">
        <f>IF(AND(A7858&lt;&gt;"",ISNUMBER(A7858)),VLOOKUP(A7858,Studies!A:BR,5,FALSE),"")</f>
        <v>Triazolam</v>
      </c>
      <c r="F7858" s="251" t="str">
        <f>IF(AND(A7858&lt;&gt;"",ISNUMBER(A7858)),VLOOKUP(A7858,Studies!A:BR,6,FALSE),"")</f>
        <v>Plasma</v>
      </c>
      <c r="G7858" s="194">
        <v>116</v>
      </c>
      <c r="H7858" s="194" t="s">
        <v>60</v>
      </c>
      <c r="I7858" s="187">
        <v>0.1201419</v>
      </c>
      <c r="J7858" s="187" t="s">
        <v>941</v>
      </c>
      <c r="K7858" s="187" t="s">
        <v>239</v>
      </c>
      <c r="O7858" s="59">
        <v>0.05</v>
      </c>
    </row>
    <row r="7859" spans="1:16" x14ac:dyDescent="0.2">
      <c r="A7859" s="183">
        <v>1024</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Treatment arm (pretreatment with rifampin; 600 mg; 5 days); Subject 10</v>
      </c>
      <c r="E7859" s="250" t="str">
        <f>IF(AND(A7859&lt;&gt;"",ISNUMBER(A7859)),VLOOKUP(A7859,Studies!A:BR,5,FALSE),"")</f>
        <v>Triazolam</v>
      </c>
      <c r="F7859" s="251" t="str">
        <f>IF(AND(A7859&lt;&gt;"",ISNUMBER(A7859)),VLOOKUP(A7859,Studies!A:BR,6,FALSE),"")</f>
        <v>Plasma</v>
      </c>
      <c r="G7859" s="194">
        <v>114</v>
      </c>
      <c r="H7859" s="194" t="s">
        <v>60</v>
      </c>
      <c r="I7859" s="187">
        <v>8.8687260000000004E-2</v>
      </c>
      <c r="J7859" s="187" t="s">
        <v>941</v>
      </c>
      <c r="K7859" s="187" t="s">
        <v>239</v>
      </c>
      <c r="O7859" s="59">
        <v>0.05</v>
      </c>
      <c r="P7859" s="42" t="s">
        <v>2622</v>
      </c>
    </row>
    <row r="7860" spans="1:16" x14ac:dyDescent="0.2">
      <c r="A7860" s="183">
        <v>1024</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Treatment arm (pretreatment with rifampin; 600 mg; 5 days); Subject 10</v>
      </c>
      <c r="E7860" s="250" t="str">
        <f>IF(AND(A7860&lt;&gt;"",ISNUMBER(A7860)),VLOOKUP(A7860,Studies!A:BR,5,FALSE),"")</f>
        <v>Triazolam</v>
      </c>
      <c r="F7860" s="251" t="str">
        <f>IF(AND(A7860&lt;&gt;"",ISNUMBER(A7860)),VLOOKUP(A7860,Studies!A:BR,6,FALSE),"")</f>
        <v>Plasma</v>
      </c>
      <c r="G7860" s="194">
        <v>114.5</v>
      </c>
      <c r="H7860" s="194" t="s">
        <v>60</v>
      </c>
      <c r="I7860" s="187">
        <v>0.39305329999999999</v>
      </c>
      <c r="J7860" s="187" t="s">
        <v>941</v>
      </c>
      <c r="K7860" s="187" t="s">
        <v>239</v>
      </c>
      <c r="O7860" s="59">
        <v>0.05</v>
      </c>
    </row>
    <row r="7861" spans="1:16" x14ac:dyDescent="0.2">
      <c r="A7861" s="183">
        <v>1024</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Treatment arm (pretreatment with rifampin; 600 mg; 5 days); Subject 10</v>
      </c>
      <c r="E7861" s="250" t="str">
        <f>IF(AND(A7861&lt;&gt;"",ISNUMBER(A7861)),VLOOKUP(A7861,Studies!A:BR,5,FALSE),"")</f>
        <v>Triazolam</v>
      </c>
      <c r="F7861" s="251" t="str">
        <f>IF(AND(A7861&lt;&gt;"",ISNUMBER(A7861)),VLOOKUP(A7861,Studies!A:BR,6,FALSE),"")</f>
        <v>Plasma</v>
      </c>
      <c r="G7861" s="194">
        <v>115</v>
      </c>
      <c r="H7861" s="194" t="s">
        <v>60</v>
      </c>
      <c r="I7861" s="187">
        <v>0.2445225</v>
      </c>
      <c r="J7861" s="187" t="s">
        <v>941</v>
      </c>
      <c r="K7861" s="187" t="s">
        <v>239</v>
      </c>
      <c r="O7861" s="59">
        <v>0.05</v>
      </c>
    </row>
    <row r="7862" spans="1:16" x14ac:dyDescent="0.2">
      <c r="A7862" s="183">
        <v>1024</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Treatment arm (pretreatment with rifampin; 600 mg; 5 days); Subject 10</v>
      </c>
      <c r="E7862" s="250" t="str">
        <f>IF(AND(A7862&lt;&gt;"",ISNUMBER(A7862)),VLOOKUP(A7862,Studies!A:BR,5,FALSE),"")</f>
        <v>Triazolam</v>
      </c>
      <c r="F7862" s="251" t="str">
        <f>IF(AND(A7862&lt;&gt;"",ISNUMBER(A7862)),VLOOKUP(A7862,Studies!A:BR,6,FALSE),"")</f>
        <v>Plasma</v>
      </c>
      <c r="G7862" s="194">
        <v>116</v>
      </c>
      <c r="H7862" s="194" t="s">
        <v>60</v>
      </c>
      <c r="I7862" s="187">
        <v>0.12837989999999999</v>
      </c>
      <c r="J7862" s="187" t="s">
        <v>941</v>
      </c>
      <c r="K7862" s="187" t="s">
        <v>239</v>
      </c>
      <c r="O7862" s="59">
        <v>0.05</v>
      </c>
    </row>
    <row r="7863" spans="1:16" x14ac:dyDescent="0.2">
      <c r="A7863" s="183">
        <v>1024</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Treatment arm (pretreatment with rifampin; 600 mg; 5 days); Subject 10</v>
      </c>
      <c r="E7863" s="250" t="str">
        <f>IF(AND(A7863&lt;&gt;"",ISNUMBER(A7863)),VLOOKUP(A7863,Studies!A:BR,5,FALSE),"")</f>
        <v>Triazolam</v>
      </c>
      <c r="F7863" s="251" t="str">
        <f>IF(AND(A7863&lt;&gt;"",ISNUMBER(A7863)),VLOOKUP(A7863,Studies!A:BR,6,FALSE),"")</f>
        <v>Plasma</v>
      </c>
      <c r="G7863" s="194">
        <v>117</v>
      </c>
      <c r="H7863" s="194" t="s">
        <v>60</v>
      </c>
      <c r="I7863" s="187">
        <v>7.067959E-2</v>
      </c>
      <c r="J7863" s="187" t="s">
        <v>941</v>
      </c>
      <c r="K7863" s="187" t="s">
        <v>239</v>
      </c>
      <c r="O7863" s="59">
        <v>0.05</v>
      </c>
    </row>
    <row r="7864" spans="1:16" x14ac:dyDescent="0.2">
      <c r="A7864" s="30">
        <v>1024</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Treatment arm (pretreatment with rifampin; 600 mg; 5 days); Subject 10</v>
      </c>
      <c r="E7864" s="250" t="str">
        <f>IF(AND(A7864&lt;&gt;"",ISNUMBER(A7864)),VLOOKUP(A7864,Studies!A:BR,5,FALSE),"")</f>
        <v>Triazolam</v>
      </c>
      <c r="F7864" s="251" t="str">
        <f>IF(AND(A7864&lt;&gt;"",ISNUMBER(A7864)),VLOOKUP(A7864,Studies!A:BR,6,FALSE),"")</f>
        <v>Plasma</v>
      </c>
      <c r="G7864" s="194">
        <v>118</v>
      </c>
      <c r="H7864" s="194" t="s">
        <v>60</v>
      </c>
      <c r="I7864" s="187">
        <v>5.1312330000000003E-2</v>
      </c>
      <c r="J7864" s="187" t="s">
        <v>941</v>
      </c>
      <c r="K7864" s="187" t="s">
        <v>239</v>
      </c>
      <c r="O7864" s="59">
        <v>0.05</v>
      </c>
    </row>
    <row r="7865" spans="1:16" x14ac:dyDescent="0.2">
      <c r="A7865" s="30">
        <v>1025</v>
      </c>
      <c r="B7865" s="249" t="str">
        <f>IF(AND(A7865&lt;&gt;"",ISNUMBER(A7865)),VLOOKUP(A7865,Studies!A:BR,2,FALSE),"")</f>
        <v>Yasui 1998</v>
      </c>
      <c r="C7865" s="250" t="str">
        <f>IF(AND(A7865&lt;&gt;"",ISNUMBER(A7865)),VLOOKUP(A7865,Studies!A:BR,3,FALSE),"")</f>
        <v>https://www.ncbi.nlm.nih.gov/pubmed/9784084</v>
      </c>
      <c r="D7865" s="250" t="str">
        <f>IF(AND(A7865&lt;&gt;"",ISNUMBER(A7865)),VLOOKUP(A7865,Studies!A:BR,4,FALSE),"")</f>
        <v>Alprazolam with placebo</v>
      </c>
      <c r="E7865" s="250" t="str">
        <f>IF(AND(A7865&lt;&gt;"",ISNUMBER(A7865)),VLOOKUP(A7865,Studies!A:BR,5,FALSE),"")</f>
        <v>Alprazolam</v>
      </c>
      <c r="F7865" s="251" t="str">
        <f>IF(AND(A7865&lt;&gt;"",ISNUMBER(A7865)),VLOOKUP(A7865,Studies!A:BR,6,FALSE),"")</f>
        <v>Plasma</v>
      </c>
      <c r="G7865" s="194">
        <v>0.5</v>
      </c>
      <c r="H7865" s="194" t="s">
        <v>60</v>
      </c>
      <c r="I7865" s="187">
        <v>7.2358010000000004</v>
      </c>
      <c r="J7865" s="187" t="s">
        <v>941</v>
      </c>
      <c r="K7865" s="187" t="s">
        <v>335</v>
      </c>
      <c r="M7865" s="195"/>
      <c r="N7865" s="195"/>
      <c r="O7865" s="59">
        <v>0.5</v>
      </c>
      <c r="P7865" s="42" t="s">
        <v>2612</v>
      </c>
    </row>
    <row r="7866" spans="1:16" x14ac:dyDescent="0.2">
      <c r="A7866" s="30">
        <v>1025</v>
      </c>
      <c r="B7866" s="249" t="str">
        <f>IF(AND(A7866&lt;&gt;"",ISNUMBER(A7866)),VLOOKUP(A7866,Studies!A:BR,2,FALSE),"")</f>
        <v>Yasui 1998</v>
      </c>
      <c r="C7866" s="250" t="str">
        <f>IF(AND(A7866&lt;&gt;"",ISNUMBER(A7866)),VLOOKUP(A7866,Studies!A:BR,3,FALSE),"")</f>
        <v>https://www.ncbi.nlm.nih.gov/pubmed/9784084</v>
      </c>
      <c r="D7866" s="250" t="str">
        <f>IF(AND(A7866&lt;&gt;"",ISNUMBER(A7866)),VLOOKUP(A7866,Studies!A:BR,4,FALSE),"")</f>
        <v>Alprazolam with placebo</v>
      </c>
      <c r="E7866" s="250" t="str">
        <f>IF(AND(A7866&lt;&gt;"",ISNUMBER(A7866)),VLOOKUP(A7866,Studies!A:BR,5,FALSE),"")</f>
        <v>Alprazolam</v>
      </c>
      <c r="F7866" s="251" t="str">
        <f>IF(AND(A7866&lt;&gt;"",ISNUMBER(A7866)),VLOOKUP(A7866,Studies!A:BR,6,FALSE),"")</f>
        <v>Plasma</v>
      </c>
      <c r="G7866" s="194">
        <v>1</v>
      </c>
      <c r="H7866" s="194" t="s">
        <v>60</v>
      </c>
      <c r="I7866" s="187">
        <v>10.65387</v>
      </c>
      <c r="J7866" s="187" t="s">
        <v>941</v>
      </c>
      <c r="K7866" s="187" t="s">
        <v>335</v>
      </c>
      <c r="M7866" s="195"/>
      <c r="N7866" s="195"/>
      <c r="O7866" s="59">
        <v>0.5</v>
      </c>
    </row>
    <row r="7867" spans="1:16" x14ac:dyDescent="0.2">
      <c r="A7867" s="183">
        <v>1025</v>
      </c>
      <c r="B7867" s="249" t="str">
        <f>IF(AND(A7867&lt;&gt;"",ISNUMBER(A7867)),VLOOKUP(A7867,Studies!A:BR,2,FALSE),"")</f>
        <v>Yasui 1998</v>
      </c>
      <c r="C7867" s="250" t="str">
        <f>IF(AND(A7867&lt;&gt;"",ISNUMBER(A7867)),VLOOKUP(A7867,Studies!A:BR,3,FALSE),"")</f>
        <v>https://www.ncbi.nlm.nih.gov/pubmed/9784084</v>
      </c>
      <c r="D7867" s="250" t="str">
        <f>IF(AND(A7867&lt;&gt;"",ISNUMBER(A7867)),VLOOKUP(A7867,Studies!A:BR,4,FALSE),"")</f>
        <v>Alprazolam with placebo</v>
      </c>
      <c r="E7867" s="250" t="str">
        <f>IF(AND(A7867&lt;&gt;"",ISNUMBER(A7867)),VLOOKUP(A7867,Studies!A:BR,5,FALSE),"")</f>
        <v>Alprazolam</v>
      </c>
      <c r="F7867" s="251" t="str">
        <f>IF(AND(A7867&lt;&gt;"",ISNUMBER(A7867)),VLOOKUP(A7867,Studies!A:BR,6,FALSE),"")</f>
        <v>Plasma</v>
      </c>
      <c r="G7867" s="194">
        <v>2</v>
      </c>
      <c r="H7867" s="194" t="s">
        <v>60</v>
      </c>
      <c r="I7867" s="187">
        <v>11.1441</v>
      </c>
      <c r="J7867" s="187" t="s">
        <v>941</v>
      </c>
      <c r="K7867" s="187" t="s">
        <v>335</v>
      </c>
      <c r="M7867" s="195"/>
      <c r="N7867" s="195"/>
      <c r="O7867" s="59">
        <v>0.5</v>
      </c>
    </row>
    <row r="7868" spans="1:16" x14ac:dyDescent="0.2">
      <c r="A7868" s="183">
        <v>1025</v>
      </c>
      <c r="B7868" s="249" t="str">
        <f>IF(AND(A7868&lt;&gt;"",ISNUMBER(A7868)),VLOOKUP(A7868,Studies!A:BR,2,FALSE),"")</f>
        <v>Yasui 1998</v>
      </c>
      <c r="C7868" s="250" t="str">
        <f>IF(AND(A7868&lt;&gt;"",ISNUMBER(A7868)),VLOOKUP(A7868,Studies!A:BR,3,FALSE),"")</f>
        <v>https://www.ncbi.nlm.nih.gov/pubmed/9784084</v>
      </c>
      <c r="D7868" s="250" t="str">
        <f>IF(AND(A7868&lt;&gt;"",ISNUMBER(A7868)),VLOOKUP(A7868,Studies!A:BR,4,FALSE),"")</f>
        <v>Alprazolam with placebo</v>
      </c>
      <c r="E7868" s="250" t="str">
        <f>IF(AND(A7868&lt;&gt;"",ISNUMBER(A7868)),VLOOKUP(A7868,Studies!A:BR,5,FALSE),"")</f>
        <v>Alprazolam</v>
      </c>
      <c r="F7868" s="251" t="str">
        <f>IF(AND(A7868&lt;&gt;"",ISNUMBER(A7868)),VLOOKUP(A7868,Studies!A:BR,6,FALSE),"")</f>
        <v>Plasma</v>
      </c>
      <c r="G7868" s="194">
        <v>3</v>
      </c>
      <c r="H7868" s="194" t="s">
        <v>60</v>
      </c>
      <c r="I7868" s="187">
        <v>11.044280000000001</v>
      </c>
      <c r="J7868" s="187" t="s">
        <v>941</v>
      </c>
      <c r="K7868" s="187" t="s">
        <v>335</v>
      </c>
      <c r="M7868" s="195"/>
      <c r="N7868" s="195"/>
      <c r="O7868" s="59">
        <v>0.5</v>
      </c>
    </row>
    <row r="7869" spans="1:16" x14ac:dyDescent="0.2">
      <c r="A7869" s="183">
        <v>1025</v>
      </c>
      <c r="B7869" s="249" t="str">
        <f>IF(AND(A7869&lt;&gt;"",ISNUMBER(A7869)),VLOOKUP(A7869,Studies!A:BR,2,FALSE),"")</f>
        <v>Yasui 1998</v>
      </c>
      <c r="C7869" s="250" t="str">
        <f>IF(AND(A7869&lt;&gt;"",ISNUMBER(A7869)),VLOOKUP(A7869,Studies!A:BR,3,FALSE),"")</f>
        <v>https://www.ncbi.nlm.nih.gov/pubmed/9784084</v>
      </c>
      <c r="D7869" s="250" t="str">
        <f>IF(AND(A7869&lt;&gt;"",ISNUMBER(A7869)),VLOOKUP(A7869,Studies!A:BR,4,FALSE),"")</f>
        <v>Alprazolam with placebo</v>
      </c>
      <c r="E7869" s="250" t="str">
        <f>IF(AND(A7869&lt;&gt;"",ISNUMBER(A7869)),VLOOKUP(A7869,Studies!A:BR,5,FALSE),"")</f>
        <v>Alprazolam</v>
      </c>
      <c r="F7869" s="251" t="str">
        <f>IF(AND(A7869&lt;&gt;"",ISNUMBER(A7869)),VLOOKUP(A7869,Studies!A:BR,6,FALSE),"")</f>
        <v>Plasma</v>
      </c>
      <c r="G7869" s="194">
        <v>4</v>
      </c>
      <c r="H7869" s="194" t="s">
        <v>60</v>
      </c>
      <c r="I7869" s="187">
        <v>10.370150000000001</v>
      </c>
      <c r="J7869" s="187" t="s">
        <v>941</v>
      </c>
      <c r="K7869" s="187" t="s">
        <v>335</v>
      </c>
      <c r="M7869" s="195"/>
      <c r="N7869" s="195"/>
      <c r="O7869" s="59">
        <v>0.5</v>
      </c>
    </row>
    <row r="7870" spans="1:16" x14ac:dyDescent="0.2">
      <c r="A7870" s="183">
        <v>1025</v>
      </c>
      <c r="B7870" s="249" t="str">
        <f>IF(AND(A7870&lt;&gt;"",ISNUMBER(A7870)),VLOOKUP(A7870,Studies!A:BR,2,FALSE),"")</f>
        <v>Yasui 1998</v>
      </c>
      <c r="C7870" s="250" t="str">
        <f>IF(AND(A7870&lt;&gt;"",ISNUMBER(A7870)),VLOOKUP(A7870,Studies!A:BR,3,FALSE),"")</f>
        <v>https://www.ncbi.nlm.nih.gov/pubmed/9784084</v>
      </c>
      <c r="D7870" s="250" t="str">
        <f>IF(AND(A7870&lt;&gt;"",ISNUMBER(A7870)),VLOOKUP(A7870,Studies!A:BR,4,FALSE),"")</f>
        <v>Alprazolam with placebo</v>
      </c>
      <c r="E7870" s="250" t="str">
        <f>IF(AND(A7870&lt;&gt;"",ISNUMBER(A7870)),VLOOKUP(A7870,Studies!A:BR,5,FALSE),"")</f>
        <v>Alprazolam</v>
      </c>
      <c r="F7870" s="251" t="str">
        <f>IF(AND(A7870&lt;&gt;"",ISNUMBER(A7870)),VLOOKUP(A7870,Studies!A:BR,6,FALSE),"")</f>
        <v>Plasma</v>
      </c>
      <c r="G7870" s="194">
        <v>6</v>
      </c>
      <c r="H7870" s="194" t="s">
        <v>60</v>
      </c>
      <c r="I7870" s="187">
        <v>8.5847650000000009</v>
      </c>
      <c r="J7870" s="187" t="s">
        <v>941</v>
      </c>
      <c r="K7870" s="187" t="s">
        <v>335</v>
      </c>
      <c r="M7870" s="195"/>
      <c r="N7870" s="195"/>
      <c r="O7870" s="59">
        <v>0.5</v>
      </c>
    </row>
    <row r="7871" spans="1:16" x14ac:dyDescent="0.2">
      <c r="A7871" s="183">
        <v>1025</v>
      </c>
      <c r="B7871" s="249" t="str">
        <f>IF(AND(A7871&lt;&gt;"",ISNUMBER(A7871)),VLOOKUP(A7871,Studies!A:BR,2,FALSE),"")</f>
        <v>Yasui 1998</v>
      </c>
      <c r="C7871" s="250" t="str">
        <f>IF(AND(A7871&lt;&gt;"",ISNUMBER(A7871)),VLOOKUP(A7871,Studies!A:BR,3,FALSE),"")</f>
        <v>https://www.ncbi.nlm.nih.gov/pubmed/9784084</v>
      </c>
      <c r="D7871" s="250" t="str">
        <f>IF(AND(A7871&lt;&gt;"",ISNUMBER(A7871)),VLOOKUP(A7871,Studies!A:BR,4,FALSE),"")</f>
        <v>Alprazolam with placebo</v>
      </c>
      <c r="E7871" s="250" t="str">
        <f>IF(AND(A7871&lt;&gt;"",ISNUMBER(A7871)),VLOOKUP(A7871,Studies!A:BR,5,FALSE),"")</f>
        <v>Alprazolam</v>
      </c>
      <c r="F7871" s="251" t="str">
        <f>IF(AND(A7871&lt;&gt;"",ISNUMBER(A7871)),VLOOKUP(A7871,Studies!A:BR,6,FALSE),"")</f>
        <v>Plasma</v>
      </c>
      <c r="G7871" s="194">
        <v>8</v>
      </c>
      <c r="H7871" s="194" t="s">
        <v>60</v>
      </c>
      <c r="I7871" s="187">
        <v>8.2071269999999998</v>
      </c>
      <c r="J7871" s="187" t="s">
        <v>941</v>
      </c>
      <c r="K7871" s="187" t="s">
        <v>335</v>
      </c>
      <c r="M7871" s="195"/>
      <c r="N7871" s="195"/>
      <c r="O7871" s="59">
        <v>0.5</v>
      </c>
    </row>
    <row r="7872" spans="1:16" x14ac:dyDescent="0.2">
      <c r="A7872" s="183">
        <v>1025</v>
      </c>
      <c r="B7872" s="249" t="str">
        <f>IF(AND(A7872&lt;&gt;"",ISNUMBER(A7872)),VLOOKUP(A7872,Studies!A:BR,2,FALSE),"")</f>
        <v>Yasui 1998</v>
      </c>
      <c r="C7872" s="250" t="str">
        <f>IF(AND(A7872&lt;&gt;"",ISNUMBER(A7872)),VLOOKUP(A7872,Studies!A:BR,3,FALSE),"")</f>
        <v>https://www.ncbi.nlm.nih.gov/pubmed/9784084</v>
      </c>
      <c r="D7872" s="250" t="str">
        <f>IF(AND(A7872&lt;&gt;"",ISNUMBER(A7872)),VLOOKUP(A7872,Studies!A:BR,4,FALSE),"")</f>
        <v>Alprazolam with placebo</v>
      </c>
      <c r="E7872" s="250" t="str">
        <f>IF(AND(A7872&lt;&gt;"",ISNUMBER(A7872)),VLOOKUP(A7872,Studies!A:BR,5,FALSE),"")</f>
        <v>Alprazolam</v>
      </c>
      <c r="F7872" s="251" t="str">
        <f>IF(AND(A7872&lt;&gt;"",ISNUMBER(A7872)),VLOOKUP(A7872,Studies!A:BR,6,FALSE),"")</f>
        <v>Plasma</v>
      </c>
      <c r="G7872" s="194">
        <v>10</v>
      </c>
      <c r="H7872" s="194" t="s">
        <v>60</v>
      </c>
      <c r="I7872" s="187">
        <v>7.1067609999999997</v>
      </c>
      <c r="J7872" s="187" t="s">
        <v>941</v>
      </c>
      <c r="K7872" s="187" t="s">
        <v>335</v>
      </c>
      <c r="M7872" s="195"/>
      <c r="N7872" s="195"/>
      <c r="O7872" s="59">
        <v>0.5</v>
      </c>
    </row>
    <row r="7873" spans="1:16" x14ac:dyDescent="0.2">
      <c r="A7873" s="183">
        <v>1025</v>
      </c>
      <c r="B7873" s="249" t="str">
        <f>IF(AND(A7873&lt;&gt;"",ISNUMBER(A7873)),VLOOKUP(A7873,Studies!A:BR,2,FALSE),"")</f>
        <v>Yasui 1998</v>
      </c>
      <c r="C7873" s="250" t="str">
        <f>IF(AND(A7873&lt;&gt;"",ISNUMBER(A7873)),VLOOKUP(A7873,Studies!A:BR,3,FALSE),"")</f>
        <v>https://www.ncbi.nlm.nih.gov/pubmed/9784084</v>
      </c>
      <c r="D7873" s="250" t="str">
        <f>IF(AND(A7873&lt;&gt;"",ISNUMBER(A7873)),VLOOKUP(A7873,Studies!A:BR,4,FALSE),"")</f>
        <v>Alprazolam with placebo</v>
      </c>
      <c r="E7873" s="250" t="str">
        <f>IF(AND(A7873&lt;&gt;"",ISNUMBER(A7873)),VLOOKUP(A7873,Studies!A:BR,5,FALSE),"")</f>
        <v>Alprazolam</v>
      </c>
      <c r="F7873" s="251" t="str">
        <f>IF(AND(A7873&lt;&gt;"",ISNUMBER(A7873)),VLOOKUP(A7873,Studies!A:BR,6,FALSE),"")</f>
        <v>Plasma</v>
      </c>
      <c r="G7873" s="194">
        <v>12</v>
      </c>
      <c r="H7873" s="194" t="s">
        <v>60</v>
      </c>
      <c r="I7873" s="187">
        <v>6.0988059999999997</v>
      </c>
      <c r="J7873" s="187" t="s">
        <v>941</v>
      </c>
      <c r="K7873" s="187" t="s">
        <v>335</v>
      </c>
      <c r="M7873" s="195"/>
      <c r="N7873" s="195"/>
      <c r="O7873" s="59">
        <v>0.5</v>
      </c>
    </row>
    <row r="7874" spans="1:16" x14ac:dyDescent="0.2">
      <c r="A7874" s="183">
        <v>1025</v>
      </c>
      <c r="B7874" s="249" t="str">
        <f>IF(AND(A7874&lt;&gt;"",ISNUMBER(A7874)),VLOOKUP(A7874,Studies!A:BR,2,FALSE),"")</f>
        <v>Yasui 1998</v>
      </c>
      <c r="C7874" s="250" t="str">
        <f>IF(AND(A7874&lt;&gt;"",ISNUMBER(A7874)),VLOOKUP(A7874,Studies!A:BR,3,FALSE),"")</f>
        <v>https://www.ncbi.nlm.nih.gov/pubmed/9784084</v>
      </c>
      <c r="D7874" s="250" t="str">
        <f>IF(AND(A7874&lt;&gt;"",ISNUMBER(A7874)),VLOOKUP(A7874,Studies!A:BR,4,FALSE),"")</f>
        <v>Alprazolam with placebo</v>
      </c>
      <c r="E7874" s="250" t="str">
        <f>IF(AND(A7874&lt;&gt;"",ISNUMBER(A7874)),VLOOKUP(A7874,Studies!A:BR,5,FALSE),"")</f>
        <v>Alprazolam</v>
      </c>
      <c r="F7874" s="251" t="str">
        <f>IF(AND(A7874&lt;&gt;"",ISNUMBER(A7874)),VLOOKUP(A7874,Studies!A:BR,6,FALSE),"")</f>
        <v>Plasma</v>
      </c>
      <c r="G7874" s="194">
        <v>24</v>
      </c>
      <c r="H7874" s="194" t="s">
        <v>60</v>
      </c>
      <c r="I7874" s="187">
        <v>4.1050310000000003</v>
      </c>
      <c r="J7874" s="187" t="s">
        <v>941</v>
      </c>
      <c r="K7874" s="187" t="s">
        <v>335</v>
      </c>
      <c r="M7874" s="195"/>
      <c r="N7874" s="195"/>
      <c r="O7874" s="59">
        <v>0.5</v>
      </c>
    </row>
    <row r="7875" spans="1:16" x14ac:dyDescent="0.2">
      <c r="A7875" s="183">
        <v>1025</v>
      </c>
      <c r="B7875" s="249" t="str">
        <f>IF(AND(A7875&lt;&gt;"",ISNUMBER(A7875)),VLOOKUP(A7875,Studies!A:BR,2,FALSE),"")</f>
        <v>Yasui 1998</v>
      </c>
      <c r="C7875" s="250" t="str">
        <f>IF(AND(A7875&lt;&gt;"",ISNUMBER(A7875)),VLOOKUP(A7875,Studies!A:BR,3,FALSE),"")</f>
        <v>https://www.ncbi.nlm.nih.gov/pubmed/9784084</v>
      </c>
      <c r="D7875" s="250" t="str">
        <f>IF(AND(A7875&lt;&gt;"",ISNUMBER(A7875)),VLOOKUP(A7875,Studies!A:BR,4,FALSE),"")</f>
        <v>Alprazolam with placebo</v>
      </c>
      <c r="E7875" s="250" t="str">
        <f>IF(AND(A7875&lt;&gt;"",ISNUMBER(A7875)),VLOOKUP(A7875,Studies!A:BR,5,FALSE),"")</f>
        <v>Alprazolam</v>
      </c>
      <c r="F7875" s="251" t="str">
        <f>IF(AND(A7875&lt;&gt;"",ISNUMBER(A7875)),VLOOKUP(A7875,Studies!A:BR,6,FALSE),"")</f>
        <v>Plasma</v>
      </c>
      <c r="G7875" s="194">
        <v>36</v>
      </c>
      <c r="H7875" s="194" t="s">
        <v>60</v>
      </c>
      <c r="I7875" s="187">
        <v>2.3080159999999998</v>
      </c>
      <c r="J7875" s="187" t="s">
        <v>941</v>
      </c>
      <c r="K7875" s="187" t="s">
        <v>335</v>
      </c>
      <c r="M7875" s="195"/>
      <c r="N7875" s="195"/>
      <c r="O7875" s="59">
        <v>0.5</v>
      </c>
    </row>
    <row r="7876" spans="1:16" x14ac:dyDescent="0.2">
      <c r="A7876" s="183">
        <v>1025</v>
      </c>
      <c r="B7876" s="249" t="str">
        <f>IF(AND(A7876&lt;&gt;"",ISNUMBER(A7876)),VLOOKUP(A7876,Studies!A:BR,2,FALSE),"")</f>
        <v>Yasui 1998</v>
      </c>
      <c r="C7876" s="250" t="str">
        <f>IF(AND(A7876&lt;&gt;"",ISNUMBER(A7876)),VLOOKUP(A7876,Studies!A:BR,3,FALSE),"")</f>
        <v>https://www.ncbi.nlm.nih.gov/pubmed/9784084</v>
      </c>
      <c r="D7876" s="250" t="str">
        <f>IF(AND(A7876&lt;&gt;"",ISNUMBER(A7876)),VLOOKUP(A7876,Studies!A:BR,4,FALSE),"")</f>
        <v>Alprazolam with placebo</v>
      </c>
      <c r="E7876" s="250" t="str">
        <f>IF(AND(A7876&lt;&gt;"",ISNUMBER(A7876)),VLOOKUP(A7876,Studies!A:BR,5,FALSE),"")</f>
        <v>Alprazolam</v>
      </c>
      <c r="F7876" s="251" t="str">
        <f>IF(AND(A7876&lt;&gt;"",ISNUMBER(A7876)),VLOOKUP(A7876,Studies!A:BR,6,FALSE),"")</f>
        <v>Plasma</v>
      </c>
      <c r="G7876" s="194">
        <v>48</v>
      </c>
      <c r="H7876" s="194" t="s">
        <v>60</v>
      </c>
      <c r="I7876" s="187">
        <v>1.3093889999999999</v>
      </c>
      <c r="J7876" s="187" t="s">
        <v>941</v>
      </c>
      <c r="K7876" s="187" t="s">
        <v>335</v>
      </c>
      <c r="M7876" s="195"/>
      <c r="N7876" s="195"/>
      <c r="O7876" s="59">
        <v>0.5</v>
      </c>
    </row>
    <row r="7877" spans="1:16" x14ac:dyDescent="0.2">
      <c r="A7877" s="183">
        <v>1026</v>
      </c>
      <c r="B7877" s="249" t="str">
        <f>IF(AND(A7877&lt;&gt;"",ISNUMBER(A7877)),VLOOKUP(A7877,Studies!A:BR,2,FALSE),"")</f>
        <v>Yasui 1998</v>
      </c>
      <c r="C7877" s="250" t="str">
        <f>IF(AND(A7877&lt;&gt;"",ISNUMBER(A7877)),VLOOKUP(A7877,Studies!A:BR,3,FALSE),"")</f>
        <v>https://www.ncbi.nlm.nih.gov/pubmed/9784084</v>
      </c>
      <c r="D7877" s="250" t="str">
        <f>IF(AND(A7877&lt;&gt;"",ISNUMBER(A7877)),VLOOKUP(A7877,Studies!A:BR,4,FALSE),"")</f>
        <v>Alprazolam with itraconazole</v>
      </c>
      <c r="E7877" s="250" t="str">
        <f>IF(AND(A7877&lt;&gt;"",ISNUMBER(A7877)),VLOOKUP(A7877,Studies!A:BR,5,FALSE),"")</f>
        <v>Alprazolam</v>
      </c>
      <c r="F7877" s="251" t="str">
        <f>IF(AND(A7877&lt;&gt;"",ISNUMBER(A7877)),VLOOKUP(A7877,Studies!A:BR,6,FALSE),"")</f>
        <v>Plasma</v>
      </c>
      <c r="G7877" s="194">
        <v>73.5</v>
      </c>
      <c r="H7877" s="194" t="s">
        <v>60</v>
      </c>
      <c r="I7877" s="187">
        <v>11.346450000000001</v>
      </c>
      <c r="J7877" s="187" t="s">
        <v>941</v>
      </c>
      <c r="K7877" s="187" t="s">
        <v>335</v>
      </c>
      <c r="M7877" s="195"/>
      <c r="N7877" s="195"/>
      <c r="O7877" s="59">
        <v>0.5</v>
      </c>
      <c r="P7877" s="42" t="s">
        <v>2623</v>
      </c>
    </row>
    <row r="7878" spans="1:16" x14ac:dyDescent="0.2">
      <c r="A7878" s="183">
        <v>1026</v>
      </c>
      <c r="B7878" s="249" t="str">
        <f>IF(AND(A7878&lt;&gt;"",ISNUMBER(A7878)),VLOOKUP(A7878,Studies!A:BR,2,FALSE),"")</f>
        <v>Yasui 1998</v>
      </c>
      <c r="C7878" s="250" t="str">
        <f>IF(AND(A7878&lt;&gt;"",ISNUMBER(A7878)),VLOOKUP(A7878,Studies!A:BR,3,FALSE),"")</f>
        <v>https://www.ncbi.nlm.nih.gov/pubmed/9784084</v>
      </c>
      <c r="D7878" s="250" t="str">
        <f>IF(AND(A7878&lt;&gt;"",ISNUMBER(A7878)),VLOOKUP(A7878,Studies!A:BR,4,FALSE),"")</f>
        <v>Alprazolam with itraconazole</v>
      </c>
      <c r="E7878" s="250" t="str">
        <f>IF(AND(A7878&lt;&gt;"",ISNUMBER(A7878)),VLOOKUP(A7878,Studies!A:BR,5,FALSE),"")</f>
        <v>Alprazolam</v>
      </c>
      <c r="F7878" s="251" t="str">
        <f>IF(AND(A7878&lt;&gt;"",ISNUMBER(A7878)),VLOOKUP(A7878,Studies!A:BR,6,FALSE),"")</f>
        <v>Plasma</v>
      </c>
      <c r="G7878" s="194">
        <v>74</v>
      </c>
      <c r="H7878" s="194" t="s">
        <v>60</v>
      </c>
      <c r="I7878" s="187">
        <v>12.30345</v>
      </c>
      <c r="J7878" s="187" t="s">
        <v>941</v>
      </c>
      <c r="K7878" s="187" t="s">
        <v>335</v>
      </c>
      <c r="M7878" s="195"/>
      <c r="N7878" s="195"/>
      <c r="O7878" s="59">
        <v>0.5</v>
      </c>
    </row>
    <row r="7879" spans="1:16" x14ac:dyDescent="0.2">
      <c r="A7879" s="183">
        <v>1026</v>
      </c>
      <c r="B7879" s="249" t="str">
        <f>IF(AND(A7879&lt;&gt;"",ISNUMBER(A7879)),VLOOKUP(A7879,Studies!A:BR,2,FALSE),"")</f>
        <v>Yasui 1998</v>
      </c>
      <c r="C7879" s="250" t="str">
        <f>IF(AND(A7879&lt;&gt;"",ISNUMBER(A7879)),VLOOKUP(A7879,Studies!A:BR,3,FALSE),"")</f>
        <v>https://www.ncbi.nlm.nih.gov/pubmed/9784084</v>
      </c>
      <c r="D7879" s="250" t="str">
        <f>IF(AND(A7879&lt;&gt;"",ISNUMBER(A7879)),VLOOKUP(A7879,Studies!A:BR,4,FALSE),"")</f>
        <v>Alprazolam with itraconazole</v>
      </c>
      <c r="E7879" s="250" t="str">
        <f>IF(AND(A7879&lt;&gt;"",ISNUMBER(A7879)),VLOOKUP(A7879,Studies!A:BR,5,FALSE),"")</f>
        <v>Alprazolam</v>
      </c>
      <c r="F7879" s="251" t="str">
        <f>IF(AND(A7879&lt;&gt;"",ISNUMBER(A7879)),VLOOKUP(A7879,Studies!A:BR,6,FALSE),"")</f>
        <v>Plasma</v>
      </c>
      <c r="G7879" s="194">
        <v>75</v>
      </c>
      <c r="H7879" s="194" t="s">
        <v>60</v>
      </c>
      <c r="I7879" s="187">
        <v>12.75431</v>
      </c>
      <c r="J7879" s="187" t="s">
        <v>941</v>
      </c>
      <c r="K7879" s="187" t="s">
        <v>335</v>
      </c>
      <c r="M7879" s="195"/>
      <c r="N7879" s="195"/>
      <c r="O7879" s="59">
        <v>0.5</v>
      </c>
    </row>
    <row r="7880" spans="1:16" x14ac:dyDescent="0.2">
      <c r="A7880" s="183">
        <v>1026</v>
      </c>
      <c r="B7880" s="249" t="str">
        <f>IF(AND(A7880&lt;&gt;"",ISNUMBER(A7880)),VLOOKUP(A7880,Studies!A:BR,2,FALSE),"")</f>
        <v>Yasui 1998</v>
      </c>
      <c r="C7880" s="250" t="str">
        <f>IF(AND(A7880&lt;&gt;"",ISNUMBER(A7880)),VLOOKUP(A7880,Studies!A:BR,3,FALSE),"")</f>
        <v>https://www.ncbi.nlm.nih.gov/pubmed/9784084</v>
      </c>
      <c r="D7880" s="250" t="str">
        <f>IF(AND(A7880&lt;&gt;"",ISNUMBER(A7880)),VLOOKUP(A7880,Studies!A:BR,4,FALSE),"")</f>
        <v>Alprazolam with itraconazole</v>
      </c>
      <c r="E7880" s="250" t="str">
        <f>IF(AND(A7880&lt;&gt;"",ISNUMBER(A7880)),VLOOKUP(A7880,Studies!A:BR,5,FALSE),"")</f>
        <v>Alprazolam</v>
      </c>
      <c r="F7880" s="251" t="str">
        <f>IF(AND(A7880&lt;&gt;"",ISNUMBER(A7880)),VLOOKUP(A7880,Studies!A:BR,6,FALSE),"")</f>
        <v>Plasma</v>
      </c>
      <c r="G7880" s="194">
        <v>76</v>
      </c>
      <c r="H7880" s="194" t="s">
        <v>60</v>
      </c>
      <c r="I7880" s="187">
        <v>13.58342</v>
      </c>
      <c r="J7880" s="187" t="s">
        <v>941</v>
      </c>
      <c r="K7880" s="187" t="s">
        <v>335</v>
      </c>
      <c r="O7880" s="59">
        <v>0.5</v>
      </c>
    </row>
    <row r="7881" spans="1:16" x14ac:dyDescent="0.2">
      <c r="A7881" s="183">
        <v>1026</v>
      </c>
      <c r="B7881" s="249" t="str">
        <f>IF(AND(A7881&lt;&gt;"",ISNUMBER(A7881)),VLOOKUP(A7881,Studies!A:BR,2,FALSE),"")</f>
        <v>Yasui 1998</v>
      </c>
      <c r="C7881" s="250" t="str">
        <f>IF(AND(A7881&lt;&gt;"",ISNUMBER(A7881)),VLOOKUP(A7881,Studies!A:BR,3,FALSE),"")</f>
        <v>https://www.ncbi.nlm.nih.gov/pubmed/9784084</v>
      </c>
      <c r="D7881" s="250" t="str">
        <f>IF(AND(A7881&lt;&gt;"",ISNUMBER(A7881)),VLOOKUP(A7881,Studies!A:BR,4,FALSE),"")</f>
        <v>Alprazolam with itraconazole</v>
      </c>
      <c r="E7881" s="250" t="str">
        <f>IF(AND(A7881&lt;&gt;"",ISNUMBER(A7881)),VLOOKUP(A7881,Studies!A:BR,5,FALSE),"")</f>
        <v>Alprazolam</v>
      </c>
      <c r="F7881" s="251" t="str">
        <f>IF(AND(A7881&lt;&gt;"",ISNUMBER(A7881)),VLOOKUP(A7881,Studies!A:BR,6,FALSE),"")</f>
        <v>Plasma</v>
      </c>
      <c r="G7881" s="194">
        <v>77</v>
      </c>
      <c r="H7881" s="194" t="s">
        <v>60</v>
      </c>
      <c r="I7881" s="187">
        <v>10.945360000000001</v>
      </c>
      <c r="J7881" s="187" t="s">
        <v>941</v>
      </c>
      <c r="K7881" s="187" t="s">
        <v>335</v>
      </c>
      <c r="O7881" s="59">
        <v>0.5</v>
      </c>
    </row>
    <row r="7882" spans="1:16" x14ac:dyDescent="0.2">
      <c r="A7882" s="183">
        <v>1026</v>
      </c>
      <c r="B7882" s="249" t="str">
        <f>IF(AND(A7882&lt;&gt;"",ISNUMBER(A7882)),VLOOKUP(A7882,Studies!A:BR,2,FALSE),"")</f>
        <v>Yasui 1998</v>
      </c>
      <c r="C7882" s="250" t="str">
        <f>IF(AND(A7882&lt;&gt;"",ISNUMBER(A7882)),VLOOKUP(A7882,Studies!A:BR,3,FALSE),"")</f>
        <v>https://www.ncbi.nlm.nih.gov/pubmed/9784084</v>
      </c>
      <c r="D7882" s="250" t="str">
        <f>IF(AND(A7882&lt;&gt;"",ISNUMBER(A7882)),VLOOKUP(A7882,Studies!A:BR,4,FALSE),"")</f>
        <v>Alprazolam with itraconazole</v>
      </c>
      <c r="E7882" s="250" t="str">
        <f>IF(AND(A7882&lt;&gt;"",ISNUMBER(A7882)),VLOOKUP(A7882,Studies!A:BR,5,FALSE),"")</f>
        <v>Alprazolam</v>
      </c>
      <c r="F7882" s="251" t="str">
        <f>IF(AND(A7882&lt;&gt;"",ISNUMBER(A7882)),VLOOKUP(A7882,Studies!A:BR,6,FALSE),"")</f>
        <v>Plasma</v>
      </c>
      <c r="G7882" s="194">
        <v>79</v>
      </c>
      <c r="H7882" s="194" t="s">
        <v>60</v>
      </c>
      <c r="I7882" s="187">
        <v>11.346450000000001</v>
      </c>
      <c r="J7882" s="187" t="s">
        <v>941</v>
      </c>
      <c r="K7882" s="187" t="s">
        <v>335</v>
      </c>
      <c r="O7882" s="59">
        <v>0.5</v>
      </c>
    </row>
    <row r="7883" spans="1:16" x14ac:dyDescent="0.2">
      <c r="A7883" s="183">
        <v>1026</v>
      </c>
      <c r="B7883" s="249" t="str">
        <f>IF(AND(A7883&lt;&gt;"",ISNUMBER(A7883)),VLOOKUP(A7883,Studies!A:BR,2,FALSE),"")</f>
        <v>Yasui 1998</v>
      </c>
      <c r="C7883" s="250" t="str">
        <f>IF(AND(A7883&lt;&gt;"",ISNUMBER(A7883)),VLOOKUP(A7883,Studies!A:BR,3,FALSE),"")</f>
        <v>https://www.ncbi.nlm.nih.gov/pubmed/9784084</v>
      </c>
      <c r="D7883" s="250" t="str">
        <f>IF(AND(A7883&lt;&gt;"",ISNUMBER(A7883)),VLOOKUP(A7883,Studies!A:BR,4,FALSE),"")</f>
        <v>Alprazolam with itraconazole</v>
      </c>
      <c r="E7883" s="250" t="str">
        <f>IF(AND(A7883&lt;&gt;"",ISNUMBER(A7883)),VLOOKUP(A7883,Studies!A:BR,5,FALSE),"")</f>
        <v>Alprazolam</v>
      </c>
      <c r="F7883" s="251" t="str">
        <f>IF(AND(A7883&lt;&gt;"",ISNUMBER(A7883)),VLOOKUP(A7883,Studies!A:BR,6,FALSE),"")</f>
        <v>Plasma</v>
      </c>
      <c r="G7883" s="194">
        <v>81</v>
      </c>
      <c r="H7883" s="194" t="s">
        <v>60</v>
      </c>
      <c r="I7883" s="187">
        <v>11.346450000000001</v>
      </c>
      <c r="J7883" s="187" t="s">
        <v>941</v>
      </c>
      <c r="K7883" s="187" t="s">
        <v>335</v>
      </c>
      <c r="M7883" s="195"/>
      <c r="N7883" s="195"/>
      <c r="O7883" s="59">
        <v>0.5</v>
      </c>
    </row>
    <row r="7884" spans="1:16" x14ac:dyDescent="0.2">
      <c r="A7884" s="183">
        <v>1026</v>
      </c>
      <c r="B7884" s="249" t="str">
        <f>IF(AND(A7884&lt;&gt;"",ISNUMBER(A7884)),VLOOKUP(A7884,Studies!A:BR,2,FALSE),"")</f>
        <v>Yasui 1998</v>
      </c>
      <c r="C7884" s="250" t="str">
        <f>IF(AND(A7884&lt;&gt;"",ISNUMBER(A7884)),VLOOKUP(A7884,Studies!A:BR,3,FALSE),"")</f>
        <v>https://www.ncbi.nlm.nih.gov/pubmed/9784084</v>
      </c>
      <c r="D7884" s="250" t="str">
        <f>IF(AND(A7884&lt;&gt;"",ISNUMBER(A7884)),VLOOKUP(A7884,Studies!A:BR,4,FALSE),"")</f>
        <v>Alprazolam with itraconazole</v>
      </c>
      <c r="E7884" s="250" t="str">
        <f>IF(AND(A7884&lt;&gt;"",ISNUMBER(A7884)),VLOOKUP(A7884,Studies!A:BR,5,FALSE),"")</f>
        <v>Alprazolam</v>
      </c>
      <c r="F7884" s="251" t="str">
        <f>IF(AND(A7884&lt;&gt;"",ISNUMBER(A7884)),VLOOKUP(A7884,Studies!A:BR,6,FALSE),"")</f>
        <v>Plasma</v>
      </c>
      <c r="G7884" s="194">
        <v>83</v>
      </c>
      <c r="H7884" s="194" t="s">
        <v>60</v>
      </c>
      <c r="I7884" s="187">
        <v>10.65387</v>
      </c>
      <c r="J7884" s="187" t="s">
        <v>941</v>
      </c>
      <c r="K7884" s="187" t="s">
        <v>335</v>
      </c>
      <c r="M7884" s="195"/>
      <c r="N7884" s="195"/>
      <c r="O7884" s="59">
        <v>0.5</v>
      </c>
    </row>
    <row r="7885" spans="1:16" x14ac:dyDescent="0.2">
      <c r="A7885" s="183">
        <v>1026</v>
      </c>
      <c r="B7885" s="249" t="str">
        <f>IF(AND(A7885&lt;&gt;"",ISNUMBER(A7885)),VLOOKUP(A7885,Studies!A:BR,2,FALSE),"")</f>
        <v>Yasui 1998</v>
      </c>
      <c r="C7885" s="250" t="str">
        <f>IF(AND(A7885&lt;&gt;"",ISNUMBER(A7885)),VLOOKUP(A7885,Studies!A:BR,3,FALSE),"")</f>
        <v>https://www.ncbi.nlm.nih.gov/pubmed/9784084</v>
      </c>
      <c r="D7885" s="250" t="str">
        <f>IF(AND(A7885&lt;&gt;"",ISNUMBER(A7885)),VLOOKUP(A7885,Studies!A:BR,4,FALSE),"")</f>
        <v>Alprazolam with itraconazole</v>
      </c>
      <c r="E7885" s="250" t="str">
        <f>IF(AND(A7885&lt;&gt;"",ISNUMBER(A7885)),VLOOKUP(A7885,Studies!A:BR,5,FALSE),"")</f>
        <v>Alprazolam</v>
      </c>
      <c r="F7885" s="251" t="str">
        <f>IF(AND(A7885&lt;&gt;"",ISNUMBER(A7885)),VLOOKUP(A7885,Studies!A:BR,6,FALSE),"")</f>
        <v>Plasma</v>
      </c>
      <c r="G7885" s="194">
        <v>85</v>
      </c>
      <c r="H7885" s="194" t="s">
        <v>60</v>
      </c>
      <c r="I7885" s="187">
        <v>9.0609389999999994</v>
      </c>
      <c r="J7885" s="187" t="s">
        <v>941</v>
      </c>
      <c r="K7885" s="187" t="s">
        <v>335</v>
      </c>
      <c r="M7885" s="195"/>
      <c r="N7885" s="195"/>
      <c r="O7885" s="59">
        <v>0.5</v>
      </c>
    </row>
    <row r="7886" spans="1:16" x14ac:dyDescent="0.2">
      <c r="A7886" s="183">
        <v>1026</v>
      </c>
      <c r="B7886" s="249" t="str">
        <f>IF(AND(A7886&lt;&gt;"",ISNUMBER(A7886)),VLOOKUP(A7886,Studies!A:BR,2,FALSE),"")</f>
        <v>Yasui 1998</v>
      </c>
      <c r="C7886" s="250" t="str">
        <f>IF(AND(A7886&lt;&gt;"",ISNUMBER(A7886)),VLOOKUP(A7886,Studies!A:BR,3,FALSE),"")</f>
        <v>https://www.ncbi.nlm.nih.gov/pubmed/9784084</v>
      </c>
      <c r="D7886" s="250" t="str">
        <f>IF(AND(A7886&lt;&gt;"",ISNUMBER(A7886)),VLOOKUP(A7886,Studies!A:BR,4,FALSE),"")</f>
        <v>Alprazolam with itraconazole</v>
      </c>
      <c r="E7886" s="250" t="str">
        <f>IF(AND(A7886&lt;&gt;"",ISNUMBER(A7886)),VLOOKUP(A7886,Studies!A:BR,5,FALSE),"")</f>
        <v>Alprazolam</v>
      </c>
      <c r="F7886" s="251" t="str">
        <f>IF(AND(A7886&lt;&gt;"",ISNUMBER(A7886)),VLOOKUP(A7886,Studies!A:BR,6,FALSE),"")</f>
        <v>Plasma</v>
      </c>
      <c r="G7886" s="194">
        <v>97</v>
      </c>
      <c r="H7886" s="194" t="s">
        <v>60</v>
      </c>
      <c r="I7886" s="187">
        <v>7.9885640000000002</v>
      </c>
      <c r="J7886" s="187" t="s">
        <v>941</v>
      </c>
      <c r="K7886" s="187" t="s">
        <v>335</v>
      </c>
      <c r="M7886" s="195"/>
      <c r="N7886" s="195"/>
      <c r="O7886" s="59">
        <v>0.5</v>
      </c>
    </row>
    <row r="7887" spans="1:16" x14ac:dyDescent="0.2">
      <c r="A7887" s="183">
        <v>1026</v>
      </c>
      <c r="B7887" s="249" t="str">
        <f>IF(AND(A7887&lt;&gt;"",ISNUMBER(A7887)),VLOOKUP(A7887,Studies!A:BR,2,FALSE),"")</f>
        <v>Yasui 1998</v>
      </c>
      <c r="C7887" s="250" t="str">
        <f>IF(AND(A7887&lt;&gt;"",ISNUMBER(A7887)),VLOOKUP(A7887,Studies!A:BR,3,FALSE),"")</f>
        <v>https://www.ncbi.nlm.nih.gov/pubmed/9784084</v>
      </c>
      <c r="D7887" s="250" t="str">
        <f>IF(AND(A7887&lt;&gt;"",ISNUMBER(A7887)),VLOOKUP(A7887,Studies!A:BR,4,FALSE),"")</f>
        <v>Alprazolam with itraconazole</v>
      </c>
      <c r="E7887" s="250" t="str">
        <f>IF(AND(A7887&lt;&gt;"",ISNUMBER(A7887)),VLOOKUP(A7887,Studies!A:BR,5,FALSE),"")</f>
        <v>Alprazolam</v>
      </c>
      <c r="F7887" s="251" t="str">
        <f>IF(AND(A7887&lt;&gt;"",ISNUMBER(A7887)),VLOOKUP(A7887,Studies!A:BR,6,FALSE),"")</f>
        <v>Plasma</v>
      </c>
      <c r="G7887" s="194">
        <v>109</v>
      </c>
      <c r="H7887" s="194" t="s">
        <v>60</v>
      </c>
      <c r="I7887" s="187">
        <v>5.8832180000000003</v>
      </c>
      <c r="J7887" s="187" t="s">
        <v>941</v>
      </c>
      <c r="K7887" s="187" t="s">
        <v>335</v>
      </c>
      <c r="M7887" s="195"/>
      <c r="N7887" s="195"/>
      <c r="O7887" s="59">
        <v>0.5</v>
      </c>
    </row>
    <row r="7888" spans="1:16" x14ac:dyDescent="0.2">
      <c r="A7888" s="183">
        <v>1026</v>
      </c>
      <c r="B7888" s="249" t="str">
        <f>IF(AND(A7888&lt;&gt;"",ISNUMBER(A7888)),VLOOKUP(A7888,Studies!A:BR,2,FALSE),"")</f>
        <v>Yasui 1998</v>
      </c>
      <c r="C7888" s="250" t="str">
        <f>IF(AND(A7888&lt;&gt;"",ISNUMBER(A7888)),VLOOKUP(A7888,Studies!A:BR,3,FALSE),"")</f>
        <v>https://www.ncbi.nlm.nih.gov/pubmed/9784084</v>
      </c>
      <c r="D7888" s="250" t="str">
        <f>IF(AND(A7888&lt;&gt;"",ISNUMBER(A7888)),VLOOKUP(A7888,Studies!A:BR,4,FALSE),"")</f>
        <v>Alprazolam with itraconazole</v>
      </c>
      <c r="E7888" s="250" t="str">
        <f>IF(AND(A7888&lt;&gt;"",ISNUMBER(A7888)),VLOOKUP(A7888,Studies!A:BR,5,FALSE),"")</f>
        <v>Alprazolam</v>
      </c>
      <c r="F7888" s="251" t="str">
        <f>IF(AND(A7888&lt;&gt;"",ISNUMBER(A7888)),VLOOKUP(A7888,Studies!A:BR,6,FALSE),"")</f>
        <v>Plasma</v>
      </c>
      <c r="G7888" s="194">
        <v>121</v>
      </c>
      <c r="H7888" s="194" t="s">
        <v>60</v>
      </c>
      <c r="I7888" s="187">
        <v>4.7834729999999999</v>
      </c>
      <c r="J7888" s="187" t="s">
        <v>941</v>
      </c>
      <c r="K7888" s="187" t="s">
        <v>335</v>
      </c>
      <c r="M7888" s="195"/>
      <c r="N7888" s="195"/>
      <c r="O7888" s="59">
        <v>0.5</v>
      </c>
    </row>
    <row r="7889" spans="1:15" x14ac:dyDescent="0.2">
      <c r="A7889" s="183">
        <v>1027</v>
      </c>
      <c r="B7889" s="249" t="str">
        <f>IF(AND(A7889&lt;&gt;"",ISNUMBER(A7889)),VLOOKUP(A7889,Studies!A:BR,2,FALSE),"")</f>
        <v>Varhe 1994</v>
      </c>
      <c r="C7889" s="250" t="str">
        <f>IF(AND(A7889&lt;&gt;"",ISNUMBER(A7889)),VLOOKUP(A7889,Studies!A:BR,3,FALSE),"")</f>
        <v>https://www.ncbi.nlm.nih.gov/pubmed/7995001</v>
      </c>
      <c r="D7889" s="250" t="str">
        <f>IF(AND(A7889&lt;&gt;"",ISNUMBER(A7889)),VLOOKUP(A7889,Studies!A:BR,4,FALSE),"")</f>
        <v>Triazolam with placebo</v>
      </c>
      <c r="E7889" s="250" t="str">
        <f>IF(AND(A7889&lt;&gt;"",ISNUMBER(A7889)),VLOOKUP(A7889,Studies!A:BR,5,FALSE),"")</f>
        <v>Triazolam</v>
      </c>
      <c r="F7889" s="251" t="str">
        <f>IF(AND(A7889&lt;&gt;"",ISNUMBER(A7889)),VLOOKUP(A7889,Studies!A:BR,6,FALSE),"")</f>
        <v>Plasma</v>
      </c>
      <c r="G7889" s="194">
        <v>0.33</v>
      </c>
      <c r="H7889" s="194" t="s">
        <v>60</v>
      </c>
      <c r="I7889" s="187">
        <v>0.1382639</v>
      </c>
      <c r="J7889" s="187" t="s">
        <v>941</v>
      </c>
      <c r="K7889" s="187" t="s">
        <v>335</v>
      </c>
      <c r="M7889" s="195"/>
      <c r="N7889" s="195"/>
      <c r="O7889" s="59">
        <v>0.2</v>
      </c>
    </row>
    <row r="7890" spans="1:15" x14ac:dyDescent="0.2">
      <c r="A7890" s="183">
        <v>1027</v>
      </c>
      <c r="B7890" s="249" t="str">
        <f>IF(AND(A7890&lt;&gt;"",ISNUMBER(A7890)),VLOOKUP(A7890,Studies!A:BR,2,FALSE),"")</f>
        <v>Varhe 1994</v>
      </c>
      <c r="C7890" s="250" t="str">
        <f>IF(AND(A7890&lt;&gt;"",ISNUMBER(A7890)),VLOOKUP(A7890,Studies!A:BR,3,FALSE),"")</f>
        <v>https://www.ncbi.nlm.nih.gov/pubmed/7995001</v>
      </c>
      <c r="D7890" s="250" t="str">
        <f>IF(AND(A7890&lt;&gt;"",ISNUMBER(A7890)),VLOOKUP(A7890,Studies!A:BR,4,FALSE),"")</f>
        <v>Triazolam with placebo</v>
      </c>
      <c r="E7890" s="250" t="str">
        <f>IF(AND(A7890&lt;&gt;"",ISNUMBER(A7890)),VLOOKUP(A7890,Studies!A:BR,5,FALSE),"")</f>
        <v>Triazolam</v>
      </c>
      <c r="F7890" s="251" t="str">
        <f>IF(AND(A7890&lt;&gt;"",ISNUMBER(A7890)),VLOOKUP(A7890,Studies!A:BR,6,FALSE),"")</f>
        <v>Plasma</v>
      </c>
      <c r="G7890" s="194">
        <v>0.67</v>
      </c>
      <c r="H7890" s="194" t="s">
        <v>60</v>
      </c>
      <c r="I7890" s="187">
        <v>0.78594249999999999</v>
      </c>
      <c r="J7890" s="187" t="s">
        <v>941</v>
      </c>
      <c r="K7890" s="187" t="s">
        <v>335</v>
      </c>
      <c r="L7890" s="195">
        <v>0.23642199999999999</v>
      </c>
      <c r="M7890" s="195" t="s">
        <v>941</v>
      </c>
      <c r="N7890" s="195" t="s">
        <v>949</v>
      </c>
      <c r="O7890" s="59">
        <v>0.2</v>
      </c>
    </row>
    <row r="7891" spans="1:15" x14ac:dyDescent="0.2">
      <c r="A7891" s="183">
        <v>1027</v>
      </c>
      <c r="B7891" s="249" t="str">
        <f>IF(AND(A7891&lt;&gt;"",ISNUMBER(A7891)),VLOOKUP(A7891,Studies!A:BR,2,FALSE),"")</f>
        <v>Varhe 1994</v>
      </c>
      <c r="C7891" s="250" t="str">
        <f>IF(AND(A7891&lt;&gt;"",ISNUMBER(A7891)),VLOOKUP(A7891,Studies!A:BR,3,FALSE),"")</f>
        <v>https://www.ncbi.nlm.nih.gov/pubmed/7995001</v>
      </c>
      <c r="D7891" s="250" t="str">
        <f>IF(AND(A7891&lt;&gt;"",ISNUMBER(A7891)),VLOOKUP(A7891,Studies!A:BR,4,FALSE),"")</f>
        <v>Triazolam with placebo</v>
      </c>
      <c r="E7891" s="250" t="str">
        <f>IF(AND(A7891&lt;&gt;"",ISNUMBER(A7891)),VLOOKUP(A7891,Studies!A:BR,5,FALSE),"")</f>
        <v>Triazolam</v>
      </c>
      <c r="F7891" s="251" t="str">
        <f>IF(AND(A7891&lt;&gt;"",ISNUMBER(A7891)),VLOOKUP(A7891,Studies!A:BR,6,FALSE),"")</f>
        <v>Plasma</v>
      </c>
      <c r="G7891" s="194">
        <v>1</v>
      </c>
      <c r="H7891" s="194" t="s">
        <v>60</v>
      </c>
      <c r="I7891" s="187">
        <v>1.15655</v>
      </c>
      <c r="J7891" s="187" t="s">
        <v>941</v>
      </c>
      <c r="K7891" s="187" t="s">
        <v>335</v>
      </c>
      <c r="L7891" s="195">
        <v>0.185303</v>
      </c>
      <c r="M7891" s="195" t="s">
        <v>941</v>
      </c>
      <c r="N7891" s="195" t="s">
        <v>949</v>
      </c>
      <c r="O7891" s="59">
        <v>0.2</v>
      </c>
    </row>
    <row r="7892" spans="1:15" x14ac:dyDescent="0.2">
      <c r="A7892" s="183">
        <v>1027</v>
      </c>
      <c r="B7892" s="249" t="str">
        <f>IF(AND(A7892&lt;&gt;"",ISNUMBER(A7892)),VLOOKUP(A7892,Studies!A:BR,2,FALSE),"")</f>
        <v>Varhe 1994</v>
      </c>
      <c r="C7892" s="250" t="str">
        <f>IF(AND(A7892&lt;&gt;"",ISNUMBER(A7892)),VLOOKUP(A7892,Studies!A:BR,3,FALSE),"")</f>
        <v>https://www.ncbi.nlm.nih.gov/pubmed/7995001</v>
      </c>
      <c r="D7892" s="250" t="str">
        <f>IF(AND(A7892&lt;&gt;"",ISNUMBER(A7892)),VLOOKUP(A7892,Studies!A:BR,4,FALSE),"")</f>
        <v>Triazolam with placebo</v>
      </c>
      <c r="E7892" s="250" t="str">
        <f>IF(AND(A7892&lt;&gt;"",ISNUMBER(A7892)),VLOOKUP(A7892,Studies!A:BR,5,FALSE),"")</f>
        <v>Triazolam</v>
      </c>
      <c r="F7892" s="251" t="str">
        <f>IF(AND(A7892&lt;&gt;"",ISNUMBER(A7892)),VLOOKUP(A7892,Studies!A:BR,6,FALSE),"")</f>
        <v>Plasma</v>
      </c>
      <c r="G7892" s="194">
        <v>1.5</v>
      </c>
      <c r="H7892" s="194" t="s">
        <v>60</v>
      </c>
      <c r="I7892" s="187">
        <v>1.354633</v>
      </c>
      <c r="J7892" s="187" t="s">
        <v>941</v>
      </c>
      <c r="K7892" s="187" t="s">
        <v>335</v>
      </c>
      <c r="L7892" s="195">
        <v>0.17252400000000001</v>
      </c>
      <c r="M7892" s="195" t="s">
        <v>941</v>
      </c>
      <c r="N7892" s="195" t="s">
        <v>949</v>
      </c>
      <c r="O7892" s="59">
        <v>0.2</v>
      </c>
    </row>
    <row r="7893" spans="1:15" x14ac:dyDescent="0.2">
      <c r="A7893" s="183">
        <v>1027</v>
      </c>
      <c r="B7893" s="249" t="str">
        <f>IF(AND(A7893&lt;&gt;"",ISNUMBER(A7893)),VLOOKUP(A7893,Studies!A:BR,2,FALSE),"")</f>
        <v>Varhe 1994</v>
      </c>
      <c r="C7893" s="250" t="str">
        <f>IF(AND(A7893&lt;&gt;"",ISNUMBER(A7893)),VLOOKUP(A7893,Studies!A:BR,3,FALSE),"")</f>
        <v>https://www.ncbi.nlm.nih.gov/pubmed/7995001</v>
      </c>
      <c r="D7893" s="250" t="str">
        <f>IF(AND(A7893&lt;&gt;"",ISNUMBER(A7893)),VLOOKUP(A7893,Studies!A:BR,4,FALSE),"")</f>
        <v>Triazolam with placebo</v>
      </c>
      <c r="E7893" s="250" t="str">
        <f>IF(AND(A7893&lt;&gt;"",ISNUMBER(A7893)),VLOOKUP(A7893,Studies!A:BR,5,FALSE),"")</f>
        <v>Triazolam</v>
      </c>
      <c r="F7893" s="251" t="str">
        <f>IF(AND(A7893&lt;&gt;"",ISNUMBER(A7893)),VLOOKUP(A7893,Studies!A:BR,6,FALSE),"")</f>
        <v>Plasma</v>
      </c>
      <c r="G7893" s="194">
        <v>2</v>
      </c>
      <c r="H7893" s="194" t="s">
        <v>60</v>
      </c>
      <c r="I7893" s="187">
        <v>1.322684</v>
      </c>
      <c r="J7893" s="187" t="s">
        <v>941</v>
      </c>
      <c r="K7893" s="187" t="s">
        <v>335</v>
      </c>
      <c r="L7893" s="195">
        <v>0.166134</v>
      </c>
      <c r="M7893" s="52" t="s">
        <v>941</v>
      </c>
      <c r="N7893" s="52" t="s">
        <v>949</v>
      </c>
      <c r="O7893" s="59">
        <v>0.2</v>
      </c>
    </row>
    <row r="7894" spans="1:15" x14ac:dyDescent="0.2">
      <c r="A7894" s="30">
        <v>1027</v>
      </c>
      <c r="B7894" s="249" t="str">
        <f>IF(AND(A7894&lt;&gt;"",ISNUMBER(A7894)),VLOOKUP(A7894,Studies!A:BR,2,FALSE),"")</f>
        <v>Varhe 1994</v>
      </c>
      <c r="C7894" s="250" t="str">
        <f>IF(AND(A7894&lt;&gt;"",ISNUMBER(A7894)),VLOOKUP(A7894,Studies!A:BR,3,FALSE),"")</f>
        <v>https://www.ncbi.nlm.nih.gov/pubmed/7995001</v>
      </c>
      <c r="D7894" s="250" t="str">
        <f>IF(AND(A7894&lt;&gt;"",ISNUMBER(A7894)),VLOOKUP(A7894,Studies!A:BR,4,FALSE),"")</f>
        <v>Triazolam with placebo</v>
      </c>
      <c r="E7894" s="250" t="str">
        <f>IF(AND(A7894&lt;&gt;"",ISNUMBER(A7894)),VLOOKUP(A7894,Studies!A:BR,5,FALSE),"")</f>
        <v>Triazolam</v>
      </c>
      <c r="F7894" s="251" t="str">
        <f>IF(AND(A7894&lt;&gt;"",ISNUMBER(A7894)),VLOOKUP(A7894,Studies!A:BR,6,FALSE),"")</f>
        <v>Plasma</v>
      </c>
      <c r="G7894" s="194">
        <v>2.5</v>
      </c>
      <c r="H7894" s="194" t="s">
        <v>60</v>
      </c>
      <c r="I7894" s="187">
        <v>1.1884980000000001</v>
      </c>
      <c r="J7894" s="187" t="s">
        <v>941</v>
      </c>
      <c r="K7894" s="187" t="s">
        <v>335</v>
      </c>
      <c r="L7894" s="195">
        <v>0.14057500000000001</v>
      </c>
      <c r="M7894" s="52" t="s">
        <v>941</v>
      </c>
      <c r="N7894" s="52" t="s">
        <v>949</v>
      </c>
      <c r="O7894" s="59">
        <v>0.2</v>
      </c>
    </row>
    <row r="7895" spans="1:15" x14ac:dyDescent="0.2">
      <c r="A7895" s="30">
        <v>1027</v>
      </c>
      <c r="B7895" s="249" t="str">
        <f>IF(AND(A7895&lt;&gt;"",ISNUMBER(A7895)),VLOOKUP(A7895,Studies!A:BR,2,FALSE),"")</f>
        <v>Varhe 1994</v>
      </c>
      <c r="C7895" s="250" t="str">
        <f>IF(AND(A7895&lt;&gt;"",ISNUMBER(A7895)),VLOOKUP(A7895,Studies!A:BR,3,FALSE),"")</f>
        <v>https://www.ncbi.nlm.nih.gov/pubmed/7995001</v>
      </c>
      <c r="D7895" s="250" t="str">
        <f>IF(AND(A7895&lt;&gt;"",ISNUMBER(A7895)),VLOOKUP(A7895,Studies!A:BR,4,FALSE),"")</f>
        <v>Triazolam with placebo</v>
      </c>
      <c r="E7895" s="250" t="str">
        <f>IF(AND(A7895&lt;&gt;"",ISNUMBER(A7895)),VLOOKUP(A7895,Studies!A:BR,5,FALSE),"")</f>
        <v>Triazolam</v>
      </c>
      <c r="F7895" s="251" t="str">
        <f>IF(AND(A7895&lt;&gt;"",ISNUMBER(A7895)),VLOOKUP(A7895,Studies!A:BR,6,FALSE),"")</f>
        <v>Plasma</v>
      </c>
      <c r="G7895" s="194">
        <v>3</v>
      </c>
      <c r="H7895" s="194" t="s">
        <v>60</v>
      </c>
      <c r="I7895" s="187">
        <v>1.1182110000000001</v>
      </c>
      <c r="J7895" s="187" t="s">
        <v>941</v>
      </c>
      <c r="K7895" s="187" t="s">
        <v>335</v>
      </c>
      <c r="L7895" s="195">
        <v>0.134185</v>
      </c>
      <c r="M7895" s="52" t="s">
        <v>941</v>
      </c>
      <c r="N7895" s="52" t="s">
        <v>949</v>
      </c>
      <c r="O7895" s="59">
        <v>0.2</v>
      </c>
    </row>
    <row r="7896" spans="1:15" x14ac:dyDescent="0.2">
      <c r="A7896" s="30">
        <v>1027</v>
      </c>
      <c r="B7896" s="249" t="str">
        <f>IF(AND(A7896&lt;&gt;"",ISNUMBER(A7896)),VLOOKUP(A7896,Studies!A:BR,2,FALSE),"")</f>
        <v>Varhe 1994</v>
      </c>
      <c r="C7896" s="250" t="str">
        <f>IF(AND(A7896&lt;&gt;"",ISNUMBER(A7896)),VLOOKUP(A7896,Studies!A:BR,3,FALSE),"")</f>
        <v>https://www.ncbi.nlm.nih.gov/pubmed/7995001</v>
      </c>
      <c r="D7896" s="250" t="str">
        <f>IF(AND(A7896&lt;&gt;"",ISNUMBER(A7896)),VLOOKUP(A7896,Studies!A:BR,4,FALSE),"")</f>
        <v>Triazolam with placebo</v>
      </c>
      <c r="E7896" s="250" t="str">
        <f>IF(AND(A7896&lt;&gt;"",ISNUMBER(A7896)),VLOOKUP(A7896,Studies!A:BR,5,FALSE),"")</f>
        <v>Triazolam</v>
      </c>
      <c r="F7896" s="251" t="str">
        <f>IF(AND(A7896&lt;&gt;"",ISNUMBER(A7896)),VLOOKUP(A7896,Studies!A:BR,6,FALSE),"")</f>
        <v>Plasma</v>
      </c>
      <c r="G7896" s="194">
        <v>4</v>
      </c>
      <c r="H7896" s="194" t="s">
        <v>60</v>
      </c>
      <c r="I7896" s="187">
        <v>0.89456869999999999</v>
      </c>
      <c r="J7896" s="187" t="s">
        <v>941</v>
      </c>
      <c r="K7896" s="187" t="s">
        <v>335</v>
      </c>
      <c r="O7896" s="59">
        <v>0.2</v>
      </c>
    </row>
    <row r="7897" spans="1:15" x14ac:dyDescent="0.2">
      <c r="A7897" s="30">
        <v>1027</v>
      </c>
      <c r="B7897" s="249" t="str">
        <f>IF(AND(A7897&lt;&gt;"",ISNUMBER(A7897)),VLOOKUP(A7897,Studies!A:BR,2,FALSE),"")</f>
        <v>Varhe 1994</v>
      </c>
      <c r="C7897" s="250" t="str">
        <f>IF(AND(A7897&lt;&gt;"",ISNUMBER(A7897)),VLOOKUP(A7897,Studies!A:BR,3,FALSE),"")</f>
        <v>https://www.ncbi.nlm.nih.gov/pubmed/7995001</v>
      </c>
      <c r="D7897" s="250" t="str">
        <f>IF(AND(A7897&lt;&gt;"",ISNUMBER(A7897)),VLOOKUP(A7897,Studies!A:BR,4,FALSE),"")</f>
        <v>Triazolam with placebo</v>
      </c>
      <c r="E7897" s="250" t="str">
        <f>IF(AND(A7897&lt;&gt;"",ISNUMBER(A7897)),VLOOKUP(A7897,Studies!A:BR,5,FALSE),"")</f>
        <v>Triazolam</v>
      </c>
      <c r="F7897" s="251" t="str">
        <f>IF(AND(A7897&lt;&gt;"",ISNUMBER(A7897)),VLOOKUP(A7897,Studies!A:BR,6,FALSE),"")</f>
        <v>Plasma</v>
      </c>
      <c r="G7897" s="194">
        <v>5</v>
      </c>
      <c r="H7897" s="194" t="s">
        <v>60</v>
      </c>
      <c r="I7897" s="187">
        <v>0.66453669999999998</v>
      </c>
      <c r="J7897" s="187" t="s">
        <v>941</v>
      </c>
      <c r="K7897" s="187" t="s">
        <v>335</v>
      </c>
      <c r="L7897" s="195">
        <v>0.108626</v>
      </c>
      <c r="M7897" s="52" t="s">
        <v>941</v>
      </c>
      <c r="N7897" s="52" t="s">
        <v>949</v>
      </c>
      <c r="O7897" s="59">
        <v>0.2</v>
      </c>
    </row>
    <row r="7898" spans="1:15" x14ac:dyDescent="0.2">
      <c r="A7898" s="30">
        <v>1027</v>
      </c>
      <c r="B7898" s="249" t="str">
        <f>IF(AND(A7898&lt;&gt;"",ISNUMBER(A7898)),VLOOKUP(A7898,Studies!A:BR,2,FALSE),"")</f>
        <v>Varhe 1994</v>
      </c>
      <c r="C7898" s="250" t="str">
        <f>IF(AND(A7898&lt;&gt;"",ISNUMBER(A7898)),VLOOKUP(A7898,Studies!A:BR,3,FALSE),"")</f>
        <v>https://www.ncbi.nlm.nih.gov/pubmed/7995001</v>
      </c>
      <c r="D7898" s="250" t="str">
        <f>IF(AND(A7898&lt;&gt;"",ISNUMBER(A7898)),VLOOKUP(A7898,Studies!A:BR,4,FALSE),"")</f>
        <v>Triazolam with placebo</v>
      </c>
      <c r="E7898" s="250" t="str">
        <f>IF(AND(A7898&lt;&gt;"",ISNUMBER(A7898)),VLOOKUP(A7898,Studies!A:BR,5,FALSE),"")</f>
        <v>Triazolam</v>
      </c>
      <c r="F7898" s="251" t="str">
        <f>IF(AND(A7898&lt;&gt;"",ISNUMBER(A7898)),VLOOKUP(A7898,Studies!A:BR,6,FALSE),"")</f>
        <v>Plasma</v>
      </c>
      <c r="G7898" s="194">
        <v>6</v>
      </c>
      <c r="H7898" s="194" t="s">
        <v>60</v>
      </c>
      <c r="I7898" s="187">
        <v>0.56869009999999998</v>
      </c>
      <c r="J7898" s="187" t="s">
        <v>941</v>
      </c>
      <c r="K7898" s="187" t="s">
        <v>335</v>
      </c>
      <c r="L7898" s="195">
        <v>0.121406</v>
      </c>
      <c r="M7898" s="52" t="s">
        <v>941</v>
      </c>
      <c r="N7898" s="52" t="s">
        <v>949</v>
      </c>
      <c r="O7898" s="59">
        <v>0.2</v>
      </c>
    </row>
    <row r="7899" spans="1:15" x14ac:dyDescent="0.2">
      <c r="A7899" s="183">
        <v>1027</v>
      </c>
      <c r="B7899" s="249" t="str">
        <f>IF(AND(A7899&lt;&gt;"",ISNUMBER(A7899)),VLOOKUP(A7899,Studies!A:BR,2,FALSE),"")</f>
        <v>Varhe 1994</v>
      </c>
      <c r="C7899" s="250" t="str">
        <f>IF(AND(A7899&lt;&gt;"",ISNUMBER(A7899)),VLOOKUP(A7899,Studies!A:BR,3,FALSE),"")</f>
        <v>https://www.ncbi.nlm.nih.gov/pubmed/7995001</v>
      </c>
      <c r="D7899" s="250" t="str">
        <f>IF(AND(A7899&lt;&gt;"",ISNUMBER(A7899)),VLOOKUP(A7899,Studies!A:BR,4,FALSE),"")</f>
        <v>Triazolam with placebo</v>
      </c>
      <c r="E7899" s="250" t="str">
        <f>IF(AND(A7899&lt;&gt;"",ISNUMBER(A7899)),VLOOKUP(A7899,Studies!A:BR,5,FALSE),"")</f>
        <v>Triazolam</v>
      </c>
      <c r="F7899" s="251" t="str">
        <f>IF(AND(A7899&lt;&gt;"",ISNUMBER(A7899)),VLOOKUP(A7899,Studies!A:BR,6,FALSE),"")</f>
        <v>Plasma</v>
      </c>
      <c r="G7899" s="194">
        <v>7</v>
      </c>
      <c r="H7899" s="194" t="s">
        <v>60</v>
      </c>
      <c r="I7899" s="187">
        <v>0.36421730000000002</v>
      </c>
      <c r="J7899" s="187" t="s">
        <v>941</v>
      </c>
      <c r="K7899" s="187" t="s">
        <v>335</v>
      </c>
      <c r="L7899" s="195">
        <v>0.14057500000000001</v>
      </c>
      <c r="M7899" s="195" t="s">
        <v>941</v>
      </c>
      <c r="N7899" s="195" t="s">
        <v>949</v>
      </c>
      <c r="O7899" s="59">
        <v>0.2</v>
      </c>
    </row>
    <row r="7900" spans="1:15" x14ac:dyDescent="0.2">
      <c r="A7900" s="183">
        <v>1028</v>
      </c>
      <c r="B7900" s="249" t="str">
        <f>IF(AND(A7900&lt;&gt;"",ISNUMBER(A7900)),VLOOKUP(A7900,Studies!A:BR,2,FALSE),"")</f>
        <v>Varhe 1994</v>
      </c>
      <c r="C7900" s="250" t="str">
        <f>IF(AND(A7900&lt;&gt;"",ISNUMBER(A7900)),VLOOKUP(A7900,Studies!A:BR,3,FALSE),"")</f>
        <v>https://www.ncbi.nlm.nih.gov/pubmed/7995001</v>
      </c>
      <c r="D7900" s="250" t="str">
        <f>IF(AND(A7900&lt;&gt;"",ISNUMBER(A7900)),VLOOKUP(A7900,Studies!A:BR,4,FALSE),"")</f>
        <v>Triazolam with ketoconazole</v>
      </c>
      <c r="E7900" s="250" t="str">
        <f>IF(AND(A7900&lt;&gt;"",ISNUMBER(A7900)),VLOOKUP(A7900,Studies!A:BR,5,FALSE),"")</f>
        <v>Triazolam</v>
      </c>
      <c r="F7900" s="251" t="str">
        <f>IF(AND(A7900&lt;&gt;"",ISNUMBER(A7900)),VLOOKUP(A7900,Studies!A:BR,6,FALSE),"")</f>
        <v>Plasma</v>
      </c>
      <c r="G7900" s="194">
        <v>73.33</v>
      </c>
      <c r="H7900" s="194" t="s">
        <v>60</v>
      </c>
      <c r="I7900" s="187">
        <v>0.1382639</v>
      </c>
      <c r="J7900" s="187" t="s">
        <v>941</v>
      </c>
      <c r="K7900" s="187" t="s">
        <v>335</v>
      </c>
      <c r="M7900" s="195"/>
      <c r="N7900" s="195"/>
      <c r="O7900" s="59">
        <v>0.2</v>
      </c>
    </row>
    <row r="7901" spans="1:15" x14ac:dyDescent="0.2">
      <c r="A7901" s="183">
        <v>1028</v>
      </c>
      <c r="B7901" s="249" t="str">
        <f>IF(AND(A7901&lt;&gt;"",ISNUMBER(A7901)),VLOOKUP(A7901,Studies!A:BR,2,FALSE),"")</f>
        <v>Varhe 1994</v>
      </c>
      <c r="C7901" s="250" t="str">
        <f>IF(AND(A7901&lt;&gt;"",ISNUMBER(A7901)),VLOOKUP(A7901,Studies!A:BR,3,FALSE),"")</f>
        <v>https://www.ncbi.nlm.nih.gov/pubmed/7995001</v>
      </c>
      <c r="D7901" s="250" t="str">
        <f>IF(AND(A7901&lt;&gt;"",ISNUMBER(A7901)),VLOOKUP(A7901,Studies!A:BR,4,FALSE),"")</f>
        <v>Triazolam with ketoconazole</v>
      </c>
      <c r="E7901" s="250" t="str">
        <f>IF(AND(A7901&lt;&gt;"",ISNUMBER(A7901)),VLOOKUP(A7901,Studies!A:BR,5,FALSE),"")</f>
        <v>Triazolam</v>
      </c>
      <c r="F7901" s="251" t="str">
        <f>IF(AND(A7901&lt;&gt;"",ISNUMBER(A7901)),VLOOKUP(A7901,Studies!A:BR,6,FALSE),"")</f>
        <v>Plasma</v>
      </c>
      <c r="G7901" s="194">
        <v>73.67</v>
      </c>
      <c r="H7901" s="194" t="s">
        <v>60</v>
      </c>
      <c r="I7901" s="187">
        <v>1.362778</v>
      </c>
      <c r="J7901" s="187" t="s">
        <v>941</v>
      </c>
      <c r="K7901" s="187" t="s">
        <v>335</v>
      </c>
      <c r="M7901" s="195"/>
      <c r="N7901" s="195"/>
      <c r="O7901" s="59">
        <v>0.2</v>
      </c>
    </row>
    <row r="7902" spans="1:15" x14ac:dyDescent="0.2">
      <c r="A7902" s="183">
        <v>1028</v>
      </c>
      <c r="B7902" s="249" t="str">
        <f>IF(AND(A7902&lt;&gt;"",ISNUMBER(A7902)),VLOOKUP(A7902,Studies!A:BR,2,FALSE),"")</f>
        <v>Varhe 1994</v>
      </c>
      <c r="C7902" s="250" t="str">
        <f>IF(AND(A7902&lt;&gt;"",ISNUMBER(A7902)),VLOOKUP(A7902,Studies!A:BR,3,FALSE),"")</f>
        <v>https://www.ncbi.nlm.nih.gov/pubmed/7995001</v>
      </c>
      <c r="D7902" s="250" t="str">
        <f>IF(AND(A7902&lt;&gt;"",ISNUMBER(A7902)),VLOOKUP(A7902,Studies!A:BR,4,FALSE),"")</f>
        <v>Triazolam with ketoconazole</v>
      </c>
      <c r="E7902" s="250" t="str">
        <f>IF(AND(A7902&lt;&gt;"",ISNUMBER(A7902)),VLOOKUP(A7902,Studies!A:BR,5,FALSE),"")</f>
        <v>Triazolam</v>
      </c>
      <c r="F7902" s="251" t="str">
        <f>IF(AND(A7902&lt;&gt;"",ISNUMBER(A7902)),VLOOKUP(A7902,Studies!A:BR,6,FALSE),"")</f>
        <v>Plasma</v>
      </c>
      <c r="G7902" s="194">
        <v>74</v>
      </c>
      <c r="H7902" s="194" t="s">
        <v>60</v>
      </c>
      <c r="I7902" s="187">
        <v>2.259646</v>
      </c>
      <c r="J7902" s="187" t="s">
        <v>941</v>
      </c>
      <c r="K7902" s="187" t="s">
        <v>335</v>
      </c>
      <c r="M7902" s="195"/>
      <c r="N7902" s="195"/>
      <c r="O7902" s="59">
        <v>0.2</v>
      </c>
    </row>
    <row r="7903" spans="1:15" x14ac:dyDescent="0.2">
      <c r="A7903" s="183">
        <v>1028</v>
      </c>
      <c r="B7903" s="249" t="str">
        <f>IF(AND(A7903&lt;&gt;"",ISNUMBER(A7903)),VLOOKUP(A7903,Studies!A:BR,2,FALSE),"")</f>
        <v>Varhe 1994</v>
      </c>
      <c r="C7903" s="250" t="str">
        <f>IF(AND(A7903&lt;&gt;"",ISNUMBER(A7903)),VLOOKUP(A7903,Studies!A:BR,3,FALSE),"")</f>
        <v>https://www.ncbi.nlm.nih.gov/pubmed/7995001</v>
      </c>
      <c r="D7903" s="250" t="str">
        <f>IF(AND(A7903&lt;&gt;"",ISNUMBER(A7903)),VLOOKUP(A7903,Studies!A:BR,4,FALSE),"")</f>
        <v>Triazolam with ketoconazole</v>
      </c>
      <c r="E7903" s="250" t="str">
        <f>IF(AND(A7903&lt;&gt;"",ISNUMBER(A7903)),VLOOKUP(A7903,Studies!A:BR,5,FALSE),"")</f>
        <v>Triazolam</v>
      </c>
      <c r="F7903" s="251" t="str">
        <f>IF(AND(A7903&lt;&gt;"",ISNUMBER(A7903)),VLOOKUP(A7903,Studies!A:BR,6,FALSE),"")</f>
        <v>Plasma</v>
      </c>
      <c r="G7903" s="194">
        <v>74.5</v>
      </c>
      <c r="H7903" s="194" t="s">
        <v>60</v>
      </c>
      <c r="I7903" s="187">
        <v>2.7774169999999998</v>
      </c>
      <c r="J7903" s="187" t="s">
        <v>941</v>
      </c>
      <c r="K7903" s="187" t="s">
        <v>335</v>
      </c>
      <c r="M7903" s="195"/>
      <c r="N7903" s="195"/>
      <c r="O7903" s="59">
        <v>0.2</v>
      </c>
    </row>
    <row r="7904" spans="1:15" x14ac:dyDescent="0.2">
      <c r="A7904" s="183">
        <v>1028</v>
      </c>
      <c r="B7904" s="249" t="str">
        <f>IF(AND(A7904&lt;&gt;"",ISNUMBER(A7904)),VLOOKUP(A7904,Studies!A:BR,2,FALSE),"")</f>
        <v>Varhe 1994</v>
      </c>
      <c r="C7904" s="250" t="str">
        <f>IF(AND(A7904&lt;&gt;"",ISNUMBER(A7904)),VLOOKUP(A7904,Studies!A:BR,3,FALSE),"")</f>
        <v>https://www.ncbi.nlm.nih.gov/pubmed/7995001</v>
      </c>
      <c r="D7904" s="250" t="str">
        <f>IF(AND(A7904&lt;&gt;"",ISNUMBER(A7904)),VLOOKUP(A7904,Studies!A:BR,4,FALSE),"")</f>
        <v>Triazolam with ketoconazole</v>
      </c>
      <c r="E7904" s="250" t="str">
        <f>IF(AND(A7904&lt;&gt;"",ISNUMBER(A7904)),VLOOKUP(A7904,Studies!A:BR,5,FALSE),"")</f>
        <v>Triazolam</v>
      </c>
      <c r="F7904" s="251" t="str">
        <f>IF(AND(A7904&lt;&gt;"",ISNUMBER(A7904)),VLOOKUP(A7904,Studies!A:BR,6,FALSE),"")</f>
        <v>Plasma</v>
      </c>
      <c r="G7904" s="194">
        <v>75</v>
      </c>
      <c r="H7904" s="194" t="s">
        <v>60</v>
      </c>
      <c r="I7904" s="187">
        <v>3.4158789999999999</v>
      </c>
      <c r="J7904" s="187" t="s">
        <v>941</v>
      </c>
      <c r="K7904" s="187" t="s">
        <v>335</v>
      </c>
      <c r="M7904" s="195"/>
      <c r="N7904" s="195"/>
      <c r="O7904" s="59">
        <v>0.2</v>
      </c>
    </row>
    <row r="7905" spans="1:15" x14ac:dyDescent="0.2">
      <c r="A7905" s="183">
        <v>1028</v>
      </c>
      <c r="B7905" s="249" t="str">
        <f>IF(AND(A7905&lt;&gt;"",ISNUMBER(A7905)),VLOOKUP(A7905,Studies!A:BR,2,FALSE),"")</f>
        <v>Varhe 1994</v>
      </c>
      <c r="C7905" s="250" t="str">
        <f>IF(AND(A7905&lt;&gt;"",ISNUMBER(A7905)),VLOOKUP(A7905,Studies!A:BR,3,FALSE),"")</f>
        <v>https://www.ncbi.nlm.nih.gov/pubmed/7995001</v>
      </c>
      <c r="D7905" s="250" t="str">
        <f>IF(AND(A7905&lt;&gt;"",ISNUMBER(A7905)),VLOOKUP(A7905,Studies!A:BR,4,FALSE),"")</f>
        <v>Triazolam with ketoconazole</v>
      </c>
      <c r="E7905" s="250" t="str">
        <f>IF(AND(A7905&lt;&gt;"",ISNUMBER(A7905)),VLOOKUP(A7905,Studies!A:BR,5,FALSE),"")</f>
        <v>Triazolam</v>
      </c>
      <c r="F7905" s="251" t="str">
        <f>IF(AND(A7905&lt;&gt;"",ISNUMBER(A7905)),VLOOKUP(A7905,Studies!A:BR,6,FALSE),"")</f>
        <v>Plasma</v>
      </c>
      <c r="G7905" s="194">
        <v>75.5</v>
      </c>
      <c r="H7905" s="194" t="s">
        <v>60</v>
      </c>
      <c r="I7905" s="187">
        <v>3.5111949999999998</v>
      </c>
      <c r="J7905" s="187" t="s">
        <v>941</v>
      </c>
      <c r="K7905" s="187" t="s">
        <v>335</v>
      </c>
      <c r="M7905" s="195"/>
      <c r="N7905" s="195"/>
      <c r="O7905" s="59">
        <v>0.2</v>
      </c>
    </row>
    <row r="7906" spans="1:15" x14ac:dyDescent="0.2">
      <c r="A7906" s="183">
        <v>1028</v>
      </c>
      <c r="B7906" s="249" t="str">
        <f>IF(AND(A7906&lt;&gt;"",ISNUMBER(A7906)),VLOOKUP(A7906,Studies!A:BR,2,FALSE),"")</f>
        <v>Varhe 1994</v>
      </c>
      <c r="C7906" s="250" t="str">
        <f>IF(AND(A7906&lt;&gt;"",ISNUMBER(A7906)),VLOOKUP(A7906,Studies!A:BR,3,FALSE),"")</f>
        <v>https://www.ncbi.nlm.nih.gov/pubmed/7995001</v>
      </c>
      <c r="D7906" s="250" t="str">
        <f>IF(AND(A7906&lt;&gt;"",ISNUMBER(A7906)),VLOOKUP(A7906,Studies!A:BR,4,FALSE),"")</f>
        <v>Triazolam with ketoconazole</v>
      </c>
      <c r="E7906" s="250" t="str">
        <f>IF(AND(A7906&lt;&gt;"",ISNUMBER(A7906)),VLOOKUP(A7906,Studies!A:BR,5,FALSE),"")</f>
        <v>Triazolam</v>
      </c>
      <c r="F7906" s="251" t="str">
        <f>IF(AND(A7906&lt;&gt;"",ISNUMBER(A7906)),VLOOKUP(A7906,Studies!A:BR,6,FALSE),"")</f>
        <v>Plasma</v>
      </c>
      <c r="G7906" s="194">
        <v>76</v>
      </c>
      <c r="H7906" s="194" t="s">
        <v>60</v>
      </c>
      <c r="I7906" s="187">
        <v>3.054805</v>
      </c>
      <c r="J7906" s="187" t="s">
        <v>941</v>
      </c>
      <c r="K7906" s="187" t="s">
        <v>335</v>
      </c>
      <c r="M7906" s="195"/>
      <c r="N7906" s="195"/>
      <c r="O7906" s="59">
        <v>0.2</v>
      </c>
    </row>
    <row r="7907" spans="1:15" x14ac:dyDescent="0.2">
      <c r="A7907" s="183">
        <v>1028</v>
      </c>
      <c r="B7907" s="249" t="str">
        <f>IF(AND(A7907&lt;&gt;"",ISNUMBER(A7907)),VLOOKUP(A7907,Studies!A:BR,2,FALSE),"")</f>
        <v>Varhe 1994</v>
      </c>
      <c r="C7907" s="250" t="str">
        <f>IF(AND(A7907&lt;&gt;"",ISNUMBER(A7907)),VLOOKUP(A7907,Studies!A:BR,3,FALSE),"")</f>
        <v>https://www.ncbi.nlm.nih.gov/pubmed/7995001</v>
      </c>
      <c r="D7907" s="250" t="str">
        <f>IF(AND(A7907&lt;&gt;"",ISNUMBER(A7907)),VLOOKUP(A7907,Studies!A:BR,4,FALSE),"")</f>
        <v>Triazolam with ketoconazole</v>
      </c>
      <c r="E7907" s="250" t="str">
        <f>IF(AND(A7907&lt;&gt;"",ISNUMBER(A7907)),VLOOKUP(A7907,Studies!A:BR,5,FALSE),"")</f>
        <v>Triazolam</v>
      </c>
      <c r="F7907" s="251" t="str">
        <f>IF(AND(A7907&lt;&gt;"",ISNUMBER(A7907)),VLOOKUP(A7907,Studies!A:BR,6,FALSE),"")</f>
        <v>Plasma</v>
      </c>
      <c r="G7907" s="194">
        <v>77</v>
      </c>
      <c r="H7907" s="194" t="s">
        <v>60</v>
      </c>
      <c r="I7907" s="187">
        <v>3.3144429999999998</v>
      </c>
      <c r="J7907" s="187" t="s">
        <v>941</v>
      </c>
      <c r="K7907" s="187" t="s">
        <v>335</v>
      </c>
      <c r="M7907" s="195"/>
      <c r="N7907" s="195"/>
      <c r="O7907" s="59">
        <v>0.2</v>
      </c>
    </row>
    <row r="7908" spans="1:15" x14ac:dyDescent="0.2">
      <c r="A7908" s="183">
        <v>1028</v>
      </c>
      <c r="B7908" s="249" t="str">
        <f>IF(AND(A7908&lt;&gt;"",ISNUMBER(A7908)),VLOOKUP(A7908,Studies!A:BR,2,FALSE),"")</f>
        <v>Varhe 1994</v>
      </c>
      <c r="C7908" s="250" t="str">
        <f>IF(AND(A7908&lt;&gt;"",ISNUMBER(A7908)),VLOOKUP(A7908,Studies!A:BR,3,FALSE),"")</f>
        <v>https://www.ncbi.nlm.nih.gov/pubmed/7995001</v>
      </c>
      <c r="D7908" s="250" t="str">
        <f>IF(AND(A7908&lt;&gt;"",ISNUMBER(A7908)),VLOOKUP(A7908,Studies!A:BR,4,FALSE),"")</f>
        <v>Triazolam with ketoconazole</v>
      </c>
      <c r="E7908" s="250" t="str">
        <f>IF(AND(A7908&lt;&gt;"",ISNUMBER(A7908)),VLOOKUP(A7908,Studies!A:BR,5,FALSE),"")</f>
        <v>Triazolam</v>
      </c>
      <c r="F7908" s="251" t="str">
        <f>IF(AND(A7908&lt;&gt;"",ISNUMBER(A7908)),VLOOKUP(A7908,Studies!A:BR,6,FALSE),"")</f>
        <v>Plasma</v>
      </c>
      <c r="G7908" s="194">
        <v>78</v>
      </c>
      <c r="H7908" s="194" t="s">
        <v>60</v>
      </c>
      <c r="I7908" s="187">
        <v>3.5741010000000002</v>
      </c>
      <c r="J7908" s="187" t="s">
        <v>941</v>
      </c>
      <c r="K7908" s="187" t="s">
        <v>335</v>
      </c>
      <c r="M7908" s="195"/>
      <c r="N7908" s="195"/>
      <c r="O7908" s="59">
        <v>0.2</v>
      </c>
    </row>
    <row r="7909" spans="1:15" x14ac:dyDescent="0.2">
      <c r="A7909" s="183">
        <v>1028</v>
      </c>
      <c r="B7909" s="249" t="str">
        <f>IF(AND(A7909&lt;&gt;"",ISNUMBER(A7909)),VLOOKUP(A7909,Studies!A:BR,2,FALSE),"")</f>
        <v>Varhe 1994</v>
      </c>
      <c r="C7909" s="250" t="str">
        <f>IF(AND(A7909&lt;&gt;"",ISNUMBER(A7909)),VLOOKUP(A7909,Studies!A:BR,3,FALSE),"")</f>
        <v>https://www.ncbi.nlm.nih.gov/pubmed/7995001</v>
      </c>
      <c r="D7909" s="250" t="str">
        <f>IF(AND(A7909&lt;&gt;"",ISNUMBER(A7909)),VLOOKUP(A7909,Studies!A:BR,4,FALSE),"")</f>
        <v>Triazolam with ketoconazole</v>
      </c>
      <c r="E7909" s="250" t="str">
        <f>IF(AND(A7909&lt;&gt;"",ISNUMBER(A7909)),VLOOKUP(A7909,Studies!A:BR,5,FALSE),"")</f>
        <v>Triazolam</v>
      </c>
      <c r="F7909" s="251" t="str">
        <f>IF(AND(A7909&lt;&gt;"",ISNUMBER(A7909)),VLOOKUP(A7909,Studies!A:BR,6,FALSE),"")</f>
        <v>Plasma</v>
      </c>
      <c r="G7909" s="194">
        <v>79</v>
      </c>
      <c r="H7909" s="194" t="s">
        <v>60</v>
      </c>
      <c r="I7909" s="187">
        <v>3.3509980000000001</v>
      </c>
      <c r="J7909" s="187" t="s">
        <v>941</v>
      </c>
      <c r="K7909" s="187" t="s">
        <v>335</v>
      </c>
      <c r="M7909" s="195"/>
      <c r="N7909" s="195"/>
      <c r="O7909" s="59">
        <v>0.2</v>
      </c>
    </row>
    <row r="7910" spans="1:15" x14ac:dyDescent="0.2">
      <c r="A7910" s="30">
        <v>1028</v>
      </c>
      <c r="B7910" s="249" t="str">
        <f>IF(AND(A7910&lt;&gt;"",ISNUMBER(A7910)),VLOOKUP(A7910,Studies!A:BR,2,FALSE),"")</f>
        <v>Varhe 1994</v>
      </c>
      <c r="C7910" s="250" t="str">
        <f>IF(AND(A7910&lt;&gt;"",ISNUMBER(A7910)),VLOOKUP(A7910,Studies!A:BR,3,FALSE),"")</f>
        <v>https://www.ncbi.nlm.nih.gov/pubmed/7995001</v>
      </c>
      <c r="D7910" s="250" t="str">
        <f>IF(AND(A7910&lt;&gt;"",ISNUMBER(A7910)),VLOOKUP(A7910,Studies!A:BR,4,FALSE),"")</f>
        <v>Triazolam with ketoconazole</v>
      </c>
      <c r="E7910" s="250" t="str">
        <f>IF(AND(A7910&lt;&gt;"",ISNUMBER(A7910)),VLOOKUP(A7910,Studies!A:BR,5,FALSE),"")</f>
        <v>Triazolam</v>
      </c>
      <c r="F7910" s="251" t="str">
        <f>IF(AND(A7910&lt;&gt;"",ISNUMBER(A7910)),VLOOKUP(A7910,Studies!A:BR,6,FALSE),"")</f>
        <v>Plasma</v>
      </c>
      <c r="G7910" s="194">
        <v>80</v>
      </c>
      <c r="H7910" s="194" t="s">
        <v>60</v>
      </c>
      <c r="I7910" s="187">
        <v>3.4640650000000002</v>
      </c>
      <c r="J7910" s="187" t="s">
        <v>941</v>
      </c>
      <c r="K7910" s="187" t="s">
        <v>335</v>
      </c>
      <c r="O7910" s="59">
        <v>0.2</v>
      </c>
    </row>
    <row r="7911" spans="1:15" x14ac:dyDescent="0.2">
      <c r="A7911" s="30">
        <v>1028</v>
      </c>
      <c r="B7911" s="249" t="str">
        <f>IF(AND(A7911&lt;&gt;"",ISNUMBER(A7911)),VLOOKUP(A7911,Studies!A:BR,2,FALSE),"")</f>
        <v>Varhe 1994</v>
      </c>
      <c r="C7911" s="250" t="str">
        <f>IF(AND(A7911&lt;&gt;"",ISNUMBER(A7911)),VLOOKUP(A7911,Studies!A:BR,3,FALSE),"")</f>
        <v>https://www.ncbi.nlm.nih.gov/pubmed/7995001</v>
      </c>
      <c r="D7911" s="250" t="str">
        <f>IF(AND(A7911&lt;&gt;"",ISNUMBER(A7911)),VLOOKUP(A7911,Studies!A:BR,4,FALSE),"")</f>
        <v>Triazolam with ketoconazole</v>
      </c>
      <c r="E7911" s="250" t="str">
        <f>IF(AND(A7911&lt;&gt;"",ISNUMBER(A7911)),VLOOKUP(A7911,Studies!A:BR,5,FALSE),"")</f>
        <v>Triazolam</v>
      </c>
      <c r="F7911" s="251" t="str">
        <f>IF(AND(A7911&lt;&gt;"",ISNUMBER(A7911)),VLOOKUP(A7911,Studies!A:BR,6,FALSE),"")</f>
        <v>Plasma</v>
      </c>
      <c r="G7911" s="194">
        <v>90</v>
      </c>
      <c r="H7911" s="194" t="s">
        <v>60</v>
      </c>
      <c r="I7911" s="187">
        <v>2.2586490000000001</v>
      </c>
      <c r="J7911" s="187" t="s">
        <v>941</v>
      </c>
      <c r="K7911" s="187" t="s">
        <v>335</v>
      </c>
      <c r="O7911" s="59">
        <v>0.2</v>
      </c>
    </row>
    <row r="7912" spans="1:15" x14ac:dyDescent="0.2">
      <c r="A7912" s="30">
        <v>1029</v>
      </c>
      <c r="B7912" s="249" t="str">
        <f>IF(AND(A7912&lt;&gt;"",ISNUMBER(A7912)),VLOOKUP(A7912,Studies!A:BR,2,FALSE),"")</f>
        <v>Varhe 1994</v>
      </c>
      <c r="C7912" s="250" t="str">
        <f>IF(AND(A7912&lt;&gt;"",ISNUMBER(A7912)),VLOOKUP(A7912,Studies!A:BR,3,FALSE),"")</f>
        <v>https://www.ncbi.nlm.nih.gov/pubmed/7995001</v>
      </c>
      <c r="D7912" s="250" t="str">
        <f>IF(AND(A7912&lt;&gt;"",ISNUMBER(A7912)),VLOOKUP(A7912,Studies!A:BR,4,FALSE),"")</f>
        <v>Triazolam with Itraconazole</v>
      </c>
      <c r="E7912" s="250" t="str">
        <f>IF(AND(A7912&lt;&gt;"",ISNUMBER(A7912)),VLOOKUP(A7912,Studies!A:BR,5,FALSE),"")</f>
        <v>Triazolam</v>
      </c>
      <c r="F7912" s="251" t="str">
        <f>IF(AND(A7912&lt;&gt;"",ISNUMBER(A7912)),VLOOKUP(A7912,Studies!A:BR,6,FALSE),"")</f>
        <v>Plasma</v>
      </c>
      <c r="G7912" s="194">
        <v>73.33</v>
      </c>
      <c r="H7912" s="194" t="s">
        <v>60</v>
      </c>
      <c r="I7912" s="187">
        <v>4.3455479999999998E-2</v>
      </c>
      <c r="J7912" s="187" t="s">
        <v>941</v>
      </c>
      <c r="K7912" s="187" t="s">
        <v>335</v>
      </c>
      <c r="O7912" s="59">
        <v>0.2</v>
      </c>
    </row>
    <row r="7913" spans="1:15" x14ac:dyDescent="0.2">
      <c r="A7913" s="30">
        <v>1029</v>
      </c>
      <c r="B7913" s="249" t="str">
        <f>IF(AND(A7913&lt;&gt;"",ISNUMBER(A7913)),VLOOKUP(A7913,Studies!A:BR,2,FALSE),"")</f>
        <v>Varhe 1994</v>
      </c>
      <c r="C7913" s="250" t="str">
        <f>IF(AND(A7913&lt;&gt;"",ISNUMBER(A7913)),VLOOKUP(A7913,Studies!A:BR,3,FALSE),"")</f>
        <v>https://www.ncbi.nlm.nih.gov/pubmed/7995001</v>
      </c>
      <c r="D7913" s="250" t="str">
        <f>IF(AND(A7913&lt;&gt;"",ISNUMBER(A7913)),VLOOKUP(A7913,Studies!A:BR,4,FALSE),"")</f>
        <v>Triazolam with Itraconazole</v>
      </c>
      <c r="E7913" s="250" t="str">
        <f>IF(AND(A7913&lt;&gt;"",ISNUMBER(A7913)),VLOOKUP(A7913,Studies!A:BR,5,FALSE),"")</f>
        <v>Triazolam</v>
      </c>
      <c r="F7913" s="251" t="str">
        <f>IF(AND(A7913&lt;&gt;"",ISNUMBER(A7913)),VLOOKUP(A7913,Studies!A:BR,6,FALSE),"")</f>
        <v>Plasma</v>
      </c>
      <c r="G7913" s="194">
        <v>73.67</v>
      </c>
      <c r="H7913" s="194" t="s">
        <v>60</v>
      </c>
      <c r="I7913" s="187">
        <v>0.96620519999999999</v>
      </c>
      <c r="J7913" s="187" t="s">
        <v>941</v>
      </c>
      <c r="K7913" s="187" t="s">
        <v>335</v>
      </c>
      <c r="M7913" s="195"/>
      <c r="N7913" s="195"/>
      <c r="O7913" s="59">
        <v>0.2</v>
      </c>
    </row>
    <row r="7914" spans="1:15" x14ac:dyDescent="0.2">
      <c r="A7914" s="30">
        <v>1029</v>
      </c>
      <c r="B7914" s="249" t="str">
        <f>IF(AND(A7914&lt;&gt;"",ISNUMBER(A7914)),VLOOKUP(A7914,Studies!A:BR,2,FALSE),"")</f>
        <v>Varhe 1994</v>
      </c>
      <c r="C7914" s="250" t="str">
        <f>IF(AND(A7914&lt;&gt;"",ISNUMBER(A7914)),VLOOKUP(A7914,Studies!A:BR,3,FALSE),"")</f>
        <v>https://www.ncbi.nlm.nih.gov/pubmed/7995001</v>
      </c>
      <c r="D7914" s="250" t="str">
        <f>IF(AND(A7914&lt;&gt;"",ISNUMBER(A7914)),VLOOKUP(A7914,Studies!A:BR,4,FALSE),"")</f>
        <v>Triazolam with Itraconazole</v>
      </c>
      <c r="E7914" s="250" t="str">
        <f>IF(AND(A7914&lt;&gt;"",ISNUMBER(A7914)),VLOOKUP(A7914,Studies!A:BR,5,FALSE),"")</f>
        <v>Triazolam</v>
      </c>
      <c r="F7914" s="251" t="str">
        <f>IF(AND(A7914&lt;&gt;"",ISNUMBER(A7914)),VLOOKUP(A7914,Studies!A:BR,6,FALSE),"")</f>
        <v>Plasma</v>
      </c>
      <c r="G7914" s="194">
        <v>74</v>
      </c>
      <c r="H7914" s="194" t="s">
        <v>60</v>
      </c>
      <c r="I7914" s="187">
        <v>1.8803540000000001</v>
      </c>
      <c r="J7914" s="187" t="s">
        <v>941</v>
      </c>
      <c r="K7914" s="187" t="s">
        <v>335</v>
      </c>
      <c r="M7914" s="195"/>
      <c r="N7914" s="195"/>
      <c r="O7914" s="59">
        <v>0.2</v>
      </c>
    </row>
    <row r="7915" spans="1:15" x14ac:dyDescent="0.2">
      <c r="A7915" s="183">
        <v>1029</v>
      </c>
      <c r="B7915" s="249" t="str">
        <f>IF(AND(A7915&lt;&gt;"",ISNUMBER(A7915)),VLOOKUP(A7915,Studies!A:BR,2,FALSE),"")</f>
        <v>Varhe 1994</v>
      </c>
      <c r="C7915" s="250" t="str">
        <f>IF(AND(A7915&lt;&gt;"",ISNUMBER(A7915)),VLOOKUP(A7915,Studies!A:BR,3,FALSE),"")</f>
        <v>https://www.ncbi.nlm.nih.gov/pubmed/7995001</v>
      </c>
      <c r="D7915" s="250" t="str">
        <f>IF(AND(A7915&lt;&gt;"",ISNUMBER(A7915)),VLOOKUP(A7915,Studies!A:BR,4,FALSE),"")</f>
        <v>Triazolam with Itraconazole</v>
      </c>
      <c r="E7915" s="250" t="str">
        <f>IF(AND(A7915&lt;&gt;"",ISNUMBER(A7915)),VLOOKUP(A7915,Studies!A:BR,5,FALSE),"")</f>
        <v>Triazolam</v>
      </c>
      <c r="F7915" s="251" t="str">
        <f>IF(AND(A7915&lt;&gt;"",ISNUMBER(A7915)),VLOOKUP(A7915,Studies!A:BR,6,FALSE),"")</f>
        <v>Plasma</v>
      </c>
      <c r="G7915" s="194">
        <v>74.5</v>
      </c>
      <c r="H7915" s="194" t="s">
        <v>60</v>
      </c>
      <c r="I7915" s="187">
        <v>2.8377620000000001</v>
      </c>
      <c r="J7915" s="187" t="s">
        <v>941</v>
      </c>
      <c r="K7915" s="187" t="s">
        <v>335</v>
      </c>
      <c r="M7915" s="195"/>
      <c r="N7915" s="195"/>
      <c r="O7915" s="59">
        <v>0.2</v>
      </c>
    </row>
    <row r="7916" spans="1:15" x14ac:dyDescent="0.2">
      <c r="A7916" s="183">
        <v>1029</v>
      </c>
      <c r="B7916" s="249" t="str">
        <f>IF(AND(A7916&lt;&gt;"",ISNUMBER(A7916)),VLOOKUP(A7916,Studies!A:BR,2,FALSE),"")</f>
        <v>Varhe 1994</v>
      </c>
      <c r="C7916" s="250" t="str">
        <f>IF(AND(A7916&lt;&gt;"",ISNUMBER(A7916)),VLOOKUP(A7916,Studies!A:BR,3,FALSE),"")</f>
        <v>https://www.ncbi.nlm.nih.gov/pubmed/7995001</v>
      </c>
      <c r="D7916" s="250" t="str">
        <f>IF(AND(A7916&lt;&gt;"",ISNUMBER(A7916)),VLOOKUP(A7916,Studies!A:BR,4,FALSE),"")</f>
        <v>Triazolam with Itraconazole</v>
      </c>
      <c r="E7916" s="250" t="str">
        <f>IF(AND(A7916&lt;&gt;"",ISNUMBER(A7916)),VLOOKUP(A7916,Studies!A:BR,5,FALSE),"")</f>
        <v>Triazolam</v>
      </c>
      <c r="F7916" s="251" t="str">
        <f>IF(AND(A7916&lt;&gt;"",ISNUMBER(A7916)),VLOOKUP(A7916,Studies!A:BR,6,FALSE),"")</f>
        <v>Plasma</v>
      </c>
      <c r="G7916" s="194">
        <v>75</v>
      </c>
      <c r="H7916" s="194" t="s">
        <v>60</v>
      </c>
      <c r="I7916" s="187">
        <v>3.3210510000000002</v>
      </c>
      <c r="J7916" s="187" t="s">
        <v>941</v>
      </c>
      <c r="K7916" s="187" t="s">
        <v>335</v>
      </c>
      <c r="M7916" s="195"/>
      <c r="N7916" s="195"/>
      <c r="O7916" s="59">
        <v>0.2</v>
      </c>
    </row>
    <row r="7917" spans="1:15" x14ac:dyDescent="0.2">
      <c r="A7917" s="183">
        <v>1029</v>
      </c>
      <c r="B7917" s="249" t="str">
        <f>IF(AND(A7917&lt;&gt;"",ISNUMBER(A7917)),VLOOKUP(A7917,Studies!A:BR,2,FALSE),"")</f>
        <v>Varhe 1994</v>
      </c>
      <c r="C7917" s="250" t="str">
        <f>IF(AND(A7917&lt;&gt;"",ISNUMBER(A7917)),VLOOKUP(A7917,Studies!A:BR,3,FALSE),"")</f>
        <v>https://www.ncbi.nlm.nih.gov/pubmed/7995001</v>
      </c>
      <c r="D7917" s="250" t="str">
        <f>IF(AND(A7917&lt;&gt;"",ISNUMBER(A7917)),VLOOKUP(A7917,Studies!A:BR,4,FALSE),"")</f>
        <v>Triazolam with Itraconazole</v>
      </c>
      <c r="E7917" s="250" t="str">
        <f>IF(AND(A7917&lt;&gt;"",ISNUMBER(A7917)),VLOOKUP(A7917,Studies!A:BR,5,FALSE),"")</f>
        <v>Triazolam</v>
      </c>
      <c r="F7917" s="251" t="str">
        <f>IF(AND(A7917&lt;&gt;"",ISNUMBER(A7917)),VLOOKUP(A7917,Studies!A:BR,6,FALSE),"")</f>
        <v>Plasma</v>
      </c>
      <c r="G7917" s="194">
        <v>75.5</v>
      </c>
      <c r="H7917" s="194" t="s">
        <v>60</v>
      </c>
      <c r="I7917" s="187">
        <v>3.7439740000000001</v>
      </c>
      <c r="J7917" s="187" t="s">
        <v>941</v>
      </c>
      <c r="K7917" s="187" t="s">
        <v>335</v>
      </c>
      <c r="M7917" s="195"/>
      <c r="N7917" s="195"/>
      <c r="O7917" s="59">
        <v>0.2</v>
      </c>
    </row>
    <row r="7918" spans="1:15" x14ac:dyDescent="0.2">
      <c r="A7918" s="183">
        <v>1029</v>
      </c>
      <c r="B7918" s="249" t="str">
        <f>IF(AND(A7918&lt;&gt;"",ISNUMBER(A7918)),VLOOKUP(A7918,Studies!A:BR,2,FALSE),"")</f>
        <v>Varhe 1994</v>
      </c>
      <c r="C7918" s="250" t="str">
        <f>IF(AND(A7918&lt;&gt;"",ISNUMBER(A7918)),VLOOKUP(A7918,Studies!A:BR,3,FALSE),"")</f>
        <v>https://www.ncbi.nlm.nih.gov/pubmed/7995001</v>
      </c>
      <c r="D7918" s="250" t="str">
        <f>IF(AND(A7918&lt;&gt;"",ISNUMBER(A7918)),VLOOKUP(A7918,Studies!A:BR,4,FALSE),"")</f>
        <v>Triazolam with Itraconazole</v>
      </c>
      <c r="E7918" s="250" t="str">
        <f>IF(AND(A7918&lt;&gt;"",ISNUMBER(A7918)),VLOOKUP(A7918,Studies!A:BR,5,FALSE),"")</f>
        <v>Triazolam</v>
      </c>
      <c r="F7918" s="251" t="str">
        <f>IF(AND(A7918&lt;&gt;"",ISNUMBER(A7918)),VLOOKUP(A7918,Studies!A:BR,6,FALSE),"")</f>
        <v>Plasma</v>
      </c>
      <c r="G7918" s="194">
        <v>76</v>
      </c>
      <c r="H7918" s="194" t="s">
        <v>60</v>
      </c>
      <c r="I7918" s="187">
        <v>3.847912</v>
      </c>
      <c r="J7918" s="187" t="s">
        <v>941</v>
      </c>
      <c r="K7918" s="187" t="s">
        <v>335</v>
      </c>
      <c r="M7918" s="195"/>
      <c r="N7918" s="195"/>
      <c r="O7918" s="59">
        <v>0.2</v>
      </c>
    </row>
    <row r="7919" spans="1:15" x14ac:dyDescent="0.2">
      <c r="A7919" s="183">
        <v>1029</v>
      </c>
      <c r="B7919" s="249" t="str">
        <f>IF(AND(A7919&lt;&gt;"",ISNUMBER(A7919)),VLOOKUP(A7919,Studies!A:BR,2,FALSE),"")</f>
        <v>Varhe 1994</v>
      </c>
      <c r="C7919" s="250" t="str">
        <f>IF(AND(A7919&lt;&gt;"",ISNUMBER(A7919)),VLOOKUP(A7919,Studies!A:BR,3,FALSE),"")</f>
        <v>https://www.ncbi.nlm.nih.gov/pubmed/7995001</v>
      </c>
      <c r="D7919" s="250" t="str">
        <f>IF(AND(A7919&lt;&gt;"",ISNUMBER(A7919)),VLOOKUP(A7919,Studies!A:BR,4,FALSE),"")</f>
        <v>Triazolam with Itraconazole</v>
      </c>
      <c r="E7919" s="250" t="str">
        <f>IF(AND(A7919&lt;&gt;"",ISNUMBER(A7919)),VLOOKUP(A7919,Studies!A:BR,5,FALSE),"")</f>
        <v>Triazolam</v>
      </c>
      <c r="F7919" s="251" t="str">
        <f>IF(AND(A7919&lt;&gt;"",ISNUMBER(A7919)),VLOOKUP(A7919,Studies!A:BR,6,FALSE),"")</f>
        <v>Plasma</v>
      </c>
      <c r="G7919" s="194">
        <v>77</v>
      </c>
      <c r="H7919" s="194" t="s">
        <v>60</v>
      </c>
      <c r="I7919" s="187">
        <v>3.9954999999999998</v>
      </c>
      <c r="J7919" s="187" t="s">
        <v>941</v>
      </c>
      <c r="K7919" s="187" t="s">
        <v>335</v>
      </c>
      <c r="M7919" s="195"/>
      <c r="N7919" s="195"/>
      <c r="O7919" s="59">
        <v>0.2</v>
      </c>
    </row>
    <row r="7920" spans="1:15" x14ac:dyDescent="0.2">
      <c r="A7920" s="183">
        <v>1029</v>
      </c>
      <c r="B7920" s="249" t="str">
        <f>IF(AND(A7920&lt;&gt;"",ISNUMBER(A7920)),VLOOKUP(A7920,Studies!A:BR,2,FALSE),"")</f>
        <v>Varhe 1994</v>
      </c>
      <c r="C7920" s="250" t="str">
        <f>IF(AND(A7920&lt;&gt;"",ISNUMBER(A7920)),VLOOKUP(A7920,Studies!A:BR,3,FALSE),"")</f>
        <v>https://www.ncbi.nlm.nih.gov/pubmed/7995001</v>
      </c>
      <c r="D7920" s="250" t="str">
        <f>IF(AND(A7920&lt;&gt;"",ISNUMBER(A7920)),VLOOKUP(A7920,Studies!A:BR,4,FALSE),"")</f>
        <v>Triazolam with Itraconazole</v>
      </c>
      <c r="E7920" s="250" t="str">
        <f>IF(AND(A7920&lt;&gt;"",ISNUMBER(A7920)),VLOOKUP(A7920,Studies!A:BR,5,FALSE),"")</f>
        <v>Triazolam</v>
      </c>
      <c r="F7920" s="251" t="str">
        <f>IF(AND(A7920&lt;&gt;"",ISNUMBER(A7920)),VLOOKUP(A7920,Studies!A:BR,6,FALSE),"")</f>
        <v>Plasma</v>
      </c>
      <c r="G7920" s="194">
        <v>78</v>
      </c>
      <c r="H7920" s="194" t="s">
        <v>60</v>
      </c>
      <c r="I7920" s="187">
        <v>3.7034120000000001</v>
      </c>
      <c r="J7920" s="187" t="s">
        <v>941</v>
      </c>
      <c r="K7920" s="187" t="s">
        <v>335</v>
      </c>
      <c r="M7920" s="195"/>
      <c r="N7920" s="195"/>
      <c r="O7920" s="59">
        <v>0.2</v>
      </c>
    </row>
    <row r="7921" spans="1:16" x14ac:dyDescent="0.2">
      <c r="A7921" s="183">
        <v>1029</v>
      </c>
      <c r="B7921" s="249" t="str">
        <f>IF(AND(A7921&lt;&gt;"",ISNUMBER(A7921)),VLOOKUP(A7921,Studies!A:BR,2,FALSE),"")</f>
        <v>Varhe 1994</v>
      </c>
      <c r="C7921" s="250" t="str">
        <f>IF(AND(A7921&lt;&gt;"",ISNUMBER(A7921)),VLOOKUP(A7921,Studies!A:BR,3,FALSE),"")</f>
        <v>https://www.ncbi.nlm.nih.gov/pubmed/7995001</v>
      </c>
      <c r="D7921" s="250" t="str">
        <f>IF(AND(A7921&lt;&gt;"",ISNUMBER(A7921)),VLOOKUP(A7921,Studies!A:BR,4,FALSE),"")</f>
        <v>Triazolam with Itraconazole</v>
      </c>
      <c r="E7921" s="250" t="str">
        <f>IF(AND(A7921&lt;&gt;"",ISNUMBER(A7921)),VLOOKUP(A7921,Studies!A:BR,5,FALSE),"")</f>
        <v>Triazolam</v>
      </c>
      <c r="F7921" s="251" t="str">
        <f>IF(AND(A7921&lt;&gt;"",ISNUMBER(A7921)),VLOOKUP(A7921,Studies!A:BR,6,FALSE),"")</f>
        <v>Plasma</v>
      </c>
      <c r="G7921" s="194">
        <v>79</v>
      </c>
      <c r="H7921" s="194" t="s">
        <v>60</v>
      </c>
      <c r="I7921" s="187">
        <v>3.5750980000000001</v>
      </c>
      <c r="J7921" s="187" t="s">
        <v>941</v>
      </c>
      <c r="K7921" s="187" t="s">
        <v>335</v>
      </c>
      <c r="M7921" s="195"/>
      <c r="N7921" s="195"/>
      <c r="O7921" s="59">
        <v>0.2</v>
      </c>
    </row>
    <row r="7922" spans="1:16" x14ac:dyDescent="0.2">
      <c r="A7922" s="183">
        <v>1029</v>
      </c>
      <c r="B7922" s="249" t="str">
        <f>IF(AND(A7922&lt;&gt;"",ISNUMBER(A7922)),VLOOKUP(A7922,Studies!A:BR,2,FALSE),"")</f>
        <v>Varhe 1994</v>
      </c>
      <c r="C7922" s="250" t="str">
        <f>IF(AND(A7922&lt;&gt;"",ISNUMBER(A7922)),VLOOKUP(A7922,Studies!A:BR,3,FALSE),"")</f>
        <v>https://www.ncbi.nlm.nih.gov/pubmed/7995001</v>
      </c>
      <c r="D7922" s="250" t="str">
        <f>IF(AND(A7922&lt;&gt;"",ISNUMBER(A7922)),VLOOKUP(A7922,Studies!A:BR,4,FALSE),"")</f>
        <v>Triazolam with Itraconazole</v>
      </c>
      <c r="E7922" s="250" t="str">
        <f>IF(AND(A7922&lt;&gt;"",ISNUMBER(A7922)),VLOOKUP(A7922,Studies!A:BR,5,FALSE),"")</f>
        <v>Triazolam</v>
      </c>
      <c r="F7922" s="251" t="str">
        <f>IF(AND(A7922&lt;&gt;"",ISNUMBER(A7922)),VLOOKUP(A7922,Studies!A:BR,6,FALSE),"")</f>
        <v>Plasma</v>
      </c>
      <c r="G7922" s="194">
        <v>80</v>
      </c>
      <c r="H7922" s="194" t="s">
        <v>60</v>
      </c>
      <c r="I7922" s="187">
        <v>3.4209610000000001</v>
      </c>
      <c r="J7922" s="187" t="s">
        <v>941</v>
      </c>
      <c r="K7922" s="187" t="s">
        <v>335</v>
      </c>
      <c r="M7922" s="195"/>
      <c r="N7922" s="195"/>
      <c r="O7922" s="59">
        <v>0.2</v>
      </c>
    </row>
    <row r="7923" spans="1:16" x14ac:dyDescent="0.2">
      <c r="A7923" s="183">
        <v>1029</v>
      </c>
      <c r="B7923" s="249" t="str">
        <f>IF(AND(A7923&lt;&gt;"",ISNUMBER(A7923)),VLOOKUP(A7923,Studies!A:BR,2,FALSE),"")</f>
        <v>Varhe 1994</v>
      </c>
      <c r="C7923" s="250" t="str">
        <f>IF(AND(A7923&lt;&gt;"",ISNUMBER(A7923)),VLOOKUP(A7923,Studies!A:BR,3,FALSE),"")</f>
        <v>https://www.ncbi.nlm.nih.gov/pubmed/7995001</v>
      </c>
      <c r="D7923" s="250" t="str">
        <f>IF(AND(A7923&lt;&gt;"",ISNUMBER(A7923)),VLOOKUP(A7923,Studies!A:BR,4,FALSE),"")</f>
        <v>Triazolam with Itraconazole</v>
      </c>
      <c r="E7923" s="250" t="str">
        <f>IF(AND(A7923&lt;&gt;"",ISNUMBER(A7923)),VLOOKUP(A7923,Studies!A:BR,5,FALSE),"")</f>
        <v>Triazolam</v>
      </c>
      <c r="F7923" s="251" t="str">
        <f>IF(AND(A7923&lt;&gt;"",ISNUMBER(A7923)),VLOOKUP(A7923,Studies!A:BR,6,FALSE),"")</f>
        <v>Plasma</v>
      </c>
      <c r="G7923" s="194">
        <v>90</v>
      </c>
      <c r="H7923" s="194" t="s">
        <v>60</v>
      </c>
      <c r="I7923" s="187">
        <v>2.4655459999999998</v>
      </c>
      <c r="J7923" s="187" t="s">
        <v>941</v>
      </c>
      <c r="K7923" s="187" t="s">
        <v>335</v>
      </c>
      <c r="M7923" s="195"/>
      <c r="N7923" s="195"/>
      <c r="O7923" s="59">
        <v>0.2</v>
      </c>
    </row>
    <row r="7924" spans="1:16" x14ac:dyDescent="0.2">
      <c r="A7924" s="30">
        <v>1030</v>
      </c>
      <c r="B7924" s="249" t="str">
        <f>IF(AND(A7924&lt;&gt;"",ISNUMBER(A7924)),VLOOKUP(A7924,Studies!A:BR,2,FALSE),"")</f>
        <v>Varhe 1994</v>
      </c>
      <c r="C7924" s="250" t="str">
        <f>IF(AND(A7924&lt;&gt;"",ISNUMBER(A7924)),VLOOKUP(A7924,Studies!A:BR,3,FALSE),"")</f>
        <v>https://www.ncbi.nlm.nih.gov/pubmed/7995001</v>
      </c>
      <c r="D7924" s="250" t="str">
        <f>IF(AND(A7924&lt;&gt;"",ISNUMBER(A7924)),VLOOKUP(A7924,Studies!A:BR,4,FALSE),"")</f>
        <v>Ketoconazole on day 4</v>
      </c>
      <c r="E7924" s="250" t="str">
        <f>IF(AND(A7924&lt;&gt;"",ISNUMBER(A7924)),VLOOKUP(A7924,Studies!A:BR,5,FALSE),"")</f>
        <v>Ketoconazole</v>
      </c>
      <c r="F7924" s="251" t="str">
        <f>IF(AND(A7924&lt;&gt;"",ISNUMBER(A7924)),VLOOKUP(A7924,Studies!A:BR,6,FALSE),"")</f>
        <v>Plasma</v>
      </c>
      <c r="G7924" s="194">
        <v>2</v>
      </c>
      <c r="H7924" s="194" t="s">
        <v>60</v>
      </c>
      <c r="I7924" s="187">
        <v>6.2736499999999999</v>
      </c>
      <c r="J7924" s="187" t="s">
        <v>959</v>
      </c>
      <c r="K7924" s="187" t="s">
        <v>335</v>
      </c>
      <c r="O7924" s="59">
        <v>0.2</v>
      </c>
      <c r="P7924" s="42" t="s">
        <v>2637</v>
      </c>
    </row>
    <row r="7925" spans="1:16" x14ac:dyDescent="0.2">
      <c r="A7925" s="30">
        <v>1030</v>
      </c>
      <c r="B7925" s="249" t="str">
        <f>IF(AND(A7925&lt;&gt;"",ISNUMBER(A7925)),VLOOKUP(A7925,Studies!A:BR,2,FALSE),"")</f>
        <v>Varhe 1994</v>
      </c>
      <c r="C7925" s="250" t="str">
        <f>IF(AND(A7925&lt;&gt;"",ISNUMBER(A7925)),VLOOKUP(A7925,Studies!A:BR,3,FALSE),"")</f>
        <v>https://www.ncbi.nlm.nih.gov/pubmed/7995001</v>
      </c>
      <c r="D7925" s="250" t="str">
        <f>IF(AND(A7925&lt;&gt;"",ISNUMBER(A7925)),VLOOKUP(A7925,Studies!A:BR,4,FALSE),"")</f>
        <v>Ketoconazole on day 4</v>
      </c>
      <c r="E7925" s="250" t="str">
        <f>IF(AND(A7925&lt;&gt;"",ISNUMBER(A7925)),VLOOKUP(A7925,Studies!A:BR,5,FALSE),"")</f>
        <v>Ketoconazole</v>
      </c>
      <c r="F7925" s="251" t="str">
        <f>IF(AND(A7925&lt;&gt;"",ISNUMBER(A7925)),VLOOKUP(A7925,Studies!A:BR,6,FALSE),"")</f>
        <v>Plasma</v>
      </c>
      <c r="G7925" s="194">
        <v>3</v>
      </c>
      <c r="H7925" s="194" t="s">
        <v>60</v>
      </c>
      <c r="I7925" s="187">
        <v>6.8952400000000003</v>
      </c>
      <c r="J7925" s="187" t="s">
        <v>959</v>
      </c>
      <c r="K7925" s="187" t="s">
        <v>335</v>
      </c>
      <c r="M7925" s="195"/>
      <c r="N7925" s="195"/>
      <c r="O7925" s="59">
        <v>0.2</v>
      </c>
      <c r="P7925" s="42" t="s">
        <v>2637</v>
      </c>
    </row>
    <row r="7926" spans="1:16" x14ac:dyDescent="0.2">
      <c r="A7926" s="30">
        <v>1030</v>
      </c>
      <c r="B7926" s="249" t="str">
        <f>IF(AND(A7926&lt;&gt;"",ISNUMBER(A7926)),VLOOKUP(A7926,Studies!A:BR,2,FALSE),"")</f>
        <v>Varhe 1994</v>
      </c>
      <c r="C7926" s="250" t="str">
        <f>IF(AND(A7926&lt;&gt;"",ISNUMBER(A7926)),VLOOKUP(A7926,Studies!A:BR,3,FALSE),"")</f>
        <v>https://www.ncbi.nlm.nih.gov/pubmed/7995001</v>
      </c>
      <c r="D7926" s="250" t="str">
        <f>IF(AND(A7926&lt;&gt;"",ISNUMBER(A7926)),VLOOKUP(A7926,Studies!A:BR,4,FALSE),"")</f>
        <v>Ketoconazole on day 4</v>
      </c>
      <c r="E7926" s="250" t="str">
        <f>IF(AND(A7926&lt;&gt;"",ISNUMBER(A7926)),VLOOKUP(A7926,Studies!A:BR,5,FALSE),"")</f>
        <v>Ketoconazole</v>
      </c>
      <c r="F7926" s="251" t="str">
        <f>IF(AND(A7926&lt;&gt;"",ISNUMBER(A7926)),VLOOKUP(A7926,Studies!A:BR,6,FALSE),"")</f>
        <v>Plasma</v>
      </c>
      <c r="G7926" s="194">
        <v>5</v>
      </c>
      <c r="H7926" s="194" t="s">
        <v>60</v>
      </c>
      <c r="I7926" s="187">
        <v>5.8292900000000003</v>
      </c>
      <c r="J7926" s="187" t="s">
        <v>959</v>
      </c>
      <c r="K7926" s="187" t="s">
        <v>335</v>
      </c>
      <c r="M7926" s="195"/>
      <c r="N7926" s="195"/>
      <c r="O7926" s="59">
        <v>0.2</v>
      </c>
      <c r="P7926" s="42" t="s">
        <v>2637</v>
      </c>
    </row>
    <row r="7927" spans="1:16" x14ac:dyDescent="0.2">
      <c r="A7927" s="30">
        <v>1030</v>
      </c>
      <c r="B7927" s="249" t="str">
        <f>IF(AND(A7927&lt;&gt;"",ISNUMBER(A7927)),VLOOKUP(A7927,Studies!A:BR,2,FALSE),"")</f>
        <v>Varhe 1994</v>
      </c>
      <c r="C7927" s="250" t="str">
        <f>IF(AND(A7927&lt;&gt;"",ISNUMBER(A7927)),VLOOKUP(A7927,Studies!A:BR,3,FALSE),"")</f>
        <v>https://www.ncbi.nlm.nih.gov/pubmed/7995001</v>
      </c>
      <c r="D7927" s="250" t="str">
        <f>IF(AND(A7927&lt;&gt;"",ISNUMBER(A7927)),VLOOKUP(A7927,Studies!A:BR,4,FALSE),"")</f>
        <v>Ketoconazole on day 4</v>
      </c>
      <c r="E7927" s="250" t="str">
        <f>IF(AND(A7927&lt;&gt;"",ISNUMBER(A7927)),VLOOKUP(A7927,Studies!A:BR,5,FALSE),"")</f>
        <v>Ketoconazole</v>
      </c>
      <c r="F7927" s="251" t="str">
        <f>IF(AND(A7927&lt;&gt;"",ISNUMBER(A7927)),VLOOKUP(A7927,Studies!A:BR,6,FALSE),"")</f>
        <v>Plasma</v>
      </c>
      <c r="G7927" s="194">
        <v>8</v>
      </c>
      <c r="H7927" s="194" t="s">
        <v>60</v>
      </c>
      <c r="I7927" s="187">
        <v>3.1178599999999999</v>
      </c>
      <c r="J7927" s="187" t="s">
        <v>959</v>
      </c>
      <c r="K7927" s="187" t="s">
        <v>335</v>
      </c>
      <c r="M7927" s="195"/>
      <c r="N7927" s="195"/>
      <c r="O7927" s="59">
        <v>0.2</v>
      </c>
      <c r="P7927" s="42" t="s">
        <v>2637</v>
      </c>
    </row>
    <row r="7928" spans="1:16" x14ac:dyDescent="0.2">
      <c r="A7928" s="30">
        <v>1030</v>
      </c>
      <c r="B7928" s="249" t="str">
        <f>IF(AND(A7928&lt;&gt;"",ISNUMBER(A7928)),VLOOKUP(A7928,Studies!A:BR,2,FALSE),"")</f>
        <v>Varhe 1994</v>
      </c>
      <c r="C7928" s="250" t="str">
        <f>IF(AND(A7928&lt;&gt;"",ISNUMBER(A7928)),VLOOKUP(A7928,Studies!A:BR,3,FALSE),"")</f>
        <v>https://www.ncbi.nlm.nih.gov/pubmed/7995001</v>
      </c>
      <c r="D7928" s="250" t="str">
        <f>IF(AND(A7928&lt;&gt;"",ISNUMBER(A7928)),VLOOKUP(A7928,Studies!A:BR,4,FALSE),"")</f>
        <v>Ketoconazole on day 4</v>
      </c>
      <c r="E7928" s="250" t="str">
        <f>IF(AND(A7928&lt;&gt;"",ISNUMBER(A7928)),VLOOKUP(A7928,Studies!A:BR,5,FALSE),"")</f>
        <v>Ketoconazole</v>
      </c>
      <c r="F7928" s="251" t="str">
        <f>IF(AND(A7928&lt;&gt;"",ISNUMBER(A7928)),VLOOKUP(A7928,Studies!A:BR,6,FALSE),"")</f>
        <v>Plasma</v>
      </c>
      <c r="G7928" s="194">
        <v>18</v>
      </c>
      <c r="H7928" s="194" t="s">
        <v>60</v>
      </c>
      <c r="I7928" s="187">
        <v>0.48984759999999999</v>
      </c>
      <c r="J7928" s="187" t="s">
        <v>959</v>
      </c>
      <c r="K7928" s="187" t="s">
        <v>335</v>
      </c>
      <c r="M7928" s="195"/>
      <c r="N7928" s="195"/>
      <c r="O7928" s="59">
        <v>0.2</v>
      </c>
      <c r="P7928" s="42" t="s">
        <v>2637</v>
      </c>
    </row>
    <row r="7929" spans="1:16" x14ac:dyDescent="0.2">
      <c r="A7929" s="183">
        <v>1040</v>
      </c>
      <c r="B7929" s="249" t="str">
        <f>IF(AND(A7929&lt;&gt;"",ISNUMBER(A7929)),VLOOKUP(A7929,Studies!A:BR,2,FALSE),"")</f>
        <v>Varhe 1994</v>
      </c>
      <c r="C7929" s="250" t="str">
        <f>IF(AND(A7929&lt;&gt;"",ISNUMBER(A7929)),VLOOKUP(A7929,Studies!A:BR,3,FALSE),"")</f>
        <v>https://www.ncbi.nlm.nih.gov/pubmed/7995001</v>
      </c>
      <c r="D7929" s="250" t="str">
        <f>IF(AND(A7929&lt;&gt;"",ISNUMBER(A7929)),VLOOKUP(A7929,Studies!A:BR,4,FALSE),"")</f>
        <v>Itraconazole on day 4</v>
      </c>
      <c r="E7929" s="250" t="str">
        <f>IF(AND(A7929&lt;&gt;"",ISNUMBER(A7929)),VLOOKUP(A7929,Studies!A:BR,5,FALSE),"")</f>
        <v>Itraconazole</v>
      </c>
      <c r="F7929" s="251" t="str">
        <f>IF(AND(A7929&lt;&gt;"",ISNUMBER(A7929)),VLOOKUP(A7929,Studies!A:BR,6,FALSE),"")</f>
        <v>Plasma</v>
      </c>
      <c r="G7929" s="194">
        <v>2</v>
      </c>
      <c r="H7929" s="194" t="s">
        <v>60</v>
      </c>
      <c r="I7929" s="187">
        <v>0.23412849999999999</v>
      </c>
      <c r="J7929" s="187" t="s">
        <v>959</v>
      </c>
      <c r="K7929" s="187" t="s">
        <v>335</v>
      </c>
      <c r="M7929" s="195"/>
      <c r="N7929" s="195"/>
      <c r="O7929" s="59">
        <v>0.2</v>
      </c>
      <c r="P7929" s="42" t="s">
        <v>2637</v>
      </c>
    </row>
    <row r="7930" spans="1:16" x14ac:dyDescent="0.2">
      <c r="A7930" s="183">
        <v>1040</v>
      </c>
      <c r="B7930" s="249" t="str">
        <f>IF(AND(A7930&lt;&gt;"",ISNUMBER(A7930)),VLOOKUP(A7930,Studies!A:BR,2,FALSE),"")</f>
        <v>Varhe 1994</v>
      </c>
      <c r="C7930" s="250" t="str">
        <f>IF(AND(A7930&lt;&gt;"",ISNUMBER(A7930)),VLOOKUP(A7930,Studies!A:BR,3,FALSE),"")</f>
        <v>https://www.ncbi.nlm.nih.gov/pubmed/7995001</v>
      </c>
      <c r="D7930" s="250" t="str">
        <f>IF(AND(A7930&lt;&gt;"",ISNUMBER(A7930)),VLOOKUP(A7930,Studies!A:BR,4,FALSE),"")</f>
        <v>Itraconazole on day 4</v>
      </c>
      <c r="E7930" s="250" t="str">
        <f>IF(AND(A7930&lt;&gt;"",ISNUMBER(A7930)),VLOOKUP(A7930,Studies!A:BR,5,FALSE),"")</f>
        <v>Itraconazole</v>
      </c>
      <c r="F7930" s="251" t="str">
        <f>IF(AND(A7930&lt;&gt;"",ISNUMBER(A7930)),VLOOKUP(A7930,Studies!A:BR,6,FALSE),"")</f>
        <v>Plasma</v>
      </c>
      <c r="G7930" s="194">
        <v>3</v>
      </c>
      <c r="H7930" s="194" t="s">
        <v>60</v>
      </c>
      <c r="I7930" s="187">
        <v>0.28493540000000001</v>
      </c>
      <c r="J7930" s="187" t="s">
        <v>959</v>
      </c>
      <c r="K7930" s="187" t="s">
        <v>335</v>
      </c>
      <c r="M7930" s="195"/>
      <c r="N7930" s="195"/>
      <c r="O7930" s="59">
        <v>0.2</v>
      </c>
      <c r="P7930" s="42" t="s">
        <v>2637</v>
      </c>
    </row>
    <row r="7931" spans="1:16" x14ac:dyDescent="0.2">
      <c r="A7931" s="183">
        <v>1040</v>
      </c>
      <c r="B7931" s="249" t="str">
        <f>IF(AND(A7931&lt;&gt;"",ISNUMBER(A7931)),VLOOKUP(A7931,Studies!A:BR,2,FALSE),"")</f>
        <v>Varhe 1994</v>
      </c>
      <c r="C7931" s="250" t="str">
        <f>IF(AND(A7931&lt;&gt;"",ISNUMBER(A7931)),VLOOKUP(A7931,Studies!A:BR,3,FALSE),"")</f>
        <v>https://www.ncbi.nlm.nih.gov/pubmed/7995001</v>
      </c>
      <c r="D7931" s="250" t="str">
        <f>IF(AND(A7931&lt;&gt;"",ISNUMBER(A7931)),VLOOKUP(A7931,Studies!A:BR,4,FALSE),"")</f>
        <v>Itraconazole on day 4</v>
      </c>
      <c r="E7931" s="250" t="str">
        <f>IF(AND(A7931&lt;&gt;"",ISNUMBER(A7931)),VLOOKUP(A7931,Studies!A:BR,5,FALSE),"")</f>
        <v>Itraconazole</v>
      </c>
      <c r="F7931" s="251" t="str">
        <f>IF(AND(A7931&lt;&gt;"",ISNUMBER(A7931)),VLOOKUP(A7931,Studies!A:BR,6,FALSE),"")</f>
        <v>Plasma</v>
      </c>
      <c r="G7931" s="194">
        <v>5</v>
      </c>
      <c r="H7931" s="194" t="s">
        <v>60</v>
      </c>
      <c r="I7931" s="187">
        <v>0.28551700000000002</v>
      </c>
      <c r="J7931" s="187" t="s">
        <v>959</v>
      </c>
      <c r="K7931" s="187" t="s">
        <v>335</v>
      </c>
      <c r="M7931" s="195"/>
      <c r="N7931" s="195"/>
      <c r="O7931" s="59">
        <v>0.2</v>
      </c>
      <c r="P7931" s="42" t="s">
        <v>2637</v>
      </c>
    </row>
    <row r="7932" spans="1:16" x14ac:dyDescent="0.2">
      <c r="A7932" s="183">
        <v>1040</v>
      </c>
      <c r="B7932" s="249" t="str">
        <f>IF(AND(A7932&lt;&gt;"",ISNUMBER(A7932)),VLOOKUP(A7932,Studies!A:BR,2,FALSE),"")</f>
        <v>Varhe 1994</v>
      </c>
      <c r="C7932" s="250" t="str">
        <f>IF(AND(A7932&lt;&gt;"",ISNUMBER(A7932)),VLOOKUP(A7932,Studies!A:BR,3,FALSE),"")</f>
        <v>https://www.ncbi.nlm.nih.gov/pubmed/7995001</v>
      </c>
      <c r="D7932" s="250" t="str">
        <f>IF(AND(A7932&lt;&gt;"",ISNUMBER(A7932)),VLOOKUP(A7932,Studies!A:BR,4,FALSE),"")</f>
        <v>Itraconazole on day 4</v>
      </c>
      <c r="E7932" s="250" t="str">
        <f>IF(AND(A7932&lt;&gt;"",ISNUMBER(A7932)),VLOOKUP(A7932,Studies!A:BR,5,FALSE),"")</f>
        <v>Itraconazole</v>
      </c>
      <c r="F7932" s="251" t="str">
        <f>IF(AND(A7932&lt;&gt;"",ISNUMBER(A7932)),VLOOKUP(A7932,Studies!A:BR,6,FALSE),"")</f>
        <v>Plasma</v>
      </c>
      <c r="G7932" s="194">
        <v>8</v>
      </c>
      <c r="H7932" s="194" t="s">
        <v>60</v>
      </c>
      <c r="I7932" s="187">
        <v>0.22006239999999999</v>
      </c>
      <c r="J7932" s="187" t="s">
        <v>959</v>
      </c>
      <c r="K7932" s="187" t="s">
        <v>335</v>
      </c>
      <c r="M7932" s="195"/>
      <c r="N7932" s="195"/>
      <c r="O7932" s="59">
        <v>0.2</v>
      </c>
      <c r="P7932" s="42" t="s">
        <v>2637</v>
      </c>
    </row>
    <row r="7933" spans="1:16" x14ac:dyDescent="0.2">
      <c r="A7933" s="30">
        <v>1040</v>
      </c>
      <c r="B7933" s="249" t="str">
        <f>IF(AND(A7933&lt;&gt;"",ISNUMBER(A7933)),VLOOKUP(A7933,Studies!A:BR,2,FALSE),"")</f>
        <v>Varhe 1994</v>
      </c>
      <c r="C7933" s="250" t="str">
        <f>IF(AND(A7933&lt;&gt;"",ISNUMBER(A7933)),VLOOKUP(A7933,Studies!A:BR,3,FALSE),"")</f>
        <v>https://www.ncbi.nlm.nih.gov/pubmed/7995001</v>
      </c>
      <c r="D7933" s="250" t="str">
        <f>IF(AND(A7933&lt;&gt;"",ISNUMBER(A7933)),VLOOKUP(A7933,Studies!A:BR,4,FALSE),"")</f>
        <v>Itraconazole on day 4</v>
      </c>
      <c r="E7933" s="250" t="str">
        <f>IF(AND(A7933&lt;&gt;"",ISNUMBER(A7933)),VLOOKUP(A7933,Studies!A:BR,5,FALSE),"")</f>
        <v>Itraconazole</v>
      </c>
      <c r="F7933" s="251" t="str">
        <f>IF(AND(A7933&lt;&gt;"",ISNUMBER(A7933)),VLOOKUP(A7933,Studies!A:BR,6,FALSE),"")</f>
        <v>Plasma</v>
      </c>
      <c r="G7933" s="194">
        <v>18</v>
      </c>
      <c r="H7933" s="194" t="s">
        <v>60</v>
      </c>
      <c r="I7933" s="187">
        <v>0.15293699999999999</v>
      </c>
      <c r="J7933" s="187" t="s">
        <v>959</v>
      </c>
      <c r="K7933" s="187" t="s">
        <v>335</v>
      </c>
      <c r="M7933" s="195"/>
      <c r="N7933" s="195"/>
      <c r="O7933" s="59">
        <v>0.2</v>
      </c>
      <c r="P7933" s="42" t="s">
        <v>2637</v>
      </c>
    </row>
    <row r="7934" spans="1:16" x14ac:dyDescent="0.2">
      <c r="A7934" s="30">
        <v>1050</v>
      </c>
      <c r="B7934" s="249" t="str">
        <f>IF(AND(A7934&lt;&gt;"",ISNUMBER(A7934)),VLOOKUP(A7934,Studies!A:BR,2,FALSE),"")</f>
        <v>Varhe 1994</v>
      </c>
      <c r="C7934" s="250" t="str">
        <f>IF(AND(A7934&lt;&gt;"",ISNUMBER(A7934)),VLOOKUP(A7934,Studies!A:BR,3,FALSE),"")</f>
        <v>https://www.ncbi.nlm.nih.gov/pubmed/7995001</v>
      </c>
      <c r="D7934" s="250" t="str">
        <f>IF(AND(A7934&lt;&gt;"",ISNUMBER(A7934)),VLOOKUP(A7934,Studies!A:BR,4,FALSE),"")</f>
        <v>Triazolam with placebo Subject 1</v>
      </c>
      <c r="E7934" s="250" t="str">
        <f>IF(AND(A7934&lt;&gt;"",ISNUMBER(A7934)),VLOOKUP(A7934,Studies!A:BR,5,FALSE),"")</f>
        <v>Triazolam</v>
      </c>
      <c r="F7934" s="251" t="str">
        <f>IF(AND(A7934&lt;&gt;"",ISNUMBER(A7934)),VLOOKUP(A7934,Studies!A:BR,6,FALSE),"")</f>
        <v>Plasma</v>
      </c>
      <c r="G7934" s="194">
        <v>0.67</v>
      </c>
      <c r="H7934" s="194" t="s">
        <v>60</v>
      </c>
      <c r="I7934" s="187">
        <v>0.29478339999999997</v>
      </c>
      <c r="J7934" s="187" t="s">
        <v>941</v>
      </c>
      <c r="K7934" s="187" t="s">
        <v>239</v>
      </c>
      <c r="M7934" s="195"/>
      <c r="N7934" s="195"/>
      <c r="O7934" s="59">
        <v>0.2</v>
      </c>
      <c r="P7934" s="42" t="s">
        <v>2638</v>
      </c>
    </row>
    <row r="7935" spans="1:16" x14ac:dyDescent="0.2">
      <c r="A7935" s="30">
        <v>1050</v>
      </c>
      <c r="B7935" s="249" t="str">
        <f>IF(AND(A7935&lt;&gt;"",ISNUMBER(A7935)),VLOOKUP(A7935,Studies!A:BR,2,FALSE),"")</f>
        <v>Varhe 1994</v>
      </c>
      <c r="C7935" s="250" t="str">
        <f>IF(AND(A7935&lt;&gt;"",ISNUMBER(A7935)),VLOOKUP(A7935,Studies!A:BR,3,FALSE),"")</f>
        <v>https://www.ncbi.nlm.nih.gov/pubmed/7995001</v>
      </c>
      <c r="D7935" s="250" t="str">
        <f>IF(AND(A7935&lt;&gt;"",ISNUMBER(A7935)),VLOOKUP(A7935,Studies!A:BR,4,FALSE),"")</f>
        <v>Triazolam with placebo Subject 1</v>
      </c>
      <c r="E7935" s="250" t="str">
        <f>IF(AND(A7935&lt;&gt;"",ISNUMBER(A7935)),VLOOKUP(A7935,Studies!A:BR,5,FALSE),"")</f>
        <v>Triazolam</v>
      </c>
      <c r="F7935" s="251" t="str">
        <f>IF(AND(A7935&lt;&gt;"",ISNUMBER(A7935)),VLOOKUP(A7935,Studies!A:BR,6,FALSE),"")</f>
        <v>Plasma</v>
      </c>
      <c r="G7935" s="194">
        <v>1</v>
      </c>
      <c r="H7935" s="194" t="s">
        <v>60</v>
      </c>
      <c r="I7935" s="187">
        <v>0.88777569999999995</v>
      </c>
      <c r="J7935" s="187" t="s">
        <v>941</v>
      </c>
      <c r="K7935" s="187" t="s">
        <v>239</v>
      </c>
      <c r="M7935" s="195"/>
      <c r="N7935" s="195"/>
      <c r="O7935" s="59">
        <v>0.2</v>
      </c>
    </row>
    <row r="7936" spans="1:16" x14ac:dyDescent="0.2">
      <c r="A7936" s="183">
        <v>1050</v>
      </c>
      <c r="B7936" s="249" t="str">
        <f>IF(AND(A7936&lt;&gt;"",ISNUMBER(A7936)),VLOOKUP(A7936,Studies!A:BR,2,FALSE),"")</f>
        <v>Varhe 1994</v>
      </c>
      <c r="C7936" s="250" t="str">
        <f>IF(AND(A7936&lt;&gt;"",ISNUMBER(A7936)),VLOOKUP(A7936,Studies!A:BR,3,FALSE),"")</f>
        <v>https://www.ncbi.nlm.nih.gov/pubmed/7995001</v>
      </c>
      <c r="D7936" s="250" t="str">
        <f>IF(AND(A7936&lt;&gt;"",ISNUMBER(A7936)),VLOOKUP(A7936,Studies!A:BR,4,FALSE),"")</f>
        <v>Triazolam with placebo Subject 1</v>
      </c>
      <c r="E7936" s="250" t="str">
        <f>IF(AND(A7936&lt;&gt;"",ISNUMBER(A7936)),VLOOKUP(A7936,Studies!A:BR,5,FALSE),"")</f>
        <v>Triazolam</v>
      </c>
      <c r="F7936" s="251" t="str">
        <f>IF(AND(A7936&lt;&gt;"",ISNUMBER(A7936)),VLOOKUP(A7936,Studies!A:BR,6,FALSE),"")</f>
        <v>Plasma</v>
      </c>
      <c r="G7936" s="194">
        <v>1.5</v>
      </c>
      <c r="H7936" s="194" t="s">
        <v>60</v>
      </c>
      <c r="I7936" s="187">
        <v>1.076408</v>
      </c>
      <c r="J7936" s="187" t="s">
        <v>941</v>
      </c>
      <c r="K7936" s="187" t="s">
        <v>239</v>
      </c>
      <c r="M7936" s="195"/>
      <c r="N7936" s="195"/>
      <c r="O7936" s="59">
        <v>0.2</v>
      </c>
    </row>
    <row r="7937" spans="1:16" x14ac:dyDescent="0.2">
      <c r="A7937" s="183">
        <v>1050</v>
      </c>
      <c r="B7937" s="249" t="str">
        <f>IF(AND(A7937&lt;&gt;"",ISNUMBER(A7937)),VLOOKUP(A7937,Studies!A:BR,2,FALSE),"")</f>
        <v>Varhe 1994</v>
      </c>
      <c r="C7937" s="250" t="str">
        <f>IF(AND(A7937&lt;&gt;"",ISNUMBER(A7937)),VLOOKUP(A7937,Studies!A:BR,3,FALSE),"")</f>
        <v>https://www.ncbi.nlm.nih.gov/pubmed/7995001</v>
      </c>
      <c r="D7937" s="250" t="str">
        <f>IF(AND(A7937&lt;&gt;"",ISNUMBER(A7937)),VLOOKUP(A7937,Studies!A:BR,4,FALSE),"")</f>
        <v>Triazolam with placebo Subject 1</v>
      </c>
      <c r="E7937" s="250" t="str">
        <f>IF(AND(A7937&lt;&gt;"",ISNUMBER(A7937)),VLOOKUP(A7937,Studies!A:BR,5,FALSE),"")</f>
        <v>Triazolam</v>
      </c>
      <c r="F7937" s="251" t="str">
        <f>IF(AND(A7937&lt;&gt;"",ISNUMBER(A7937)),VLOOKUP(A7937,Studies!A:BR,6,FALSE),"")</f>
        <v>Plasma</v>
      </c>
      <c r="G7937" s="194">
        <v>2</v>
      </c>
      <c r="H7937" s="194" t="s">
        <v>60</v>
      </c>
      <c r="I7937" s="187">
        <v>1.076408</v>
      </c>
      <c r="J7937" s="187" t="s">
        <v>941</v>
      </c>
      <c r="K7937" s="187" t="s">
        <v>239</v>
      </c>
      <c r="M7937" s="195"/>
      <c r="N7937" s="195"/>
      <c r="O7937" s="59">
        <v>0.2</v>
      </c>
    </row>
    <row r="7938" spans="1:16" x14ac:dyDescent="0.2">
      <c r="A7938" s="183">
        <v>1050</v>
      </c>
      <c r="B7938" s="249" t="str">
        <f>IF(AND(A7938&lt;&gt;"",ISNUMBER(A7938)),VLOOKUP(A7938,Studies!A:BR,2,FALSE),"")</f>
        <v>Varhe 1994</v>
      </c>
      <c r="C7938" s="250" t="str">
        <f>IF(AND(A7938&lt;&gt;"",ISNUMBER(A7938)),VLOOKUP(A7938,Studies!A:BR,3,FALSE),"")</f>
        <v>https://www.ncbi.nlm.nih.gov/pubmed/7995001</v>
      </c>
      <c r="D7938" s="250" t="str">
        <f>IF(AND(A7938&lt;&gt;"",ISNUMBER(A7938)),VLOOKUP(A7938,Studies!A:BR,4,FALSE),"")</f>
        <v>Triazolam with placebo Subject 1</v>
      </c>
      <c r="E7938" s="250" t="str">
        <f>IF(AND(A7938&lt;&gt;"",ISNUMBER(A7938)),VLOOKUP(A7938,Studies!A:BR,5,FALSE),"")</f>
        <v>Triazolam</v>
      </c>
      <c r="F7938" s="251" t="str">
        <f>IF(AND(A7938&lt;&gt;"",ISNUMBER(A7938)),VLOOKUP(A7938,Studies!A:BR,6,FALSE),"")</f>
        <v>Plasma</v>
      </c>
      <c r="G7938" s="194">
        <v>2.5</v>
      </c>
      <c r="H7938" s="194" t="s">
        <v>60</v>
      </c>
      <c r="I7938" s="187">
        <v>0.94666110000000003</v>
      </c>
      <c r="J7938" s="187" t="s">
        <v>941</v>
      </c>
      <c r="K7938" s="187" t="s">
        <v>239</v>
      </c>
      <c r="M7938" s="195"/>
      <c r="N7938" s="195"/>
      <c r="O7938" s="59">
        <v>0.2</v>
      </c>
    </row>
    <row r="7939" spans="1:16" x14ac:dyDescent="0.2">
      <c r="A7939" s="183">
        <v>1050</v>
      </c>
      <c r="B7939" s="249" t="str">
        <f>IF(AND(A7939&lt;&gt;"",ISNUMBER(A7939)),VLOOKUP(A7939,Studies!A:BR,2,FALSE),"")</f>
        <v>Varhe 1994</v>
      </c>
      <c r="C7939" s="250" t="str">
        <f>IF(AND(A7939&lt;&gt;"",ISNUMBER(A7939)),VLOOKUP(A7939,Studies!A:BR,3,FALSE),"")</f>
        <v>https://www.ncbi.nlm.nih.gov/pubmed/7995001</v>
      </c>
      <c r="D7939" s="250" t="str">
        <f>IF(AND(A7939&lt;&gt;"",ISNUMBER(A7939)),VLOOKUP(A7939,Studies!A:BR,4,FALSE),"")</f>
        <v>Triazolam with placebo Subject 1</v>
      </c>
      <c r="E7939" s="250" t="str">
        <f>IF(AND(A7939&lt;&gt;"",ISNUMBER(A7939)),VLOOKUP(A7939,Studies!A:BR,5,FALSE),"")</f>
        <v>Triazolam</v>
      </c>
      <c r="F7939" s="251" t="str">
        <f>IF(AND(A7939&lt;&gt;"",ISNUMBER(A7939)),VLOOKUP(A7939,Studies!A:BR,6,FALSE),"")</f>
        <v>Plasma</v>
      </c>
      <c r="G7939" s="194">
        <v>3</v>
      </c>
      <c r="H7939" s="194" t="s">
        <v>60</v>
      </c>
      <c r="I7939" s="187">
        <v>0.85972119999999996</v>
      </c>
      <c r="J7939" s="187" t="s">
        <v>941</v>
      </c>
      <c r="K7939" s="187" t="s">
        <v>239</v>
      </c>
      <c r="M7939" s="195"/>
      <c r="N7939" s="195"/>
      <c r="O7939" s="59">
        <v>0.2</v>
      </c>
    </row>
    <row r="7940" spans="1:16" x14ac:dyDescent="0.2">
      <c r="A7940" s="183">
        <v>1050</v>
      </c>
      <c r="B7940" s="249" t="str">
        <f>IF(AND(A7940&lt;&gt;"",ISNUMBER(A7940)),VLOOKUP(A7940,Studies!A:BR,2,FALSE),"")</f>
        <v>Varhe 1994</v>
      </c>
      <c r="C7940" s="250" t="str">
        <f>IF(AND(A7940&lt;&gt;"",ISNUMBER(A7940)),VLOOKUP(A7940,Studies!A:BR,3,FALSE),"")</f>
        <v>https://www.ncbi.nlm.nih.gov/pubmed/7995001</v>
      </c>
      <c r="D7940" s="250" t="str">
        <f>IF(AND(A7940&lt;&gt;"",ISNUMBER(A7940)),VLOOKUP(A7940,Studies!A:BR,4,FALSE),"")</f>
        <v>Triazolam with placebo Subject 1</v>
      </c>
      <c r="E7940" s="250" t="str">
        <f>IF(AND(A7940&lt;&gt;"",ISNUMBER(A7940)),VLOOKUP(A7940,Studies!A:BR,5,FALSE),"")</f>
        <v>Triazolam</v>
      </c>
      <c r="F7940" s="251" t="str">
        <f>IF(AND(A7940&lt;&gt;"",ISNUMBER(A7940)),VLOOKUP(A7940,Studies!A:BR,6,FALSE),"")</f>
        <v>Plasma</v>
      </c>
      <c r="G7940" s="194">
        <v>4</v>
      </c>
      <c r="H7940" s="194" t="s">
        <v>60</v>
      </c>
      <c r="I7940" s="187">
        <v>0.59109670000000003</v>
      </c>
      <c r="J7940" s="187" t="s">
        <v>941</v>
      </c>
      <c r="K7940" s="187" t="s">
        <v>239</v>
      </c>
      <c r="M7940" s="195"/>
      <c r="N7940" s="195"/>
      <c r="O7940" s="59">
        <v>0.2</v>
      </c>
    </row>
    <row r="7941" spans="1:16" x14ac:dyDescent="0.2">
      <c r="A7941" s="183">
        <v>1050</v>
      </c>
      <c r="B7941" s="249" t="str">
        <f>IF(AND(A7941&lt;&gt;"",ISNUMBER(A7941)),VLOOKUP(A7941,Studies!A:BR,2,FALSE),"")</f>
        <v>Varhe 1994</v>
      </c>
      <c r="C7941" s="250" t="str">
        <f>IF(AND(A7941&lt;&gt;"",ISNUMBER(A7941)),VLOOKUP(A7941,Studies!A:BR,3,FALSE),"")</f>
        <v>https://www.ncbi.nlm.nih.gov/pubmed/7995001</v>
      </c>
      <c r="D7941" s="250" t="str">
        <f>IF(AND(A7941&lt;&gt;"",ISNUMBER(A7941)),VLOOKUP(A7941,Studies!A:BR,4,FALSE),"")</f>
        <v>Triazolam with placebo Subject 1</v>
      </c>
      <c r="E7941" s="250" t="str">
        <f>IF(AND(A7941&lt;&gt;"",ISNUMBER(A7941)),VLOOKUP(A7941,Studies!A:BR,5,FALSE),"")</f>
        <v>Triazolam</v>
      </c>
      <c r="F7941" s="251" t="str">
        <f>IF(AND(A7941&lt;&gt;"",ISNUMBER(A7941)),VLOOKUP(A7941,Studies!A:BR,6,FALSE),"")</f>
        <v>Plasma</v>
      </c>
      <c r="G7941" s="194">
        <v>5</v>
      </c>
      <c r="H7941" s="194" t="s">
        <v>60</v>
      </c>
      <c r="I7941" s="187">
        <v>0.29478339999999997</v>
      </c>
      <c r="J7941" s="187" t="s">
        <v>941</v>
      </c>
      <c r="K7941" s="187" t="s">
        <v>239</v>
      </c>
      <c r="M7941" s="195"/>
      <c r="N7941" s="195"/>
      <c r="O7941" s="59">
        <v>0.2</v>
      </c>
    </row>
    <row r="7942" spans="1:16" x14ac:dyDescent="0.2">
      <c r="A7942" s="183">
        <v>1050</v>
      </c>
      <c r="B7942" s="249" t="str">
        <f>IF(AND(A7942&lt;&gt;"",ISNUMBER(A7942)),VLOOKUP(A7942,Studies!A:BR,2,FALSE),"")</f>
        <v>Varhe 1994</v>
      </c>
      <c r="C7942" s="250" t="str">
        <f>IF(AND(A7942&lt;&gt;"",ISNUMBER(A7942)),VLOOKUP(A7942,Studies!A:BR,3,FALSE),"")</f>
        <v>https://www.ncbi.nlm.nih.gov/pubmed/7995001</v>
      </c>
      <c r="D7942" s="250" t="str">
        <f>IF(AND(A7942&lt;&gt;"",ISNUMBER(A7942)),VLOOKUP(A7942,Studies!A:BR,4,FALSE),"")</f>
        <v>Triazolam with placebo Subject 1</v>
      </c>
      <c r="E7942" s="250" t="str">
        <f>IF(AND(A7942&lt;&gt;"",ISNUMBER(A7942)),VLOOKUP(A7942,Studies!A:BR,5,FALSE),"")</f>
        <v>Triazolam</v>
      </c>
      <c r="F7942" s="251" t="str">
        <f>IF(AND(A7942&lt;&gt;"",ISNUMBER(A7942)),VLOOKUP(A7942,Studies!A:BR,6,FALSE),"")</f>
        <v>Plasma</v>
      </c>
      <c r="G7942" s="194">
        <v>6</v>
      </c>
      <c r="H7942" s="194" t="s">
        <v>60</v>
      </c>
      <c r="I7942" s="187">
        <v>0.29478339999999997</v>
      </c>
      <c r="J7942" s="187" t="s">
        <v>941</v>
      </c>
      <c r="K7942" s="187" t="s">
        <v>239</v>
      </c>
      <c r="M7942" s="195"/>
      <c r="N7942" s="195"/>
      <c r="O7942" s="59">
        <v>0.2</v>
      </c>
    </row>
    <row r="7943" spans="1:16" x14ac:dyDescent="0.2">
      <c r="A7943" s="30">
        <v>1051</v>
      </c>
      <c r="B7943" s="249" t="str">
        <f>IF(AND(A7943&lt;&gt;"",ISNUMBER(A7943)),VLOOKUP(A7943,Studies!A:BR,2,FALSE),"")</f>
        <v>Varhe 1994</v>
      </c>
      <c r="C7943" s="250" t="str">
        <f>IF(AND(A7943&lt;&gt;"",ISNUMBER(A7943)),VLOOKUP(A7943,Studies!A:BR,3,FALSE),"")</f>
        <v>https://www.ncbi.nlm.nih.gov/pubmed/7995001</v>
      </c>
      <c r="D7943" s="250" t="str">
        <f>IF(AND(A7943&lt;&gt;"",ISNUMBER(A7943)),VLOOKUP(A7943,Studies!A:BR,4,FALSE),"")</f>
        <v>Triazolam with placebo Subject 2</v>
      </c>
      <c r="E7943" s="250" t="str">
        <f>IF(AND(A7943&lt;&gt;"",ISNUMBER(A7943)),VLOOKUP(A7943,Studies!A:BR,5,FALSE),"")</f>
        <v>Triazolam</v>
      </c>
      <c r="F7943" s="251" t="str">
        <f>IF(AND(A7943&lt;&gt;"",ISNUMBER(A7943)),VLOOKUP(A7943,Studies!A:BR,6,FALSE),"")</f>
        <v>Plasma</v>
      </c>
      <c r="G7943" s="194">
        <v>0.33</v>
      </c>
      <c r="H7943" s="50" t="s">
        <v>60</v>
      </c>
      <c r="I7943" s="187">
        <v>1.2584299999999999</v>
      </c>
      <c r="J7943" s="41" t="s">
        <v>941</v>
      </c>
      <c r="K7943" s="41" t="s">
        <v>239</v>
      </c>
      <c r="O7943" s="199">
        <v>0.2</v>
      </c>
      <c r="P7943" s="42" t="s">
        <v>2639</v>
      </c>
    </row>
    <row r="7944" spans="1:16" x14ac:dyDescent="0.2">
      <c r="A7944" s="30">
        <v>1051</v>
      </c>
      <c r="B7944" s="249" t="str">
        <f>IF(AND(A7944&lt;&gt;"",ISNUMBER(A7944)),VLOOKUP(A7944,Studies!A:BR,2,FALSE),"")</f>
        <v>Varhe 1994</v>
      </c>
      <c r="C7944" s="250" t="str">
        <f>IF(AND(A7944&lt;&gt;"",ISNUMBER(A7944)),VLOOKUP(A7944,Studies!A:BR,3,FALSE),"")</f>
        <v>https://www.ncbi.nlm.nih.gov/pubmed/7995001</v>
      </c>
      <c r="D7944" s="250" t="str">
        <f>IF(AND(A7944&lt;&gt;"",ISNUMBER(A7944)),VLOOKUP(A7944,Studies!A:BR,4,FALSE),"")</f>
        <v>Triazolam with placebo Subject 2</v>
      </c>
      <c r="E7944" s="250" t="str">
        <f>IF(AND(A7944&lt;&gt;"",ISNUMBER(A7944)),VLOOKUP(A7944,Studies!A:BR,5,FALSE),"")</f>
        <v>Triazolam</v>
      </c>
      <c r="F7944" s="251" t="str">
        <f>IF(AND(A7944&lt;&gt;"",ISNUMBER(A7944)),VLOOKUP(A7944,Studies!A:BR,6,FALSE),"")</f>
        <v>Plasma</v>
      </c>
      <c r="G7944" s="194">
        <v>0.67</v>
      </c>
      <c r="H7944" s="50" t="s">
        <v>60</v>
      </c>
      <c r="I7944" s="187">
        <v>1.832001</v>
      </c>
      <c r="J7944" s="41" t="s">
        <v>941</v>
      </c>
      <c r="K7944" s="41" t="s">
        <v>239</v>
      </c>
      <c r="O7944" s="199">
        <v>0.2</v>
      </c>
    </row>
    <row r="7945" spans="1:16" x14ac:dyDescent="0.2">
      <c r="A7945" s="30">
        <v>1051</v>
      </c>
      <c r="B7945" s="249" t="str">
        <f>IF(AND(A7945&lt;&gt;"",ISNUMBER(A7945)),VLOOKUP(A7945,Studies!A:BR,2,FALSE),"")</f>
        <v>Varhe 1994</v>
      </c>
      <c r="C7945" s="250" t="str">
        <f>IF(AND(A7945&lt;&gt;"",ISNUMBER(A7945)),VLOOKUP(A7945,Studies!A:BR,3,FALSE),"")</f>
        <v>https://www.ncbi.nlm.nih.gov/pubmed/7995001</v>
      </c>
      <c r="D7945" s="250" t="str">
        <f>IF(AND(A7945&lt;&gt;"",ISNUMBER(A7945)),VLOOKUP(A7945,Studies!A:BR,4,FALSE),"")</f>
        <v>Triazolam with placebo Subject 2</v>
      </c>
      <c r="E7945" s="250" t="str">
        <f>IF(AND(A7945&lt;&gt;"",ISNUMBER(A7945)),VLOOKUP(A7945,Studies!A:BR,5,FALSE),"")</f>
        <v>Triazolam</v>
      </c>
      <c r="F7945" s="251" t="str">
        <f>IF(AND(A7945&lt;&gt;"",ISNUMBER(A7945)),VLOOKUP(A7945,Studies!A:BR,6,FALSE),"")</f>
        <v>Plasma</v>
      </c>
      <c r="G7945" s="194">
        <v>1</v>
      </c>
      <c r="H7945" s="50" t="s">
        <v>60</v>
      </c>
      <c r="I7945" s="187">
        <v>1.649305</v>
      </c>
      <c r="J7945" s="41" t="s">
        <v>941</v>
      </c>
      <c r="K7945" s="41" t="s">
        <v>239</v>
      </c>
      <c r="O7945" s="199">
        <v>0.2</v>
      </c>
    </row>
    <row r="7946" spans="1:16" x14ac:dyDescent="0.2">
      <c r="A7946" s="30">
        <v>1051</v>
      </c>
      <c r="B7946" s="249" t="str">
        <f>IF(AND(A7946&lt;&gt;"",ISNUMBER(A7946)),VLOOKUP(A7946,Studies!A:BR,2,FALSE),"")</f>
        <v>Varhe 1994</v>
      </c>
      <c r="C7946" s="250" t="str">
        <f>IF(AND(A7946&lt;&gt;"",ISNUMBER(A7946)),VLOOKUP(A7946,Studies!A:BR,3,FALSE),"")</f>
        <v>https://www.ncbi.nlm.nih.gov/pubmed/7995001</v>
      </c>
      <c r="D7946" s="250" t="str">
        <f>IF(AND(A7946&lt;&gt;"",ISNUMBER(A7946)),VLOOKUP(A7946,Studies!A:BR,4,FALSE),"")</f>
        <v>Triazolam with placebo Subject 2</v>
      </c>
      <c r="E7946" s="250" t="str">
        <f>IF(AND(A7946&lt;&gt;"",ISNUMBER(A7946)),VLOOKUP(A7946,Studies!A:BR,5,FALSE),"")</f>
        <v>Triazolam</v>
      </c>
      <c r="F7946" s="251" t="str">
        <f>IF(AND(A7946&lt;&gt;"",ISNUMBER(A7946)),VLOOKUP(A7946,Studies!A:BR,6,FALSE),"")</f>
        <v>Plasma</v>
      </c>
      <c r="G7946" s="194">
        <v>1.5</v>
      </c>
      <c r="H7946" s="50" t="s">
        <v>60</v>
      </c>
      <c r="I7946" s="187">
        <v>1.2752619999999999</v>
      </c>
      <c r="J7946" s="41" t="s">
        <v>941</v>
      </c>
      <c r="K7946" s="41" t="s">
        <v>239</v>
      </c>
      <c r="O7946" s="199">
        <v>0.2</v>
      </c>
    </row>
    <row r="7947" spans="1:16" x14ac:dyDescent="0.2">
      <c r="A7947" s="30">
        <v>1051</v>
      </c>
      <c r="B7947" s="249" t="str">
        <f>IF(AND(A7947&lt;&gt;"",ISNUMBER(A7947)),VLOOKUP(A7947,Studies!A:BR,2,FALSE),"")</f>
        <v>Varhe 1994</v>
      </c>
      <c r="C7947" s="250" t="str">
        <f>IF(AND(A7947&lt;&gt;"",ISNUMBER(A7947)),VLOOKUP(A7947,Studies!A:BR,3,FALSE),"")</f>
        <v>https://www.ncbi.nlm.nih.gov/pubmed/7995001</v>
      </c>
      <c r="D7947" s="250" t="str">
        <f>IF(AND(A7947&lt;&gt;"",ISNUMBER(A7947)),VLOOKUP(A7947,Studies!A:BR,4,FALSE),"")</f>
        <v>Triazolam with placebo Subject 2</v>
      </c>
      <c r="E7947" s="250" t="str">
        <f>IF(AND(A7947&lt;&gt;"",ISNUMBER(A7947)),VLOOKUP(A7947,Studies!A:BR,5,FALSE),"")</f>
        <v>Triazolam</v>
      </c>
      <c r="F7947" s="251" t="str">
        <f>IF(AND(A7947&lt;&gt;"",ISNUMBER(A7947)),VLOOKUP(A7947,Studies!A:BR,6,FALSE),"")</f>
        <v>Plasma</v>
      </c>
      <c r="G7947" s="194">
        <v>2</v>
      </c>
      <c r="H7947" s="50" t="s">
        <v>60</v>
      </c>
      <c r="I7947" s="187">
        <v>1.3691610000000001</v>
      </c>
      <c r="J7947" s="41" t="s">
        <v>941</v>
      </c>
      <c r="K7947" s="41" t="s">
        <v>239</v>
      </c>
      <c r="O7947" s="199">
        <v>0.2</v>
      </c>
    </row>
    <row r="7948" spans="1:16" x14ac:dyDescent="0.2">
      <c r="A7948" s="30">
        <v>1051</v>
      </c>
      <c r="B7948" s="249" t="str">
        <f>IF(AND(A7948&lt;&gt;"",ISNUMBER(A7948)),VLOOKUP(A7948,Studies!A:BR,2,FALSE),"")</f>
        <v>Varhe 1994</v>
      </c>
      <c r="C7948" s="250" t="str">
        <f>IF(AND(A7948&lt;&gt;"",ISNUMBER(A7948)),VLOOKUP(A7948,Studies!A:BR,3,FALSE),"")</f>
        <v>https://www.ncbi.nlm.nih.gov/pubmed/7995001</v>
      </c>
      <c r="D7948" s="250" t="str">
        <f>IF(AND(A7948&lt;&gt;"",ISNUMBER(A7948)),VLOOKUP(A7948,Studies!A:BR,4,FALSE),"")</f>
        <v>Triazolam with placebo Subject 2</v>
      </c>
      <c r="E7948" s="250" t="str">
        <f>IF(AND(A7948&lt;&gt;"",ISNUMBER(A7948)),VLOOKUP(A7948,Studies!A:BR,5,FALSE),"")</f>
        <v>Triazolam</v>
      </c>
      <c r="F7948" s="251" t="str">
        <f>IF(AND(A7948&lt;&gt;"",ISNUMBER(A7948)),VLOOKUP(A7948,Studies!A:BR,6,FALSE),"")</f>
        <v>Plasma</v>
      </c>
      <c r="G7948" s="194">
        <v>2.5</v>
      </c>
      <c r="H7948" s="50" t="s">
        <v>60</v>
      </c>
      <c r="I7948" s="187">
        <v>1.190312</v>
      </c>
      <c r="J7948" s="41" t="s">
        <v>941</v>
      </c>
      <c r="K7948" s="41" t="s">
        <v>239</v>
      </c>
      <c r="O7948" s="199">
        <v>0.2</v>
      </c>
    </row>
    <row r="7949" spans="1:16" x14ac:dyDescent="0.2">
      <c r="A7949" s="30">
        <v>1051</v>
      </c>
      <c r="B7949" s="249" t="str">
        <f>IF(AND(A7949&lt;&gt;"",ISNUMBER(A7949)),VLOOKUP(A7949,Studies!A:BR,2,FALSE),"")</f>
        <v>Varhe 1994</v>
      </c>
      <c r="C7949" s="250" t="str">
        <f>IF(AND(A7949&lt;&gt;"",ISNUMBER(A7949)),VLOOKUP(A7949,Studies!A:BR,3,FALSE),"")</f>
        <v>https://www.ncbi.nlm.nih.gov/pubmed/7995001</v>
      </c>
      <c r="D7949" s="250" t="str">
        <f>IF(AND(A7949&lt;&gt;"",ISNUMBER(A7949)),VLOOKUP(A7949,Studies!A:BR,4,FALSE),"")</f>
        <v>Triazolam with placebo Subject 2</v>
      </c>
      <c r="E7949" s="250" t="str">
        <f>IF(AND(A7949&lt;&gt;"",ISNUMBER(A7949)),VLOOKUP(A7949,Studies!A:BR,5,FALSE),"")</f>
        <v>Triazolam</v>
      </c>
      <c r="F7949" s="251" t="str">
        <f>IF(AND(A7949&lt;&gt;"",ISNUMBER(A7949)),VLOOKUP(A7949,Studies!A:BR,6,FALSE),"")</f>
        <v>Plasma</v>
      </c>
      <c r="G7949" s="194">
        <v>3</v>
      </c>
      <c r="H7949" s="50" t="s">
        <v>60</v>
      </c>
      <c r="I7949" s="187">
        <v>0.97588410000000003</v>
      </c>
      <c r="J7949" s="41" t="s">
        <v>941</v>
      </c>
      <c r="K7949" s="41" t="s">
        <v>239</v>
      </c>
      <c r="O7949" s="199">
        <v>0.2</v>
      </c>
    </row>
    <row r="7950" spans="1:16" x14ac:dyDescent="0.2">
      <c r="A7950" s="30">
        <v>1051</v>
      </c>
      <c r="B7950" s="249" t="str">
        <f>IF(AND(A7950&lt;&gt;"",ISNUMBER(A7950)),VLOOKUP(A7950,Studies!A:BR,2,FALSE),"")</f>
        <v>Varhe 1994</v>
      </c>
      <c r="C7950" s="250" t="str">
        <f>IF(AND(A7950&lt;&gt;"",ISNUMBER(A7950)),VLOOKUP(A7950,Studies!A:BR,3,FALSE),"")</f>
        <v>https://www.ncbi.nlm.nih.gov/pubmed/7995001</v>
      </c>
      <c r="D7950" s="250" t="str">
        <f>IF(AND(A7950&lt;&gt;"",ISNUMBER(A7950)),VLOOKUP(A7950,Studies!A:BR,4,FALSE),"")</f>
        <v>Triazolam with placebo Subject 2</v>
      </c>
      <c r="E7950" s="250" t="str">
        <f>IF(AND(A7950&lt;&gt;"",ISNUMBER(A7950)),VLOOKUP(A7950,Studies!A:BR,5,FALSE),"")</f>
        <v>Triazolam</v>
      </c>
      <c r="F7950" s="251" t="str">
        <f>IF(AND(A7950&lt;&gt;"",ISNUMBER(A7950)),VLOOKUP(A7950,Studies!A:BR,6,FALSE),"")</f>
        <v>Plasma</v>
      </c>
      <c r="G7950" s="194">
        <v>4</v>
      </c>
      <c r="H7950" s="50" t="s">
        <v>60</v>
      </c>
      <c r="I7950" s="187">
        <v>0.87943139999999997</v>
      </c>
      <c r="J7950" s="41" t="s">
        <v>941</v>
      </c>
      <c r="K7950" s="41" t="s">
        <v>239</v>
      </c>
      <c r="O7950" s="199">
        <v>0.2</v>
      </c>
    </row>
    <row r="7951" spans="1:16" x14ac:dyDescent="0.2">
      <c r="A7951" s="30">
        <v>1051</v>
      </c>
      <c r="B7951" s="249" t="str">
        <f>IF(AND(A7951&lt;&gt;"",ISNUMBER(A7951)),VLOOKUP(A7951,Studies!A:BR,2,FALSE),"")</f>
        <v>Varhe 1994</v>
      </c>
      <c r="C7951" s="250" t="str">
        <f>IF(AND(A7951&lt;&gt;"",ISNUMBER(A7951)),VLOOKUP(A7951,Studies!A:BR,3,FALSE),"")</f>
        <v>https://www.ncbi.nlm.nih.gov/pubmed/7995001</v>
      </c>
      <c r="D7951" s="250" t="str">
        <f>IF(AND(A7951&lt;&gt;"",ISNUMBER(A7951)),VLOOKUP(A7951,Studies!A:BR,4,FALSE),"")</f>
        <v>Triazolam with placebo Subject 2</v>
      </c>
      <c r="E7951" s="250" t="str">
        <f>IF(AND(A7951&lt;&gt;"",ISNUMBER(A7951)),VLOOKUP(A7951,Studies!A:BR,5,FALSE),"")</f>
        <v>Triazolam</v>
      </c>
      <c r="F7951" s="251" t="str">
        <f>IF(AND(A7951&lt;&gt;"",ISNUMBER(A7951)),VLOOKUP(A7951,Studies!A:BR,6,FALSE),"")</f>
        <v>Plasma</v>
      </c>
      <c r="G7951" s="194">
        <v>5</v>
      </c>
      <c r="H7951" s="50" t="s">
        <v>60</v>
      </c>
      <c r="I7951" s="187">
        <v>0.6268456</v>
      </c>
      <c r="J7951" s="41" t="s">
        <v>941</v>
      </c>
      <c r="K7951" s="41" t="s">
        <v>239</v>
      </c>
      <c r="O7951" s="199">
        <v>0.2</v>
      </c>
    </row>
    <row r="7952" spans="1:16" x14ac:dyDescent="0.2">
      <c r="A7952" s="30">
        <v>1051</v>
      </c>
      <c r="B7952" s="249" t="str">
        <f>IF(AND(A7952&lt;&gt;"",ISNUMBER(A7952)),VLOOKUP(A7952,Studies!A:BR,2,FALSE),"")</f>
        <v>Varhe 1994</v>
      </c>
      <c r="C7952" s="250" t="str">
        <f>IF(AND(A7952&lt;&gt;"",ISNUMBER(A7952)),VLOOKUP(A7952,Studies!A:BR,3,FALSE),"")</f>
        <v>https://www.ncbi.nlm.nih.gov/pubmed/7995001</v>
      </c>
      <c r="D7952" s="250" t="str">
        <f>IF(AND(A7952&lt;&gt;"",ISNUMBER(A7952)),VLOOKUP(A7952,Studies!A:BR,4,FALSE),"")</f>
        <v>Triazolam with placebo Subject 2</v>
      </c>
      <c r="E7952" s="250" t="str">
        <f>IF(AND(A7952&lt;&gt;"",ISNUMBER(A7952)),VLOOKUP(A7952,Studies!A:BR,5,FALSE),"")</f>
        <v>Triazolam</v>
      </c>
      <c r="F7952" s="251" t="str">
        <f>IF(AND(A7952&lt;&gt;"",ISNUMBER(A7952)),VLOOKUP(A7952,Studies!A:BR,6,FALSE),"")</f>
        <v>Plasma</v>
      </c>
      <c r="G7952" s="194">
        <v>6</v>
      </c>
      <c r="H7952" s="50" t="s">
        <v>60</v>
      </c>
      <c r="I7952" s="187">
        <v>0.52648989999999996</v>
      </c>
      <c r="J7952" s="41" t="s">
        <v>941</v>
      </c>
      <c r="K7952" s="41" t="s">
        <v>239</v>
      </c>
      <c r="O7952" s="199">
        <v>0.2</v>
      </c>
    </row>
    <row r="7953" spans="1:16" x14ac:dyDescent="0.2">
      <c r="A7953" s="30">
        <v>1051</v>
      </c>
      <c r="B7953" s="249" t="str">
        <f>IF(AND(A7953&lt;&gt;"",ISNUMBER(A7953)),VLOOKUP(A7953,Studies!A:BR,2,FALSE),"")</f>
        <v>Varhe 1994</v>
      </c>
      <c r="C7953" s="250" t="str">
        <f>IF(AND(A7953&lt;&gt;"",ISNUMBER(A7953)),VLOOKUP(A7953,Studies!A:BR,3,FALSE),"")</f>
        <v>https://www.ncbi.nlm.nih.gov/pubmed/7995001</v>
      </c>
      <c r="D7953" s="250" t="str">
        <f>IF(AND(A7953&lt;&gt;"",ISNUMBER(A7953)),VLOOKUP(A7953,Studies!A:BR,4,FALSE),"")</f>
        <v>Triazolam with placebo Subject 2</v>
      </c>
      <c r="E7953" s="250" t="str">
        <f>IF(AND(A7953&lt;&gt;"",ISNUMBER(A7953)),VLOOKUP(A7953,Studies!A:BR,5,FALSE),"")</f>
        <v>Triazolam</v>
      </c>
      <c r="F7953" s="251" t="str">
        <f>IF(AND(A7953&lt;&gt;"",ISNUMBER(A7953)),VLOOKUP(A7953,Studies!A:BR,6,FALSE),"")</f>
        <v>Plasma</v>
      </c>
      <c r="G7953" s="194">
        <v>7</v>
      </c>
      <c r="H7953" s="50" t="s">
        <v>60</v>
      </c>
      <c r="I7953" s="187">
        <v>0.393289</v>
      </c>
      <c r="J7953" s="41" t="s">
        <v>941</v>
      </c>
      <c r="K7953" s="41" t="s">
        <v>239</v>
      </c>
      <c r="O7953" s="199">
        <v>0.2</v>
      </c>
    </row>
    <row r="7954" spans="1:16" x14ac:dyDescent="0.2">
      <c r="A7954" s="30">
        <v>1052</v>
      </c>
      <c r="B7954" s="249" t="str">
        <f>IF(AND(A7954&lt;&gt;"",ISNUMBER(A7954)),VLOOKUP(A7954,Studies!A:BR,2,FALSE),"")</f>
        <v>Varhe 1994</v>
      </c>
      <c r="C7954" s="250" t="str">
        <f>IF(AND(A7954&lt;&gt;"",ISNUMBER(A7954)),VLOOKUP(A7954,Studies!A:BR,3,FALSE),"")</f>
        <v>https://www.ncbi.nlm.nih.gov/pubmed/7995001</v>
      </c>
      <c r="D7954" s="250" t="str">
        <f>IF(AND(A7954&lt;&gt;"",ISNUMBER(A7954)),VLOOKUP(A7954,Studies!A:BR,4,FALSE),"")</f>
        <v>Triazolam with placebo Subject 3</v>
      </c>
      <c r="E7954" s="250" t="str">
        <f>IF(AND(A7954&lt;&gt;"",ISNUMBER(A7954)),VLOOKUP(A7954,Studies!A:BR,5,FALSE),"")</f>
        <v>Triazolam</v>
      </c>
      <c r="F7954" s="251" t="str">
        <f>IF(AND(A7954&lt;&gt;"",ISNUMBER(A7954)),VLOOKUP(A7954,Studies!A:BR,6,FALSE),"")</f>
        <v>Plasma</v>
      </c>
      <c r="G7954" s="194">
        <v>0.67</v>
      </c>
      <c r="H7954" s="50" t="s">
        <v>60</v>
      </c>
      <c r="I7954" s="187">
        <v>1.6877519999999999</v>
      </c>
      <c r="J7954" s="41" t="s">
        <v>941</v>
      </c>
      <c r="K7954" s="41" t="s">
        <v>239</v>
      </c>
      <c r="O7954" s="199">
        <v>0.2</v>
      </c>
      <c r="P7954" s="42" t="s">
        <v>2640</v>
      </c>
    </row>
    <row r="7955" spans="1:16" x14ac:dyDescent="0.2">
      <c r="A7955" s="30">
        <v>1052</v>
      </c>
      <c r="B7955" s="249" t="str">
        <f>IF(AND(A7955&lt;&gt;"",ISNUMBER(A7955)),VLOOKUP(A7955,Studies!A:BR,2,FALSE),"")</f>
        <v>Varhe 1994</v>
      </c>
      <c r="C7955" s="250" t="str">
        <f>IF(AND(A7955&lt;&gt;"",ISNUMBER(A7955)),VLOOKUP(A7955,Studies!A:BR,3,FALSE),"")</f>
        <v>https://www.ncbi.nlm.nih.gov/pubmed/7995001</v>
      </c>
      <c r="D7955" s="250" t="str">
        <f>IF(AND(A7955&lt;&gt;"",ISNUMBER(A7955)),VLOOKUP(A7955,Studies!A:BR,4,FALSE),"")</f>
        <v>Triazolam with placebo Subject 3</v>
      </c>
      <c r="E7955" s="250" t="str">
        <f>IF(AND(A7955&lt;&gt;"",ISNUMBER(A7955)),VLOOKUP(A7955,Studies!A:BR,5,FALSE),"")</f>
        <v>Triazolam</v>
      </c>
      <c r="F7955" s="251" t="str">
        <f>IF(AND(A7955&lt;&gt;"",ISNUMBER(A7955)),VLOOKUP(A7955,Studies!A:BR,6,FALSE),"")</f>
        <v>Plasma</v>
      </c>
      <c r="G7955" s="194">
        <v>1</v>
      </c>
      <c r="H7955" s="50" t="s">
        <v>60</v>
      </c>
      <c r="I7955" s="187">
        <v>2.1852269999999998</v>
      </c>
      <c r="J7955" s="41" t="s">
        <v>941</v>
      </c>
      <c r="K7955" s="41" t="s">
        <v>239</v>
      </c>
      <c r="O7955" s="199">
        <v>0.2</v>
      </c>
    </row>
    <row r="7956" spans="1:16" x14ac:dyDescent="0.2">
      <c r="A7956" s="30">
        <v>1052</v>
      </c>
      <c r="B7956" s="249" t="str">
        <f>IF(AND(A7956&lt;&gt;"",ISNUMBER(A7956)),VLOOKUP(A7956,Studies!A:BR,2,FALSE),"")</f>
        <v>Varhe 1994</v>
      </c>
      <c r="C7956" s="250" t="str">
        <f>IF(AND(A7956&lt;&gt;"",ISNUMBER(A7956)),VLOOKUP(A7956,Studies!A:BR,3,FALSE),"")</f>
        <v>https://www.ncbi.nlm.nih.gov/pubmed/7995001</v>
      </c>
      <c r="D7956" s="250" t="str">
        <f>IF(AND(A7956&lt;&gt;"",ISNUMBER(A7956)),VLOOKUP(A7956,Studies!A:BR,4,FALSE),"")</f>
        <v>Triazolam with placebo Subject 3</v>
      </c>
      <c r="E7956" s="250" t="str">
        <f>IF(AND(A7956&lt;&gt;"",ISNUMBER(A7956)),VLOOKUP(A7956,Studies!A:BR,5,FALSE),"")</f>
        <v>Triazolam</v>
      </c>
      <c r="F7956" s="251" t="str">
        <f>IF(AND(A7956&lt;&gt;"",ISNUMBER(A7956)),VLOOKUP(A7956,Studies!A:BR,6,FALSE),"")</f>
        <v>Plasma</v>
      </c>
      <c r="G7956" s="194">
        <v>1.5</v>
      </c>
      <c r="H7956" s="50" t="s">
        <v>60</v>
      </c>
      <c r="I7956" s="187">
        <v>2.373694</v>
      </c>
      <c r="J7956" s="41" t="s">
        <v>941</v>
      </c>
      <c r="K7956" s="41" t="s">
        <v>239</v>
      </c>
      <c r="O7956" s="199">
        <v>0.2</v>
      </c>
    </row>
    <row r="7957" spans="1:16" x14ac:dyDescent="0.2">
      <c r="A7957" s="30">
        <v>1052</v>
      </c>
      <c r="B7957" s="249" t="str">
        <f>IF(AND(A7957&lt;&gt;"",ISNUMBER(A7957)),VLOOKUP(A7957,Studies!A:BR,2,FALSE),"")</f>
        <v>Varhe 1994</v>
      </c>
      <c r="C7957" s="250" t="str">
        <f>IF(AND(A7957&lt;&gt;"",ISNUMBER(A7957)),VLOOKUP(A7957,Studies!A:BR,3,FALSE),"")</f>
        <v>https://www.ncbi.nlm.nih.gov/pubmed/7995001</v>
      </c>
      <c r="D7957" s="250" t="str">
        <f>IF(AND(A7957&lt;&gt;"",ISNUMBER(A7957)),VLOOKUP(A7957,Studies!A:BR,4,FALSE),"")</f>
        <v>Triazolam with placebo Subject 3</v>
      </c>
      <c r="E7957" s="250" t="str">
        <f>IF(AND(A7957&lt;&gt;"",ISNUMBER(A7957)),VLOOKUP(A7957,Studies!A:BR,5,FALSE),"")</f>
        <v>Triazolam</v>
      </c>
      <c r="F7957" s="251" t="str">
        <f>IF(AND(A7957&lt;&gt;"",ISNUMBER(A7957)),VLOOKUP(A7957,Studies!A:BR,6,FALSE),"")</f>
        <v>Plasma</v>
      </c>
      <c r="G7957" s="194">
        <v>2</v>
      </c>
      <c r="H7957" s="50" t="s">
        <v>60</v>
      </c>
      <c r="I7957" s="187">
        <v>2.2933699999999999</v>
      </c>
      <c r="J7957" s="41" t="s">
        <v>941</v>
      </c>
      <c r="K7957" s="41" t="s">
        <v>239</v>
      </c>
      <c r="O7957" s="199">
        <v>0.2</v>
      </c>
    </row>
    <row r="7958" spans="1:16" x14ac:dyDescent="0.2">
      <c r="A7958" s="30">
        <v>1052</v>
      </c>
      <c r="B7958" s="249" t="str">
        <f>IF(AND(A7958&lt;&gt;"",ISNUMBER(A7958)),VLOOKUP(A7958,Studies!A:BR,2,FALSE),"")</f>
        <v>Varhe 1994</v>
      </c>
      <c r="C7958" s="250" t="str">
        <f>IF(AND(A7958&lt;&gt;"",ISNUMBER(A7958)),VLOOKUP(A7958,Studies!A:BR,3,FALSE),"")</f>
        <v>https://www.ncbi.nlm.nih.gov/pubmed/7995001</v>
      </c>
      <c r="D7958" s="250" t="str">
        <f>IF(AND(A7958&lt;&gt;"",ISNUMBER(A7958)),VLOOKUP(A7958,Studies!A:BR,4,FALSE),"")</f>
        <v>Triazolam with placebo Subject 3</v>
      </c>
      <c r="E7958" s="250" t="str">
        <f>IF(AND(A7958&lt;&gt;"",ISNUMBER(A7958)),VLOOKUP(A7958,Studies!A:BR,5,FALSE),"")</f>
        <v>Triazolam</v>
      </c>
      <c r="F7958" s="251" t="str">
        <f>IF(AND(A7958&lt;&gt;"",ISNUMBER(A7958)),VLOOKUP(A7958,Studies!A:BR,6,FALSE),"")</f>
        <v>Plasma</v>
      </c>
      <c r="G7958" s="194">
        <v>2.5</v>
      </c>
      <c r="H7958" s="50" t="s">
        <v>60</v>
      </c>
      <c r="I7958" s="187">
        <v>1.9706109999999999</v>
      </c>
      <c r="J7958" s="41" t="s">
        <v>941</v>
      </c>
      <c r="K7958" s="41" t="s">
        <v>239</v>
      </c>
      <c r="O7958" s="199">
        <v>0.2</v>
      </c>
    </row>
    <row r="7959" spans="1:16" x14ac:dyDescent="0.2">
      <c r="A7959" s="30">
        <v>1052</v>
      </c>
      <c r="B7959" s="249" t="str">
        <f>IF(AND(A7959&lt;&gt;"",ISNUMBER(A7959)),VLOOKUP(A7959,Studies!A:BR,2,FALSE),"")</f>
        <v>Varhe 1994</v>
      </c>
      <c r="C7959" s="250" t="str">
        <f>IF(AND(A7959&lt;&gt;"",ISNUMBER(A7959)),VLOOKUP(A7959,Studies!A:BR,3,FALSE),"")</f>
        <v>https://www.ncbi.nlm.nih.gov/pubmed/7995001</v>
      </c>
      <c r="D7959" s="250" t="str">
        <f>IF(AND(A7959&lt;&gt;"",ISNUMBER(A7959)),VLOOKUP(A7959,Studies!A:BR,4,FALSE),"")</f>
        <v>Triazolam with placebo Subject 3</v>
      </c>
      <c r="E7959" s="250" t="str">
        <f>IF(AND(A7959&lt;&gt;"",ISNUMBER(A7959)),VLOOKUP(A7959,Studies!A:BR,5,FALSE),"")</f>
        <v>Triazolam</v>
      </c>
      <c r="F7959" s="251" t="str">
        <f>IF(AND(A7959&lt;&gt;"",ISNUMBER(A7959)),VLOOKUP(A7959,Studies!A:BR,6,FALSE),"")</f>
        <v>Plasma</v>
      </c>
      <c r="G7959" s="194">
        <v>3</v>
      </c>
      <c r="H7959" s="50" t="s">
        <v>60</v>
      </c>
      <c r="I7959" s="187">
        <v>1.859623</v>
      </c>
      <c r="J7959" s="41" t="s">
        <v>941</v>
      </c>
      <c r="K7959" s="41" t="s">
        <v>239</v>
      </c>
      <c r="O7959" s="199">
        <v>0.2</v>
      </c>
    </row>
    <row r="7960" spans="1:16" x14ac:dyDescent="0.2">
      <c r="A7960" s="30">
        <v>1052</v>
      </c>
      <c r="B7960" s="249" t="str">
        <f>IF(AND(A7960&lt;&gt;"",ISNUMBER(A7960)),VLOOKUP(A7960,Studies!A:BR,2,FALSE),"")</f>
        <v>Varhe 1994</v>
      </c>
      <c r="C7960" s="250" t="str">
        <f>IF(AND(A7960&lt;&gt;"",ISNUMBER(A7960)),VLOOKUP(A7960,Studies!A:BR,3,FALSE),"")</f>
        <v>https://www.ncbi.nlm.nih.gov/pubmed/7995001</v>
      </c>
      <c r="D7960" s="250" t="str">
        <f>IF(AND(A7960&lt;&gt;"",ISNUMBER(A7960)),VLOOKUP(A7960,Studies!A:BR,4,FALSE),"")</f>
        <v>Triazolam with placebo Subject 3</v>
      </c>
      <c r="E7960" s="250" t="str">
        <f>IF(AND(A7960&lt;&gt;"",ISNUMBER(A7960)),VLOOKUP(A7960,Studies!A:BR,5,FALSE),"")</f>
        <v>Triazolam</v>
      </c>
      <c r="F7960" s="251" t="str">
        <f>IF(AND(A7960&lt;&gt;"",ISNUMBER(A7960)),VLOOKUP(A7960,Studies!A:BR,6,FALSE),"")</f>
        <v>Plasma</v>
      </c>
      <c r="G7960" s="194">
        <v>4</v>
      </c>
      <c r="H7960" s="50" t="s">
        <v>60</v>
      </c>
      <c r="I7960" s="187">
        <v>1.372932</v>
      </c>
      <c r="J7960" s="41" t="s">
        <v>941</v>
      </c>
      <c r="K7960" s="41" t="s">
        <v>239</v>
      </c>
      <c r="O7960" s="199">
        <v>0.2</v>
      </c>
    </row>
    <row r="7961" spans="1:16" x14ac:dyDescent="0.2">
      <c r="A7961" s="30">
        <v>1052</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 Subject 3</v>
      </c>
      <c r="E7961" s="250" t="str">
        <f>IF(AND(A7961&lt;&gt;"",ISNUMBER(A7961)),VLOOKUP(A7961,Studies!A:BR,5,FALSE),"")</f>
        <v>Triazolam</v>
      </c>
      <c r="F7961" s="251" t="str">
        <f>IF(AND(A7961&lt;&gt;"",ISNUMBER(A7961)),VLOOKUP(A7961,Studies!A:BR,6,FALSE),"")</f>
        <v>Plasma</v>
      </c>
      <c r="G7961" s="194">
        <v>5</v>
      </c>
      <c r="H7961" s="50" t="s">
        <v>60</v>
      </c>
      <c r="I7961" s="187">
        <v>1.0748709999999999</v>
      </c>
      <c r="J7961" s="41" t="s">
        <v>941</v>
      </c>
      <c r="K7961" s="41" t="s">
        <v>239</v>
      </c>
      <c r="O7961" s="199">
        <v>0.2</v>
      </c>
    </row>
    <row r="7962" spans="1:16" x14ac:dyDescent="0.2">
      <c r="A7962" s="30">
        <v>1052</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 Subject 3</v>
      </c>
      <c r="E7962" s="250" t="str">
        <f>IF(AND(A7962&lt;&gt;"",ISNUMBER(A7962)),VLOOKUP(A7962,Studies!A:BR,5,FALSE),"")</f>
        <v>Triazolam</v>
      </c>
      <c r="F7962" s="251" t="str">
        <f>IF(AND(A7962&lt;&gt;"",ISNUMBER(A7962)),VLOOKUP(A7962,Studies!A:BR,6,FALSE),"")</f>
        <v>Plasma</v>
      </c>
      <c r="G7962" s="194">
        <v>6</v>
      </c>
      <c r="H7962" s="50" t="s">
        <v>60</v>
      </c>
      <c r="I7962" s="187">
        <v>1.168401</v>
      </c>
      <c r="J7962" s="41" t="s">
        <v>941</v>
      </c>
      <c r="K7962" s="41" t="s">
        <v>239</v>
      </c>
      <c r="O7962" s="199">
        <v>0.2</v>
      </c>
    </row>
    <row r="7963" spans="1:16" x14ac:dyDescent="0.2">
      <c r="A7963" s="30">
        <v>1052</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 Subject 3</v>
      </c>
      <c r="E7963" s="250" t="str">
        <f>IF(AND(A7963&lt;&gt;"",ISNUMBER(A7963)),VLOOKUP(A7963,Studies!A:BR,5,FALSE),"")</f>
        <v>Triazolam</v>
      </c>
      <c r="F7963" s="251" t="str">
        <f>IF(AND(A7963&lt;&gt;"",ISNUMBER(A7963)),VLOOKUP(A7963,Studies!A:BR,6,FALSE),"")</f>
        <v>Plasma</v>
      </c>
      <c r="G7963" s="194">
        <v>7</v>
      </c>
      <c r="H7963" s="50" t="s">
        <v>60</v>
      </c>
      <c r="I7963" s="187">
        <v>1.0905530000000001</v>
      </c>
      <c r="J7963" s="41" t="s">
        <v>941</v>
      </c>
      <c r="K7963" s="41" t="s">
        <v>239</v>
      </c>
      <c r="O7963" s="199">
        <v>0.2</v>
      </c>
    </row>
    <row r="7964" spans="1:16" x14ac:dyDescent="0.2">
      <c r="A7964" s="30">
        <v>1053</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 Subject 4</v>
      </c>
      <c r="E7964" s="250" t="str">
        <f>IF(AND(A7964&lt;&gt;"",ISNUMBER(A7964)),VLOOKUP(A7964,Studies!A:BR,5,FALSE),"")</f>
        <v>Triazolam</v>
      </c>
      <c r="F7964" s="251" t="str">
        <f>IF(AND(A7964&lt;&gt;"",ISNUMBER(A7964)),VLOOKUP(A7964,Studies!A:BR,6,FALSE),"")</f>
        <v>Plasma</v>
      </c>
      <c r="G7964" s="194">
        <v>0.67</v>
      </c>
      <c r="H7964" s="50" t="s">
        <v>60</v>
      </c>
      <c r="I7964" s="187">
        <v>0.596445</v>
      </c>
      <c r="J7964" s="41" t="s">
        <v>941</v>
      </c>
      <c r="K7964" s="41" t="s">
        <v>239</v>
      </c>
      <c r="O7964" s="199">
        <v>0.2</v>
      </c>
      <c r="P7964" s="42" t="s">
        <v>2640</v>
      </c>
    </row>
    <row r="7965" spans="1:16" x14ac:dyDescent="0.2">
      <c r="A7965" s="30">
        <v>1053</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 Subject 4</v>
      </c>
      <c r="E7965" s="250" t="str">
        <f>IF(AND(A7965&lt;&gt;"",ISNUMBER(A7965)),VLOOKUP(A7965,Studies!A:BR,5,FALSE),"")</f>
        <v>Triazolam</v>
      </c>
      <c r="F7965" s="251" t="str">
        <f>IF(AND(A7965&lt;&gt;"",ISNUMBER(A7965)),VLOOKUP(A7965,Studies!A:BR,6,FALSE),"")</f>
        <v>Plasma</v>
      </c>
      <c r="G7965" s="194">
        <v>1</v>
      </c>
      <c r="H7965" s="50" t="s">
        <v>60</v>
      </c>
      <c r="I7965" s="187">
        <v>0.92386979999999996</v>
      </c>
      <c r="J7965" s="41" t="s">
        <v>941</v>
      </c>
      <c r="K7965" s="41" t="s">
        <v>239</v>
      </c>
      <c r="O7965" s="199">
        <v>0.2</v>
      </c>
    </row>
    <row r="7966" spans="1:16" x14ac:dyDescent="0.2">
      <c r="A7966" s="30">
        <v>1053</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 Subject 4</v>
      </c>
      <c r="E7966" s="250" t="str">
        <f>IF(AND(A7966&lt;&gt;"",ISNUMBER(A7966)),VLOOKUP(A7966,Studies!A:BR,5,FALSE),"")</f>
        <v>Triazolam</v>
      </c>
      <c r="F7966" s="251" t="str">
        <f>IF(AND(A7966&lt;&gt;"",ISNUMBER(A7966)),VLOOKUP(A7966,Studies!A:BR,6,FALSE),"")</f>
        <v>Plasma</v>
      </c>
      <c r="G7966" s="194">
        <v>1.5</v>
      </c>
      <c r="H7966" s="50" t="s">
        <v>60</v>
      </c>
      <c r="I7966" s="187">
        <v>1.3649169999999999</v>
      </c>
      <c r="J7966" s="41" t="s">
        <v>941</v>
      </c>
      <c r="K7966" s="41" t="s">
        <v>239</v>
      </c>
      <c r="O7966" s="199">
        <v>0.2</v>
      </c>
    </row>
    <row r="7967" spans="1:16" x14ac:dyDescent="0.2">
      <c r="A7967" s="30">
        <v>1053</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 Subject 4</v>
      </c>
      <c r="E7967" s="250" t="str">
        <f>IF(AND(A7967&lt;&gt;"",ISNUMBER(A7967)),VLOOKUP(A7967,Studies!A:BR,5,FALSE),"")</f>
        <v>Triazolam</v>
      </c>
      <c r="F7967" s="251" t="str">
        <f>IF(AND(A7967&lt;&gt;"",ISNUMBER(A7967)),VLOOKUP(A7967,Studies!A:BR,6,FALSE),"")</f>
        <v>Plasma</v>
      </c>
      <c r="G7967" s="194">
        <v>2</v>
      </c>
      <c r="H7967" s="50" t="s">
        <v>60</v>
      </c>
      <c r="I7967" s="187">
        <v>1.27142</v>
      </c>
      <c r="J7967" s="41" t="s">
        <v>941</v>
      </c>
      <c r="K7967" s="41" t="s">
        <v>239</v>
      </c>
      <c r="O7967" s="199">
        <v>0.2</v>
      </c>
    </row>
    <row r="7968" spans="1:16" x14ac:dyDescent="0.2">
      <c r="A7968" s="30">
        <v>1053</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 Subject 4</v>
      </c>
      <c r="E7968" s="250" t="str">
        <f>IF(AND(A7968&lt;&gt;"",ISNUMBER(A7968)),VLOOKUP(A7968,Studies!A:BR,5,FALSE),"")</f>
        <v>Triazolam</v>
      </c>
      <c r="F7968" s="251" t="str">
        <f>IF(AND(A7968&lt;&gt;"",ISNUMBER(A7968)),VLOOKUP(A7968,Studies!A:BR,6,FALSE),"")</f>
        <v>Plasma</v>
      </c>
      <c r="G7968" s="194">
        <v>2.5</v>
      </c>
      <c r="H7968" s="50" t="s">
        <v>60</v>
      </c>
      <c r="I7968" s="187">
        <v>1.34887</v>
      </c>
      <c r="J7968" s="41" t="s">
        <v>941</v>
      </c>
      <c r="K7968" s="41" t="s">
        <v>239</v>
      </c>
      <c r="O7968" s="199">
        <v>0.2</v>
      </c>
    </row>
    <row r="7969" spans="1:16" x14ac:dyDescent="0.2">
      <c r="A7969" s="30">
        <v>1053</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 Subject 4</v>
      </c>
      <c r="E7969" s="250" t="str">
        <f>IF(AND(A7969&lt;&gt;"",ISNUMBER(A7969)),VLOOKUP(A7969,Studies!A:BR,5,FALSE),"")</f>
        <v>Triazolam</v>
      </c>
      <c r="F7969" s="251" t="str">
        <f>IF(AND(A7969&lt;&gt;"",ISNUMBER(A7969)),VLOOKUP(A7969,Studies!A:BR,6,FALSE),"")</f>
        <v>Plasma</v>
      </c>
      <c r="G7969" s="194">
        <v>3</v>
      </c>
      <c r="H7969" s="50" t="s">
        <v>60</v>
      </c>
      <c r="I7969" s="187">
        <v>1.34887</v>
      </c>
      <c r="J7969" s="41" t="s">
        <v>941</v>
      </c>
      <c r="K7969" s="41" t="s">
        <v>239</v>
      </c>
      <c r="O7969" s="199">
        <v>0.2</v>
      </c>
    </row>
    <row r="7970" spans="1:16" x14ac:dyDescent="0.2">
      <c r="A7970" s="30">
        <v>1053</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 Subject 4</v>
      </c>
      <c r="E7970" s="250" t="str">
        <f>IF(AND(A7970&lt;&gt;"",ISNUMBER(A7970)),VLOOKUP(A7970,Studies!A:BR,5,FALSE),"")</f>
        <v>Triazolam</v>
      </c>
      <c r="F7970" s="251" t="str">
        <f>IF(AND(A7970&lt;&gt;"",ISNUMBER(A7970)),VLOOKUP(A7970,Studies!A:BR,6,FALSE),"")</f>
        <v>Plasma</v>
      </c>
      <c r="G7970" s="194">
        <v>4</v>
      </c>
      <c r="H7970" s="50" t="s">
        <v>60</v>
      </c>
      <c r="I7970" s="187">
        <v>1.256472</v>
      </c>
      <c r="J7970" s="41" t="s">
        <v>941</v>
      </c>
      <c r="K7970" s="41" t="s">
        <v>239</v>
      </c>
      <c r="O7970" s="199">
        <v>0.2</v>
      </c>
    </row>
    <row r="7971" spans="1:16" x14ac:dyDescent="0.2">
      <c r="A7971" s="30">
        <v>1053</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 Subject 4</v>
      </c>
      <c r="E7971" s="250" t="str">
        <f>IF(AND(A7971&lt;&gt;"",ISNUMBER(A7971)),VLOOKUP(A7971,Studies!A:BR,5,FALSE),"")</f>
        <v>Triazolam</v>
      </c>
      <c r="F7971" s="251" t="str">
        <f>IF(AND(A7971&lt;&gt;"",ISNUMBER(A7971)),VLOOKUP(A7971,Studies!A:BR,6,FALSE),"")</f>
        <v>Plasma</v>
      </c>
      <c r="G7971" s="194">
        <v>5</v>
      </c>
      <c r="H7971" s="50" t="s">
        <v>60</v>
      </c>
      <c r="I7971" s="187">
        <v>1.1566419999999999</v>
      </c>
      <c r="J7971" s="41" t="s">
        <v>941</v>
      </c>
      <c r="K7971" s="41" t="s">
        <v>239</v>
      </c>
      <c r="O7971" s="199">
        <v>0.2</v>
      </c>
    </row>
    <row r="7972" spans="1:16" x14ac:dyDescent="0.2">
      <c r="A7972" s="30">
        <v>1053</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 Subject 4</v>
      </c>
      <c r="E7972" s="250" t="str">
        <f>IF(AND(A7972&lt;&gt;"",ISNUMBER(A7972)),VLOOKUP(A7972,Studies!A:BR,5,FALSE),"")</f>
        <v>Triazolam</v>
      </c>
      <c r="F7972" s="251" t="str">
        <f>IF(AND(A7972&lt;&gt;"",ISNUMBER(A7972)),VLOOKUP(A7972,Studies!A:BR,6,FALSE),"")</f>
        <v>Plasma</v>
      </c>
      <c r="G7972" s="194">
        <v>6</v>
      </c>
      <c r="H7972" s="50" t="s">
        <v>60</v>
      </c>
      <c r="I7972" s="187">
        <v>0.96862510000000002</v>
      </c>
      <c r="J7972" s="41" t="s">
        <v>941</v>
      </c>
      <c r="K7972" s="41" t="s">
        <v>239</v>
      </c>
      <c r="O7972" s="199">
        <v>0.2</v>
      </c>
    </row>
    <row r="7973" spans="1:16" x14ac:dyDescent="0.2">
      <c r="A7973" s="30">
        <v>1053</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 Subject 4</v>
      </c>
      <c r="E7973" s="250" t="str">
        <f>IF(AND(A7973&lt;&gt;"",ISNUMBER(A7973)),VLOOKUP(A7973,Studies!A:BR,5,FALSE),"")</f>
        <v>Triazolam</v>
      </c>
      <c r="F7973" s="251" t="str">
        <f>IF(AND(A7973&lt;&gt;"",ISNUMBER(A7973)),VLOOKUP(A7973,Studies!A:BR,6,FALSE),"")</f>
        <v>Plasma</v>
      </c>
      <c r="G7973" s="194">
        <v>7</v>
      </c>
      <c r="H7973" s="50" t="s">
        <v>60</v>
      </c>
      <c r="I7973" s="187">
        <v>0.91300800000000004</v>
      </c>
      <c r="J7973" s="41" t="s">
        <v>941</v>
      </c>
      <c r="K7973" s="41" t="s">
        <v>239</v>
      </c>
      <c r="O7973" s="199">
        <v>0.2</v>
      </c>
    </row>
    <row r="7974" spans="1:16" x14ac:dyDescent="0.2">
      <c r="A7974" s="30">
        <v>1054</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 Subject 5</v>
      </c>
      <c r="E7974" s="250" t="str">
        <f>IF(AND(A7974&lt;&gt;"",ISNUMBER(A7974)),VLOOKUP(A7974,Studies!A:BR,5,FALSE),"")</f>
        <v>Triazolam</v>
      </c>
      <c r="F7974" s="251" t="str">
        <f>IF(AND(A7974&lt;&gt;"",ISNUMBER(A7974)),VLOOKUP(A7974,Studies!A:BR,6,FALSE),"")</f>
        <v>Plasma</v>
      </c>
      <c r="G7974" s="194">
        <v>1</v>
      </c>
      <c r="H7974" s="50" t="s">
        <v>60</v>
      </c>
      <c r="I7974" s="187">
        <v>0.7432704</v>
      </c>
      <c r="J7974" s="41" t="s">
        <v>941</v>
      </c>
      <c r="K7974" s="41" t="s">
        <v>239</v>
      </c>
      <c r="O7974" s="199">
        <v>0.2</v>
      </c>
      <c r="P7974" s="42" t="s">
        <v>2641</v>
      </c>
    </row>
    <row r="7975" spans="1:16" x14ac:dyDescent="0.2">
      <c r="A7975" s="30">
        <v>1054</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 Subject 5</v>
      </c>
      <c r="E7975" s="250" t="str">
        <f>IF(AND(A7975&lt;&gt;"",ISNUMBER(A7975)),VLOOKUP(A7975,Studies!A:BR,5,FALSE),"")</f>
        <v>Triazolam</v>
      </c>
      <c r="F7975" s="251" t="str">
        <f>IF(AND(A7975&lt;&gt;"",ISNUMBER(A7975)),VLOOKUP(A7975,Studies!A:BR,6,FALSE),"")</f>
        <v>Plasma</v>
      </c>
      <c r="G7975" s="194">
        <v>1.5</v>
      </c>
      <c r="H7975" s="50" t="s">
        <v>60</v>
      </c>
      <c r="I7975" s="187">
        <v>0.98538550000000003</v>
      </c>
      <c r="J7975" s="41" t="s">
        <v>941</v>
      </c>
      <c r="K7975" s="41" t="s">
        <v>239</v>
      </c>
      <c r="O7975" s="199">
        <v>0.2</v>
      </c>
    </row>
    <row r="7976" spans="1:16" x14ac:dyDescent="0.2">
      <c r="A7976" s="30">
        <v>1054</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 Subject 5</v>
      </c>
      <c r="E7976" s="250" t="str">
        <f>IF(AND(A7976&lt;&gt;"",ISNUMBER(A7976)),VLOOKUP(A7976,Studies!A:BR,5,FALSE),"")</f>
        <v>Triazolam</v>
      </c>
      <c r="F7976" s="251" t="str">
        <f>IF(AND(A7976&lt;&gt;"",ISNUMBER(A7976)),VLOOKUP(A7976,Studies!A:BR,6,FALSE),"")</f>
        <v>Plasma</v>
      </c>
      <c r="G7976" s="194">
        <v>2</v>
      </c>
      <c r="H7976" s="50" t="s">
        <v>60</v>
      </c>
      <c r="I7976" s="187">
        <v>1.261269</v>
      </c>
      <c r="J7976" s="41" t="s">
        <v>941</v>
      </c>
      <c r="K7976" s="41" t="s">
        <v>239</v>
      </c>
      <c r="O7976" s="199">
        <v>0.2</v>
      </c>
    </row>
    <row r="7977" spans="1:16" x14ac:dyDescent="0.2">
      <c r="A7977" s="30">
        <v>1054</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 Subject 5</v>
      </c>
      <c r="E7977" s="250" t="str">
        <f>IF(AND(A7977&lt;&gt;"",ISNUMBER(A7977)),VLOOKUP(A7977,Studies!A:BR,5,FALSE),"")</f>
        <v>Triazolam</v>
      </c>
      <c r="F7977" s="251" t="str">
        <f>IF(AND(A7977&lt;&gt;"",ISNUMBER(A7977)),VLOOKUP(A7977,Studies!A:BR,6,FALSE),"")</f>
        <v>Plasma</v>
      </c>
      <c r="G7977" s="194">
        <v>2.5</v>
      </c>
      <c r="H7977" s="50" t="s">
        <v>60</v>
      </c>
      <c r="I7977" s="187">
        <v>1.046284</v>
      </c>
      <c r="J7977" s="41" t="s">
        <v>941</v>
      </c>
      <c r="K7977" s="41" t="s">
        <v>239</v>
      </c>
      <c r="O7977" s="199">
        <v>0.2</v>
      </c>
    </row>
    <row r="7978" spans="1:16" x14ac:dyDescent="0.2">
      <c r="A7978" s="30">
        <v>1054</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 Subject 5</v>
      </c>
      <c r="E7978" s="250" t="str">
        <f>IF(AND(A7978&lt;&gt;"",ISNUMBER(A7978)),VLOOKUP(A7978,Studies!A:BR,5,FALSE),"")</f>
        <v>Triazolam</v>
      </c>
      <c r="F7978" s="251" t="str">
        <f>IF(AND(A7978&lt;&gt;"",ISNUMBER(A7978)),VLOOKUP(A7978,Studies!A:BR,6,FALSE),"")</f>
        <v>Plasma</v>
      </c>
      <c r="G7978" s="194">
        <v>3</v>
      </c>
      <c r="H7978" s="50" t="s">
        <v>60</v>
      </c>
      <c r="I7978" s="187">
        <v>1.084578</v>
      </c>
      <c r="J7978" s="41" t="s">
        <v>941</v>
      </c>
      <c r="K7978" s="41" t="s">
        <v>239</v>
      </c>
      <c r="O7978" s="199">
        <v>0.2</v>
      </c>
    </row>
    <row r="7979" spans="1:16" x14ac:dyDescent="0.2">
      <c r="A7979" s="30">
        <v>1054</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 Subject 5</v>
      </c>
      <c r="E7979" s="250" t="str">
        <f>IF(AND(A7979&lt;&gt;"",ISNUMBER(A7979)),VLOOKUP(A7979,Studies!A:BR,5,FALSE),"")</f>
        <v>Triazolam</v>
      </c>
      <c r="F7979" s="251" t="str">
        <f>IF(AND(A7979&lt;&gt;"",ISNUMBER(A7979)),VLOOKUP(A7979,Studies!A:BR,6,FALSE),"")</f>
        <v>Plasma</v>
      </c>
      <c r="G7979" s="194">
        <v>4</v>
      </c>
      <c r="H7979" s="50" t="s">
        <v>60</v>
      </c>
      <c r="I7979" s="187">
        <v>0.94350860000000003</v>
      </c>
      <c r="J7979" s="41" t="s">
        <v>941</v>
      </c>
      <c r="K7979" s="41" t="s">
        <v>239</v>
      </c>
      <c r="O7979" s="199">
        <v>0.2</v>
      </c>
    </row>
    <row r="7980" spans="1:16" x14ac:dyDescent="0.2">
      <c r="A7980" s="30">
        <v>1054</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 Subject 5</v>
      </c>
      <c r="E7980" s="250" t="str">
        <f>IF(AND(A7980&lt;&gt;"",ISNUMBER(A7980)),VLOOKUP(A7980,Studies!A:BR,5,FALSE),"")</f>
        <v>Triazolam</v>
      </c>
      <c r="F7980" s="251" t="str">
        <f>IF(AND(A7980&lt;&gt;"",ISNUMBER(A7980)),VLOOKUP(A7980,Studies!A:BR,6,FALSE),"")</f>
        <v>Plasma</v>
      </c>
      <c r="G7980" s="194">
        <v>5</v>
      </c>
      <c r="H7980" s="50" t="s">
        <v>60</v>
      </c>
      <c r="I7980" s="187">
        <v>0.78321739999999995</v>
      </c>
      <c r="J7980" s="41" t="s">
        <v>941</v>
      </c>
      <c r="K7980" s="41" t="s">
        <v>239</v>
      </c>
      <c r="O7980" s="199">
        <v>0.2</v>
      </c>
    </row>
    <row r="7981" spans="1:16" x14ac:dyDescent="0.2">
      <c r="A7981" s="30">
        <v>1054</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 Subject 5</v>
      </c>
      <c r="E7981" s="250" t="str">
        <f>IF(AND(A7981&lt;&gt;"",ISNUMBER(A7981)),VLOOKUP(A7981,Studies!A:BR,5,FALSE),"")</f>
        <v>Triazolam</v>
      </c>
      <c r="F7981" s="251" t="str">
        <f>IF(AND(A7981&lt;&gt;"",ISNUMBER(A7981)),VLOOKUP(A7981,Studies!A:BR,6,FALSE),"")</f>
        <v>Plasma</v>
      </c>
      <c r="G7981" s="194">
        <v>6</v>
      </c>
      <c r="H7981" s="50" t="s">
        <v>60</v>
      </c>
      <c r="I7981" s="187">
        <v>0.63509280000000001</v>
      </c>
      <c r="J7981" s="41" t="s">
        <v>941</v>
      </c>
      <c r="K7981" s="41" t="s">
        <v>239</v>
      </c>
      <c r="O7981" s="199">
        <v>0.2</v>
      </c>
    </row>
    <row r="7982" spans="1:16" x14ac:dyDescent="0.2">
      <c r="A7982" s="30">
        <v>1054</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placebo Subject 5</v>
      </c>
      <c r="E7982" s="250" t="str">
        <f>IF(AND(A7982&lt;&gt;"",ISNUMBER(A7982)),VLOOKUP(A7982,Studies!A:BR,5,FALSE),"")</f>
        <v>Triazolam</v>
      </c>
      <c r="F7982" s="251" t="str">
        <f>IF(AND(A7982&lt;&gt;"",ISNUMBER(A7982)),VLOOKUP(A7982,Studies!A:BR,6,FALSE),"")</f>
        <v>Plasma</v>
      </c>
      <c r="G7982" s="194">
        <v>7</v>
      </c>
      <c r="H7982" s="50" t="s">
        <v>60</v>
      </c>
      <c r="I7982" s="187">
        <v>0.49139290000000002</v>
      </c>
      <c r="J7982" s="41" t="s">
        <v>941</v>
      </c>
      <c r="K7982" s="41" t="s">
        <v>239</v>
      </c>
      <c r="O7982" s="199">
        <v>0.2</v>
      </c>
    </row>
    <row r="7983" spans="1:16" x14ac:dyDescent="0.2">
      <c r="A7983" s="30">
        <v>1055</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placebo Subject 6</v>
      </c>
      <c r="E7983" s="250" t="str">
        <f>IF(AND(A7983&lt;&gt;"",ISNUMBER(A7983)),VLOOKUP(A7983,Studies!A:BR,5,FALSE),"")</f>
        <v>Triazolam</v>
      </c>
      <c r="F7983" s="251" t="str">
        <f>IF(AND(A7983&lt;&gt;"",ISNUMBER(A7983)),VLOOKUP(A7983,Studies!A:BR,6,FALSE),"")</f>
        <v>Plasma</v>
      </c>
      <c r="G7983" s="194">
        <v>0.67</v>
      </c>
      <c r="H7983" s="50" t="s">
        <v>60</v>
      </c>
      <c r="I7983" s="187">
        <v>0.87965559999999998</v>
      </c>
      <c r="J7983" s="41" t="s">
        <v>941</v>
      </c>
      <c r="K7983" s="41" t="s">
        <v>239</v>
      </c>
      <c r="O7983" s="199">
        <v>0.2</v>
      </c>
      <c r="P7983" s="42" t="s">
        <v>2640</v>
      </c>
    </row>
    <row r="7984" spans="1:16" x14ac:dyDescent="0.2">
      <c r="A7984" s="30">
        <v>1055</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placebo Subject 6</v>
      </c>
      <c r="E7984" s="250" t="str">
        <f>IF(AND(A7984&lt;&gt;"",ISNUMBER(A7984)),VLOOKUP(A7984,Studies!A:BR,5,FALSE),"")</f>
        <v>Triazolam</v>
      </c>
      <c r="F7984" s="251" t="str">
        <f>IF(AND(A7984&lt;&gt;"",ISNUMBER(A7984)),VLOOKUP(A7984,Studies!A:BR,6,FALSE),"")</f>
        <v>Plasma</v>
      </c>
      <c r="G7984" s="194">
        <v>1</v>
      </c>
      <c r="H7984" s="50" t="s">
        <v>60</v>
      </c>
      <c r="I7984" s="187">
        <v>0.85963429999999996</v>
      </c>
      <c r="J7984" s="41" t="s">
        <v>941</v>
      </c>
      <c r="K7984" s="41" t="s">
        <v>239</v>
      </c>
      <c r="O7984" s="199">
        <v>0.2</v>
      </c>
    </row>
    <row r="7985" spans="1:16" x14ac:dyDescent="0.2">
      <c r="A7985" s="30">
        <v>1055</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placebo Subject 6</v>
      </c>
      <c r="E7985" s="250" t="str">
        <f>IF(AND(A7985&lt;&gt;"",ISNUMBER(A7985)),VLOOKUP(A7985,Studies!A:BR,5,FALSE),"")</f>
        <v>Triazolam</v>
      </c>
      <c r="F7985" s="251" t="str">
        <f>IF(AND(A7985&lt;&gt;"",ISNUMBER(A7985)),VLOOKUP(A7985,Studies!A:BR,6,FALSE),"")</f>
        <v>Plasma</v>
      </c>
      <c r="G7985" s="194">
        <v>1.5</v>
      </c>
      <c r="H7985" s="50" t="s">
        <v>60</v>
      </c>
      <c r="I7985" s="187">
        <v>0.97888120000000001</v>
      </c>
      <c r="J7985" s="41" t="s">
        <v>941</v>
      </c>
      <c r="K7985" s="41" t="s">
        <v>239</v>
      </c>
      <c r="O7985" s="199">
        <v>0.2</v>
      </c>
    </row>
    <row r="7986" spans="1:16" x14ac:dyDescent="0.2">
      <c r="A7986" s="30">
        <v>1055</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placebo Subject 6</v>
      </c>
      <c r="E7986" s="250" t="str">
        <f>IF(AND(A7986&lt;&gt;"",ISNUMBER(A7986)),VLOOKUP(A7986,Studies!A:BR,5,FALSE),"")</f>
        <v>Triazolam</v>
      </c>
      <c r="F7986" s="251" t="str">
        <f>IF(AND(A7986&lt;&gt;"",ISNUMBER(A7986)),VLOOKUP(A7986,Studies!A:BR,6,FALSE),"")</f>
        <v>Plasma</v>
      </c>
      <c r="G7986" s="194">
        <v>2</v>
      </c>
      <c r="H7986" s="50" t="s">
        <v>60</v>
      </c>
      <c r="I7986" s="187">
        <v>0.76543539999999999</v>
      </c>
      <c r="J7986" s="41" t="s">
        <v>941</v>
      </c>
      <c r="K7986" s="41" t="s">
        <v>239</v>
      </c>
      <c r="O7986" s="199">
        <v>0.2</v>
      </c>
    </row>
    <row r="7987" spans="1:16" x14ac:dyDescent="0.2">
      <c r="A7987" s="30">
        <v>1055</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placebo Subject 6</v>
      </c>
      <c r="E7987" s="250" t="str">
        <f>IF(AND(A7987&lt;&gt;"",ISNUMBER(A7987)),VLOOKUP(A7987,Studies!A:BR,5,FALSE),"")</f>
        <v>Triazolam</v>
      </c>
      <c r="F7987" s="251" t="str">
        <f>IF(AND(A7987&lt;&gt;"",ISNUMBER(A7987)),VLOOKUP(A7987,Studies!A:BR,6,FALSE),"")</f>
        <v>Plasma</v>
      </c>
      <c r="G7987" s="194">
        <v>2.5</v>
      </c>
      <c r="H7987" s="50" t="s">
        <v>60</v>
      </c>
      <c r="I7987" s="187">
        <v>0.70546010000000003</v>
      </c>
      <c r="J7987" s="41" t="s">
        <v>941</v>
      </c>
      <c r="K7987" s="41" t="s">
        <v>239</v>
      </c>
      <c r="O7987" s="199">
        <v>0.2</v>
      </c>
    </row>
    <row r="7988" spans="1:16" x14ac:dyDescent="0.2">
      <c r="A7988" s="30">
        <v>1055</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placebo Subject 6</v>
      </c>
      <c r="E7988" s="250" t="str">
        <f>IF(AND(A7988&lt;&gt;"",ISNUMBER(A7988)),VLOOKUP(A7988,Studies!A:BR,5,FALSE),"")</f>
        <v>Triazolam</v>
      </c>
      <c r="F7988" s="251" t="str">
        <f>IF(AND(A7988&lt;&gt;"",ISNUMBER(A7988)),VLOOKUP(A7988,Studies!A:BR,6,FALSE),"")</f>
        <v>Plasma</v>
      </c>
      <c r="G7988" s="194">
        <v>3</v>
      </c>
      <c r="H7988" s="50" t="s">
        <v>60</v>
      </c>
      <c r="I7988" s="187">
        <v>0.53249480000000005</v>
      </c>
      <c r="J7988" s="41" t="s">
        <v>941</v>
      </c>
      <c r="K7988" s="41" t="s">
        <v>239</v>
      </c>
      <c r="O7988" s="199">
        <v>0.2</v>
      </c>
    </row>
    <row r="7989" spans="1:16" x14ac:dyDescent="0.2">
      <c r="A7989" s="30">
        <v>1055</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placebo Subject 6</v>
      </c>
      <c r="E7989" s="250" t="str">
        <f>IF(AND(A7989&lt;&gt;"",ISNUMBER(A7989)),VLOOKUP(A7989,Studies!A:BR,5,FALSE),"")</f>
        <v>Triazolam</v>
      </c>
      <c r="F7989" s="251" t="str">
        <f>IF(AND(A7989&lt;&gt;"",ISNUMBER(A7989)),VLOOKUP(A7989,Studies!A:BR,6,FALSE),"")</f>
        <v>Plasma</v>
      </c>
      <c r="G7989" s="194">
        <v>4</v>
      </c>
      <c r="H7989" s="50" t="s">
        <v>60</v>
      </c>
      <c r="I7989" s="187">
        <v>0.49111949999999999</v>
      </c>
      <c r="J7989" s="41" t="s">
        <v>941</v>
      </c>
      <c r="K7989" s="41" t="s">
        <v>239</v>
      </c>
      <c r="O7989" s="199">
        <v>0.2</v>
      </c>
    </row>
    <row r="7990" spans="1:16" x14ac:dyDescent="0.2">
      <c r="A7990" s="30">
        <v>1055</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placebo Subject 6</v>
      </c>
      <c r="E7990" s="250" t="str">
        <f>IF(AND(A7990&lt;&gt;"",ISNUMBER(A7990)),VLOOKUP(A7990,Studies!A:BR,5,FALSE),"")</f>
        <v>Triazolam</v>
      </c>
      <c r="F7990" s="251" t="str">
        <f>IF(AND(A7990&lt;&gt;"",ISNUMBER(A7990)),VLOOKUP(A7990,Studies!A:BR,6,FALSE),"")</f>
        <v>Plasma</v>
      </c>
      <c r="G7990" s="194">
        <v>5</v>
      </c>
      <c r="H7990" s="50" t="s">
        <v>60</v>
      </c>
      <c r="I7990" s="187">
        <v>0.29675509999999999</v>
      </c>
      <c r="J7990" s="41" t="s">
        <v>941</v>
      </c>
      <c r="K7990" s="41" t="s">
        <v>239</v>
      </c>
      <c r="O7990" s="199">
        <v>0.2</v>
      </c>
    </row>
    <row r="7991" spans="1:16" x14ac:dyDescent="0.2">
      <c r="A7991" s="30">
        <v>1055</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placebo Subject 6</v>
      </c>
      <c r="E7991" s="250" t="str">
        <f>IF(AND(A7991&lt;&gt;"",ISNUMBER(A7991)),VLOOKUP(A7991,Studies!A:BR,5,FALSE),"")</f>
        <v>Triazolam</v>
      </c>
      <c r="F7991" s="251" t="str">
        <f>IF(AND(A7991&lt;&gt;"",ISNUMBER(A7991)),VLOOKUP(A7991,Studies!A:BR,6,FALSE),"")</f>
        <v>Plasma</v>
      </c>
      <c r="G7991" s="194">
        <v>6</v>
      </c>
      <c r="H7991" s="50" t="s">
        <v>60</v>
      </c>
      <c r="I7991" s="187">
        <v>0.19698180000000001</v>
      </c>
      <c r="J7991" s="41" t="s">
        <v>941</v>
      </c>
      <c r="K7991" s="41" t="s">
        <v>239</v>
      </c>
      <c r="O7991" s="199">
        <v>0.2</v>
      </c>
    </row>
    <row r="7992" spans="1:16" x14ac:dyDescent="0.2">
      <c r="A7992" s="30">
        <v>1055</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placebo Subject 6</v>
      </c>
      <c r="E7992" s="250" t="str">
        <f>IF(AND(A7992&lt;&gt;"",ISNUMBER(A7992)),VLOOKUP(A7992,Studies!A:BR,5,FALSE),"")</f>
        <v>Triazolam</v>
      </c>
      <c r="F7992" s="251" t="str">
        <f>IF(AND(A7992&lt;&gt;"",ISNUMBER(A7992)),VLOOKUP(A7992,Studies!A:BR,6,FALSE),"")</f>
        <v>Plasma</v>
      </c>
      <c r="G7992" s="194">
        <v>7</v>
      </c>
      <c r="H7992" s="50" t="s">
        <v>60</v>
      </c>
      <c r="I7992" s="187">
        <v>0.1972546</v>
      </c>
      <c r="J7992" s="41" t="s">
        <v>941</v>
      </c>
      <c r="K7992" s="41" t="s">
        <v>239</v>
      </c>
      <c r="O7992" s="199">
        <v>0.2</v>
      </c>
    </row>
    <row r="7993" spans="1:16" x14ac:dyDescent="0.2">
      <c r="A7993" s="30">
        <v>1056</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placebo Subject 7</v>
      </c>
      <c r="E7993" s="250" t="str">
        <f>IF(AND(A7993&lt;&gt;"",ISNUMBER(A7993)),VLOOKUP(A7993,Studies!A:BR,5,FALSE),"")</f>
        <v>Triazolam</v>
      </c>
      <c r="F7993" s="251" t="str">
        <f>IF(AND(A7993&lt;&gt;"",ISNUMBER(A7993)),VLOOKUP(A7993,Studies!A:BR,6,FALSE),"")</f>
        <v>Plasma</v>
      </c>
      <c r="G7993" s="194">
        <v>0.67</v>
      </c>
      <c r="H7993" s="50" t="s">
        <v>60</v>
      </c>
      <c r="I7993" s="187">
        <v>0.58710839999999997</v>
      </c>
      <c r="J7993" s="41" t="s">
        <v>941</v>
      </c>
      <c r="K7993" s="41" t="s">
        <v>239</v>
      </c>
      <c r="O7993" s="199">
        <v>0.2</v>
      </c>
      <c r="P7993" s="42" t="s">
        <v>2640</v>
      </c>
    </row>
    <row r="7994" spans="1:16" x14ac:dyDescent="0.2">
      <c r="A7994" s="30">
        <v>1056</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placebo Subject 7</v>
      </c>
      <c r="E7994" s="250" t="str">
        <f>IF(AND(A7994&lt;&gt;"",ISNUMBER(A7994)),VLOOKUP(A7994,Studies!A:BR,5,FALSE),"")</f>
        <v>Triazolam</v>
      </c>
      <c r="F7994" s="251" t="str">
        <f>IF(AND(A7994&lt;&gt;"",ISNUMBER(A7994)),VLOOKUP(A7994,Studies!A:BR,6,FALSE),"")</f>
        <v>Plasma</v>
      </c>
      <c r="G7994" s="194">
        <v>1</v>
      </c>
      <c r="H7994" s="50" t="s">
        <v>60</v>
      </c>
      <c r="I7994" s="187">
        <v>0.98675409999999997</v>
      </c>
      <c r="J7994" s="41" t="s">
        <v>941</v>
      </c>
      <c r="K7994" s="41" t="s">
        <v>239</v>
      </c>
      <c r="O7994" s="199">
        <v>0.2</v>
      </c>
    </row>
    <row r="7995" spans="1:16" x14ac:dyDescent="0.2">
      <c r="A7995" s="30">
        <v>1056</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placebo Subject 7</v>
      </c>
      <c r="E7995" s="250" t="str">
        <f>IF(AND(A7995&lt;&gt;"",ISNUMBER(A7995)),VLOOKUP(A7995,Studies!A:BR,5,FALSE),"")</f>
        <v>Triazolam</v>
      </c>
      <c r="F7995" s="251" t="str">
        <f>IF(AND(A7995&lt;&gt;"",ISNUMBER(A7995)),VLOOKUP(A7995,Studies!A:BR,6,FALSE),"")</f>
        <v>Plasma</v>
      </c>
      <c r="G7995" s="194">
        <v>1.5</v>
      </c>
      <c r="H7995" s="50" t="s">
        <v>60</v>
      </c>
      <c r="I7995" s="187">
        <v>1.373103</v>
      </c>
      <c r="J7995" s="41" t="s">
        <v>941</v>
      </c>
      <c r="K7995" s="41" t="s">
        <v>239</v>
      </c>
      <c r="O7995" s="199">
        <v>0.2</v>
      </c>
    </row>
    <row r="7996" spans="1:16" x14ac:dyDescent="0.2">
      <c r="A7996" s="30">
        <v>1056</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placebo Subject 7</v>
      </c>
      <c r="E7996" s="250" t="str">
        <f>IF(AND(A7996&lt;&gt;"",ISNUMBER(A7996)),VLOOKUP(A7996,Studies!A:BR,5,FALSE),"")</f>
        <v>Triazolam</v>
      </c>
      <c r="F7996" s="251" t="str">
        <f>IF(AND(A7996&lt;&gt;"",ISNUMBER(A7996)),VLOOKUP(A7996,Studies!A:BR,6,FALSE),"")</f>
        <v>Plasma</v>
      </c>
      <c r="G7996" s="194">
        <v>2</v>
      </c>
      <c r="H7996" s="50" t="s">
        <v>60</v>
      </c>
      <c r="I7996" s="187">
        <v>1.356995</v>
      </c>
      <c r="J7996" s="41" t="s">
        <v>941</v>
      </c>
      <c r="K7996" s="41" t="s">
        <v>239</v>
      </c>
      <c r="O7996" s="199">
        <v>0.2</v>
      </c>
    </row>
    <row r="7997" spans="1:16" x14ac:dyDescent="0.2">
      <c r="A7997" s="30">
        <v>1056</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placebo Subject 7</v>
      </c>
      <c r="E7997" s="250" t="str">
        <f>IF(AND(A7997&lt;&gt;"",ISNUMBER(A7997)),VLOOKUP(A7997,Studies!A:BR,5,FALSE),"")</f>
        <v>Triazolam</v>
      </c>
      <c r="F7997" s="251" t="str">
        <f>IF(AND(A7997&lt;&gt;"",ISNUMBER(A7997)),VLOOKUP(A7997,Studies!A:BR,6,FALSE),"")</f>
        <v>Plasma</v>
      </c>
      <c r="G7997" s="194">
        <v>2.5</v>
      </c>
      <c r="H7997" s="50" t="s">
        <v>60</v>
      </c>
      <c r="I7997" s="187">
        <v>1.084444</v>
      </c>
      <c r="J7997" s="41" t="s">
        <v>941</v>
      </c>
      <c r="K7997" s="41" t="s">
        <v>239</v>
      </c>
      <c r="O7997" s="199">
        <v>0.2</v>
      </c>
    </row>
    <row r="7998" spans="1:16" x14ac:dyDescent="0.2">
      <c r="A7998" s="30">
        <v>1056</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placebo Subject 7</v>
      </c>
      <c r="E7998" s="250" t="str">
        <f>IF(AND(A7998&lt;&gt;"",ISNUMBER(A7998)),VLOOKUP(A7998,Studies!A:BR,5,FALSE),"")</f>
        <v>Triazolam</v>
      </c>
      <c r="F7998" s="251" t="str">
        <f>IF(AND(A7998&lt;&gt;"",ISNUMBER(A7998)),VLOOKUP(A7998,Studies!A:BR,6,FALSE),"")</f>
        <v>Plasma</v>
      </c>
      <c r="G7998" s="194">
        <v>3</v>
      </c>
      <c r="H7998" s="50" t="s">
        <v>60</v>
      </c>
      <c r="I7998" s="187">
        <v>1.249409</v>
      </c>
      <c r="J7998" s="41" t="s">
        <v>941</v>
      </c>
      <c r="K7998" s="41" t="s">
        <v>239</v>
      </c>
      <c r="O7998" s="199">
        <v>0.2</v>
      </c>
    </row>
    <row r="7999" spans="1:16" x14ac:dyDescent="0.2">
      <c r="A7999" s="30">
        <v>1056</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placebo Subject 7</v>
      </c>
      <c r="E7999" s="250" t="str">
        <f>IF(AND(A7999&lt;&gt;"",ISNUMBER(A7999)),VLOOKUP(A7999,Studies!A:BR,5,FALSE),"")</f>
        <v>Triazolam</v>
      </c>
      <c r="F7999" s="251" t="str">
        <f>IF(AND(A7999&lt;&gt;"",ISNUMBER(A7999)),VLOOKUP(A7999,Studies!A:BR,6,FALSE),"")</f>
        <v>Plasma</v>
      </c>
      <c r="G7999" s="194">
        <v>4</v>
      </c>
      <c r="H7999" s="50" t="s">
        <v>60</v>
      </c>
      <c r="I7999" s="187">
        <v>0.79792620000000003</v>
      </c>
      <c r="J7999" s="41" t="s">
        <v>941</v>
      </c>
      <c r="K7999" s="41" t="s">
        <v>239</v>
      </c>
      <c r="O7999" s="199">
        <v>0.2</v>
      </c>
    </row>
    <row r="8000" spans="1:16" x14ac:dyDescent="0.2">
      <c r="A8000" s="30">
        <v>1056</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placebo Subject 7</v>
      </c>
      <c r="E8000" s="250" t="str">
        <f>IF(AND(A8000&lt;&gt;"",ISNUMBER(A8000)),VLOOKUP(A8000,Studies!A:BR,5,FALSE),"")</f>
        <v>Triazolam</v>
      </c>
      <c r="F8000" s="251" t="str">
        <f>IF(AND(A8000&lt;&gt;"",ISNUMBER(A8000)),VLOOKUP(A8000,Studies!A:BR,6,FALSE),"")</f>
        <v>Plasma</v>
      </c>
      <c r="G8000" s="194">
        <v>5</v>
      </c>
      <c r="H8000" s="50" t="s">
        <v>60</v>
      </c>
      <c r="I8000" s="187">
        <v>0.57341450000000005</v>
      </c>
      <c r="J8000" s="41" t="s">
        <v>941</v>
      </c>
      <c r="K8000" s="41" t="s">
        <v>239</v>
      </c>
      <c r="O8000" s="199">
        <v>0.2</v>
      </c>
    </row>
    <row r="8001" spans="1:16" x14ac:dyDescent="0.2">
      <c r="A8001" s="30">
        <v>1056</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placebo Subject 7</v>
      </c>
      <c r="E8001" s="250" t="str">
        <f>IF(AND(A8001&lt;&gt;"",ISNUMBER(A8001)),VLOOKUP(A8001,Studies!A:BR,5,FALSE),"")</f>
        <v>Triazolam</v>
      </c>
      <c r="F8001" s="251" t="str">
        <f>IF(AND(A8001&lt;&gt;"",ISNUMBER(A8001)),VLOOKUP(A8001,Studies!A:BR,6,FALSE),"")</f>
        <v>Plasma</v>
      </c>
      <c r="G8001" s="194">
        <v>6</v>
      </c>
      <c r="H8001" s="50" t="s">
        <v>60</v>
      </c>
      <c r="I8001" s="187">
        <v>0.38846389999999997</v>
      </c>
      <c r="J8001" s="41" t="s">
        <v>941</v>
      </c>
      <c r="K8001" s="41" t="s">
        <v>239</v>
      </c>
      <c r="O8001" s="199">
        <v>0.2</v>
      </c>
    </row>
    <row r="8002" spans="1:16" x14ac:dyDescent="0.2">
      <c r="A8002" s="30">
        <v>1056</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placebo Subject 7</v>
      </c>
      <c r="E8002" s="250" t="str">
        <f>IF(AND(A8002&lt;&gt;"",ISNUMBER(A8002)),VLOOKUP(A8002,Studies!A:BR,5,FALSE),"")</f>
        <v>Triazolam</v>
      </c>
      <c r="F8002" s="251" t="str">
        <f>IF(AND(A8002&lt;&gt;"",ISNUMBER(A8002)),VLOOKUP(A8002,Studies!A:BR,6,FALSE),"")</f>
        <v>Plasma</v>
      </c>
      <c r="G8002" s="194">
        <v>7</v>
      </c>
      <c r="H8002" s="50" t="s">
        <v>60</v>
      </c>
      <c r="I8002" s="187">
        <v>0.2926549</v>
      </c>
      <c r="J8002" s="41" t="s">
        <v>941</v>
      </c>
      <c r="K8002" s="41" t="s">
        <v>239</v>
      </c>
      <c r="O8002" s="199">
        <v>0.2</v>
      </c>
    </row>
    <row r="8003" spans="1:16" x14ac:dyDescent="0.2">
      <c r="A8003" s="30">
        <v>1057</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placebo Subject 8</v>
      </c>
      <c r="E8003" s="250" t="str">
        <f>IF(AND(A8003&lt;&gt;"",ISNUMBER(A8003)),VLOOKUP(A8003,Studies!A:BR,5,FALSE),"")</f>
        <v>Triazolam</v>
      </c>
      <c r="F8003" s="251" t="str">
        <f>IF(AND(A8003&lt;&gt;"",ISNUMBER(A8003)),VLOOKUP(A8003,Studies!A:BR,6,FALSE),"")</f>
        <v>Plasma</v>
      </c>
      <c r="G8003" s="194">
        <v>0.67</v>
      </c>
      <c r="H8003" s="50" t="s">
        <v>60</v>
      </c>
      <c r="I8003" s="187">
        <v>0.78083449999999999</v>
      </c>
      <c r="J8003" s="41" t="s">
        <v>941</v>
      </c>
      <c r="K8003" s="41" t="s">
        <v>239</v>
      </c>
      <c r="O8003" s="199">
        <v>0.2</v>
      </c>
      <c r="P8003" s="42" t="s">
        <v>2638</v>
      </c>
    </row>
    <row r="8004" spans="1:16" x14ac:dyDescent="0.2">
      <c r="A8004" s="30">
        <v>1057</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placebo Subject 8</v>
      </c>
      <c r="E8004" s="250" t="str">
        <f>IF(AND(A8004&lt;&gt;"",ISNUMBER(A8004)),VLOOKUP(A8004,Studies!A:BR,5,FALSE),"")</f>
        <v>Triazolam</v>
      </c>
      <c r="F8004" s="251" t="str">
        <f>IF(AND(A8004&lt;&gt;"",ISNUMBER(A8004)),VLOOKUP(A8004,Studies!A:BR,6,FALSE),"")</f>
        <v>Plasma</v>
      </c>
      <c r="G8004" s="194">
        <v>1</v>
      </c>
      <c r="H8004" s="50" t="s">
        <v>60</v>
      </c>
      <c r="I8004" s="187">
        <v>1.3448990000000001</v>
      </c>
      <c r="J8004" s="41" t="s">
        <v>941</v>
      </c>
      <c r="K8004" s="41" t="s">
        <v>239</v>
      </c>
      <c r="O8004" s="199">
        <v>0.2</v>
      </c>
    </row>
    <row r="8005" spans="1:16" x14ac:dyDescent="0.2">
      <c r="A8005" s="30">
        <v>1057</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placebo Subject 8</v>
      </c>
      <c r="E8005" s="250" t="str">
        <f>IF(AND(A8005&lt;&gt;"",ISNUMBER(A8005)),VLOOKUP(A8005,Studies!A:BR,5,FALSE),"")</f>
        <v>Triazolam</v>
      </c>
      <c r="F8005" s="251" t="str">
        <f>IF(AND(A8005&lt;&gt;"",ISNUMBER(A8005)),VLOOKUP(A8005,Studies!A:BR,6,FALSE),"")</f>
        <v>Plasma</v>
      </c>
      <c r="G8005" s="194">
        <v>1.5</v>
      </c>
      <c r="H8005" s="50" t="s">
        <v>60</v>
      </c>
      <c r="I8005" s="187">
        <v>1.66557</v>
      </c>
      <c r="J8005" s="41" t="s">
        <v>941</v>
      </c>
      <c r="K8005" s="41" t="s">
        <v>239</v>
      </c>
      <c r="O8005" s="199">
        <v>0.2</v>
      </c>
    </row>
    <row r="8006" spans="1:16" x14ac:dyDescent="0.2">
      <c r="A8006" s="30">
        <v>1057</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8</v>
      </c>
      <c r="E8006" s="250" t="str">
        <f>IF(AND(A8006&lt;&gt;"",ISNUMBER(A8006)),VLOOKUP(A8006,Studies!A:BR,5,FALSE),"")</f>
        <v>Triazolam</v>
      </c>
      <c r="F8006" s="251" t="str">
        <f>IF(AND(A8006&lt;&gt;"",ISNUMBER(A8006)),VLOOKUP(A8006,Studies!A:BR,6,FALSE),"")</f>
        <v>Plasma</v>
      </c>
      <c r="G8006" s="194">
        <v>2</v>
      </c>
      <c r="H8006" s="50" t="s">
        <v>60</v>
      </c>
      <c r="I8006" s="187">
        <v>1.553852</v>
      </c>
      <c r="J8006" s="41" t="s">
        <v>941</v>
      </c>
      <c r="K8006" s="41" t="s">
        <v>239</v>
      </c>
      <c r="O8006" s="199">
        <v>0.2</v>
      </c>
    </row>
    <row r="8007" spans="1:16" x14ac:dyDescent="0.2">
      <c r="A8007" s="30">
        <v>1057</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8</v>
      </c>
      <c r="E8007" s="250" t="str">
        <f>IF(AND(A8007&lt;&gt;"",ISNUMBER(A8007)),VLOOKUP(A8007,Studies!A:BR,5,FALSE),"")</f>
        <v>Triazolam</v>
      </c>
      <c r="F8007" s="251" t="str">
        <f>IF(AND(A8007&lt;&gt;"",ISNUMBER(A8007)),VLOOKUP(A8007,Studies!A:BR,6,FALSE),"")</f>
        <v>Plasma</v>
      </c>
      <c r="G8007" s="194">
        <v>2.5</v>
      </c>
      <c r="H8007" s="50" t="s">
        <v>60</v>
      </c>
      <c r="I8007" s="187">
        <v>1.3666640000000001</v>
      </c>
      <c r="J8007" s="41" t="s">
        <v>941</v>
      </c>
      <c r="K8007" s="41" t="s">
        <v>239</v>
      </c>
      <c r="O8007" s="199">
        <v>0.2</v>
      </c>
    </row>
    <row r="8008" spans="1:16" x14ac:dyDescent="0.2">
      <c r="A8008" s="30">
        <v>1057</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8</v>
      </c>
      <c r="E8008" s="250" t="str">
        <f>IF(AND(A8008&lt;&gt;"",ISNUMBER(A8008)),VLOOKUP(A8008,Studies!A:BR,5,FALSE),"")</f>
        <v>Triazolam</v>
      </c>
      <c r="F8008" s="251" t="str">
        <f>IF(AND(A8008&lt;&gt;"",ISNUMBER(A8008)),VLOOKUP(A8008,Studies!A:BR,6,FALSE),"")</f>
        <v>Plasma</v>
      </c>
      <c r="G8008" s="194">
        <v>3</v>
      </c>
      <c r="H8008" s="50" t="s">
        <v>60</v>
      </c>
      <c r="I8008" s="187">
        <v>1.274821</v>
      </c>
      <c r="J8008" s="41" t="s">
        <v>941</v>
      </c>
      <c r="K8008" s="41" t="s">
        <v>239</v>
      </c>
      <c r="O8008" s="199">
        <v>0.2</v>
      </c>
    </row>
    <row r="8009" spans="1:16" x14ac:dyDescent="0.2">
      <c r="A8009" s="30">
        <v>1057</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8</v>
      </c>
      <c r="E8009" s="250" t="str">
        <f>IF(AND(A8009&lt;&gt;"",ISNUMBER(A8009)),VLOOKUP(A8009,Studies!A:BR,5,FALSE),"")</f>
        <v>Triazolam</v>
      </c>
      <c r="F8009" s="251" t="str">
        <f>IF(AND(A8009&lt;&gt;"",ISNUMBER(A8009)),VLOOKUP(A8009,Studies!A:BR,6,FALSE),"")</f>
        <v>Plasma</v>
      </c>
      <c r="G8009" s="194">
        <v>4</v>
      </c>
      <c r="H8009" s="50" t="s">
        <v>60</v>
      </c>
      <c r="I8009" s="187">
        <v>0.97453849999999997</v>
      </c>
      <c r="J8009" s="41" t="s">
        <v>941</v>
      </c>
      <c r="K8009" s="41" t="s">
        <v>239</v>
      </c>
      <c r="O8009" s="199">
        <v>0.2</v>
      </c>
    </row>
    <row r="8010" spans="1:16" x14ac:dyDescent="0.2">
      <c r="A8010" s="30">
        <v>1057</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8</v>
      </c>
      <c r="E8010" s="250" t="str">
        <f>IF(AND(A8010&lt;&gt;"",ISNUMBER(A8010)),VLOOKUP(A8010,Studies!A:BR,5,FALSE),"")</f>
        <v>Triazolam</v>
      </c>
      <c r="F8010" s="251" t="str">
        <f>IF(AND(A8010&lt;&gt;"",ISNUMBER(A8010)),VLOOKUP(A8010,Studies!A:BR,6,FALSE),"")</f>
        <v>Plasma</v>
      </c>
      <c r="G8010" s="194">
        <v>5</v>
      </c>
      <c r="H8010" s="50" t="s">
        <v>60</v>
      </c>
      <c r="I8010" s="187">
        <v>0.67787580000000003</v>
      </c>
      <c r="J8010" s="41" t="s">
        <v>941</v>
      </c>
      <c r="K8010" s="41" t="s">
        <v>239</v>
      </c>
      <c r="O8010" s="199">
        <v>0.2</v>
      </c>
    </row>
    <row r="8011" spans="1:16" x14ac:dyDescent="0.2">
      <c r="A8011" s="30">
        <v>1057</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8</v>
      </c>
      <c r="E8011" s="250" t="str">
        <f>IF(AND(A8011&lt;&gt;"",ISNUMBER(A8011)),VLOOKUP(A8011,Studies!A:BR,5,FALSE),"")</f>
        <v>Triazolam</v>
      </c>
      <c r="F8011" s="251" t="str">
        <f>IF(AND(A8011&lt;&gt;"",ISNUMBER(A8011)),VLOOKUP(A8011,Studies!A:BR,6,FALSE),"")</f>
        <v>Plasma</v>
      </c>
      <c r="G8011" s="194">
        <v>6</v>
      </c>
      <c r="H8011" s="50" t="s">
        <v>60</v>
      </c>
      <c r="I8011" s="187">
        <v>0.60403709999999999</v>
      </c>
      <c r="J8011" s="41" t="s">
        <v>941</v>
      </c>
      <c r="K8011" s="41" t="s">
        <v>239</v>
      </c>
      <c r="O8011" s="199">
        <v>0.2</v>
      </c>
    </row>
    <row r="8012" spans="1:16" x14ac:dyDescent="0.2">
      <c r="A8012" s="30">
        <v>1058</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9</v>
      </c>
      <c r="E8012" s="250" t="str">
        <f>IF(AND(A8012&lt;&gt;"",ISNUMBER(A8012)),VLOOKUP(A8012,Studies!A:BR,5,FALSE),"")</f>
        <v>Triazolam</v>
      </c>
      <c r="F8012" s="251" t="str">
        <f>IF(AND(A8012&lt;&gt;"",ISNUMBER(A8012)),VLOOKUP(A8012,Studies!A:BR,6,FALSE),"")</f>
        <v>Plasma</v>
      </c>
      <c r="G8012" s="194">
        <v>0.67</v>
      </c>
      <c r="H8012" s="50" t="s">
        <v>60</v>
      </c>
      <c r="I8012" s="187">
        <v>0.48908960000000001</v>
      </c>
      <c r="J8012" s="41" t="s">
        <v>941</v>
      </c>
      <c r="K8012" s="41" t="s">
        <v>239</v>
      </c>
      <c r="O8012" s="199">
        <v>0.2</v>
      </c>
      <c r="P8012" s="42" t="s">
        <v>2642</v>
      </c>
    </row>
    <row r="8013" spans="1:16" x14ac:dyDescent="0.2">
      <c r="A8013" s="30">
        <v>1058</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9</v>
      </c>
      <c r="E8013" s="250" t="str">
        <f>IF(AND(A8013&lt;&gt;"",ISNUMBER(A8013)),VLOOKUP(A8013,Studies!A:BR,5,FALSE),"")</f>
        <v>Triazolam</v>
      </c>
      <c r="F8013" s="251" t="str">
        <f>IF(AND(A8013&lt;&gt;"",ISNUMBER(A8013)),VLOOKUP(A8013,Studies!A:BR,6,FALSE),"")</f>
        <v>Plasma</v>
      </c>
      <c r="G8013" s="194">
        <v>1</v>
      </c>
      <c r="H8013" s="50" t="s">
        <v>60</v>
      </c>
      <c r="I8013" s="187">
        <v>0.84025559999999999</v>
      </c>
      <c r="J8013" s="41" t="s">
        <v>941</v>
      </c>
      <c r="K8013" s="41" t="s">
        <v>239</v>
      </c>
      <c r="O8013" s="199">
        <v>0.2</v>
      </c>
    </row>
    <row r="8014" spans="1:16" x14ac:dyDescent="0.2">
      <c r="A8014" s="30">
        <v>1058</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9</v>
      </c>
      <c r="E8014" s="250" t="str">
        <f>IF(AND(A8014&lt;&gt;"",ISNUMBER(A8014)),VLOOKUP(A8014,Studies!A:BR,5,FALSE),"")</f>
        <v>Triazolam</v>
      </c>
      <c r="F8014" s="251" t="str">
        <f>IF(AND(A8014&lt;&gt;"",ISNUMBER(A8014)),VLOOKUP(A8014,Studies!A:BR,6,FALSE),"")</f>
        <v>Plasma</v>
      </c>
      <c r="G8014" s="194">
        <v>1.5</v>
      </c>
      <c r="H8014" s="50" t="s">
        <v>60</v>
      </c>
      <c r="I8014" s="187">
        <v>0.99147110000000005</v>
      </c>
      <c r="J8014" s="41" t="s">
        <v>941</v>
      </c>
      <c r="K8014" s="41" t="s">
        <v>239</v>
      </c>
      <c r="O8014" s="199">
        <v>0.2</v>
      </c>
    </row>
    <row r="8015" spans="1:16" x14ac:dyDescent="0.2">
      <c r="A8015" s="30">
        <v>1058</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9</v>
      </c>
      <c r="E8015" s="250" t="str">
        <f>IF(AND(A8015&lt;&gt;"",ISNUMBER(A8015)),VLOOKUP(A8015,Studies!A:BR,5,FALSE),"")</f>
        <v>Triazolam</v>
      </c>
      <c r="F8015" s="251" t="str">
        <f>IF(AND(A8015&lt;&gt;"",ISNUMBER(A8015)),VLOOKUP(A8015,Studies!A:BR,6,FALSE),"")</f>
        <v>Plasma</v>
      </c>
      <c r="G8015" s="194">
        <v>2</v>
      </c>
      <c r="H8015" s="50" t="s">
        <v>60</v>
      </c>
      <c r="I8015" s="187">
        <v>0.85191119999999998</v>
      </c>
      <c r="J8015" s="41" t="s">
        <v>941</v>
      </c>
      <c r="K8015" s="41" t="s">
        <v>239</v>
      </c>
      <c r="O8015" s="199">
        <v>0.2</v>
      </c>
    </row>
    <row r="8016" spans="1:16" x14ac:dyDescent="0.2">
      <c r="A8016" s="30">
        <v>1058</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9</v>
      </c>
      <c r="E8016" s="250" t="str">
        <f>IF(AND(A8016&lt;&gt;"",ISNUMBER(A8016)),VLOOKUP(A8016,Studies!A:BR,5,FALSE),"")</f>
        <v>Triazolam</v>
      </c>
      <c r="F8016" s="251" t="str">
        <f>IF(AND(A8016&lt;&gt;"",ISNUMBER(A8016)),VLOOKUP(A8016,Studies!A:BR,6,FALSE),"")</f>
        <v>Plasma</v>
      </c>
      <c r="G8016" s="194">
        <v>2.5</v>
      </c>
      <c r="H8016" s="50" t="s">
        <v>60</v>
      </c>
      <c r="I8016" s="187">
        <v>0.97046290000000002</v>
      </c>
      <c r="J8016" s="41" t="s">
        <v>941</v>
      </c>
      <c r="K8016" s="41" t="s">
        <v>239</v>
      </c>
      <c r="O8016" s="199">
        <v>0.2</v>
      </c>
    </row>
    <row r="8017" spans="1:16" x14ac:dyDescent="0.2">
      <c r="A8017" s="30">
        <v>1058</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9</v>
      </c>
      <c r="E8017" s="250" t="str">
        <f>IF(AND(A8017&lt;&gt;"",ISNUMBER(A8017)),VLOOKUP(A8017,Studies!A:BR,5,FALSE),"")</f>
        <v>Triazolam</v>
      </c>
      <c r="F8017" s="251" t="str">
        <f>IF(AND(A8017&lt;&gt;"",ISNUMBER(A8017)),VLOOKUP(A8017,Studies!A:BR,6,FALSE),"")</f>
        <v>Plasma</v>
      </c>
      <c r="G8017" s="194">
        <v>3</v>
      </c>
      <c r="H8017" s="50" t="s">
        <v>60</v>
      </c>
      <c r="I8017" s="187">
        <v>0.82412149999999995</v>
      </c>
      <c r="J8017" s="41" t="s">
        <v>941</v>
      </c>
      <c r="K8017" s="41" t="s">
        <v>239</v>
      </c>
      <c r="O8017" s="199">
        <v>0.2</v>
      </c>
    </row>
    <row r="8018" spans="1:16" x14ac:dyDescent="0.2">
      <c r="A8018" s="30">
        <v>1058</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9</v>
      </c>
      <c r="E8018" s="250" t="str">
        <f>IF(AND(A8018&lt;&gt;"",ISNUMBER(A8018)),VLOOKUP(A8018,Studies!A:BR,5,FALSE),"")</f>
        <v>Triazolam</v>
      </c>
      <c r="F8018" s="251" t="str">
        <f>IF(AND(A8018&lt;&gt;"",ISNUMBER(A8018)),VLOOKUP(A8018,Studies!A:BR,6,FALSE),"")</f>
        <v>Plasma</v>
      </c>
      <c r="G8018" s="194">
        <v>4</v>
      </c>
      <c r="H8018" s="50" t="s">
        <v>60</v>
      </c>
      <c r="I8018" s="187">
        <v>0.74297820000000003</v>
      </c>
      <c r="J8018" s="41" t="s">
        <v>941</v>
      </c>
      <c r="K8018" s="41" t="s">
        <v>239</v>
      </c>
      <c r="O8018" s="199">
        <v>0.2</v>
      </c>
    </row>
    <row r="8019" spans="1:16" x14ac:dyDescent="0.2">
      <c r="A8019" s="30">
        <v>1058</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9</v>
      </c>
      <c r="E8019" s="250" t="str">
        <f>IF(AND(A8019&lt;&gt;"",ISNUMBER(A8019)),VLOOKUP(A8019,Studies!A:BR,5,FALSE),"")</f>
        <v>Triazolam</v>
      </c>
      <c r="F8019" s="251" t="str">
        <f>IF(AND(A8019&lt;&gt;"",ISNUMBER(A8019)),VLOOKUP(A8019,Studies!A:BR,6,FALSE),"")</f>
        <v>Plasma</v>
      </c>
      <c r="G8019" s="194">
        <v>5</v>
      </c>
      <c r="H8019" s="50" t="s">
        <v>60</v>
      </c>
      <c r="I8019" s="187">
        <v>0.48201490000000002</v>
      </c>
      <c r="J8019" s="41" t="s">
        <v>941</v>
      </c>
      <c r="K8019" s="41" t="s">
        <v>239</v>
      </c>
      <c r="O8019" s="199">
        <v>0.2</v>
      </c>
    </row>
    <row r="8020" spans="1:16" x14ac:dyDescent="0.2">
      <c r="A8020" s="30">
        <v>1058</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9</v>
      </c>
      <c r="E8020" s="250" t="str">
        <f>IF(AND(A8020&lt;&gt;"",ISNUMBER(A8020)),VLOOKUP(A8020,Studies!A:BR,5,FALSE),"")</f>
        <v>Triazolam</v>
      </c>
      <c r="F8020" s="251" t="str">
        <f>IF(AND(A8020&lt;&gt;"",ISNUMBER(A8020)),VLOOKUP(A8020,Studies!A:BR,6,FALSE),"")</f>
        <v>Plasma</v>
      </c>
      <c r="G8020" s="194">
        <v>6</v>
      </c>
      <c r="H8020" s="50" t="s">
        <v>60</v>
      </c>
      <c r="I8020" s="187">
        <v>0.39097520000000002</v>
      </c>
      <c r="J8020" s="41" t="s">
        <v>941</v>
      </c>
      <c r="K8020" s="41" t="s">
        <v>239</v>
      </c>
      <c r="O8020" s="199">
        <v>0.2</v>
      </c>
    </row>
    <row r="8021" spans="1:16" x14ac:dyDescent="0.2">
      <c r="A8021" s="30">
        <v>1059</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ketoconazole Subject 1</v>
      </c>
      <c r="E8021" s="250" t="str">
        <f>IF(AND(A8021&lt;&gt;"",ISNUMBER(A8021)),VLOOKUP(A8021,Studies!A:BR,5,FALSE),"")</f>
        <v>Triazolam</v>
      </c>
      <c r="F8021" s="251" t="str">
        <f>IF(AND(A8021&lt;&gt;"",ISNUMBER(A8021)),VLOOKUP(A8021,Studies!A:BR,6,FALSE),"")</f>
        <v>Plasma</v>
      </c>
      <c r="G8021" s="194">
        <v>73.33</v>
      </c>
      <c r="H8021" s="50" t="s">
        <v>60</v>
      </c>
      <c r="I8021" s="187">
        <v>0.30116199999999999</v>
      </c>
      <c r="J8021" s="41" t="s">
        <v>941</v>
      </c>
      <c r="K8021" s="41" t="s">
        <v>239</v>
      </c>
      <c r="O8021" s="199">
        <v>0.2</v>
      </c>
      <c r="P8021" s="42" t="s">
        <v>2643</v>
      </c>
    </row>
    <row r="8022" spans="1:16" x14ac:dyDescent="0.2">
      <c r="A8022" s="30">
        <v>1059</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ketoconazole Subject 1</v>
      </c>
      <c r="E8022" s="250" t="str">
        <f>IF(AND(A8022&lt;&gt;"",ISNUMBER(A8022)),VLOOKUP(A8022,Studies!A:BR,5,FALSE),"")</f>
        <v>Triazolam</v>
      </c>
      <c r="F8022" s="251" t="str">
        <f>IF(AND(A8022&lt;&gt;"",ISNUMBER(A8022)),VLOOKUP(A8022,Studies!A:BR,6,FALSE),"")</f>
        <v>Plasma</v>
      </c>
      <c r="G8022" s="194">
        <v>73.67</v>
      </c>
      <c r="H8022" s="50" t="s">
        <v>60</v>
      </c>
      <c r="I8022" s="187">
        <v>1.6166720000000001</v>
      </c>
      <c r="J8022" s="41" t="s">
        <v>941</v>
      </c>
      <c r="K8022" s="41" t="s">
        <v>239</v>
      </c>
      <c r="O8022" s="199">
        <v>0.2</v>
      </c>
    </row>
    <row r="8023" spans="1:16" x14ac:dyDescent="0.2">
      <c r="A8023" s="30">
        <v>1059</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ketoconazole Subject 1</v>
      </c>
      <c r="E8023" s="250" t="str">
        <f>IF(AND(A8023&lt;&gt;"",ISNUMBER(A8023)),VLOOKUP(A8023,Studies!A:BR,5,FALSE),"")</f>
        <v>Triazolam</v>
      </c>
      <c r="F8023" s="251" t="str">
        <f>IF(AND(A8023&lt;&gt;"",ISNUMBER(A8023)),VLOOKUP(A8023,Studies!A:BR,6,FALSE),"")</f>
        <v>Plasma</v>
      </c>
      <c r="G8023" s="194">
        <v>74</v>
      </c>
      <c r="H8023" s="50" t="s">
        <v>60</v>
      </c>
      <c r="I8023" s="187">
        <v>1.9393089999999999</v>
      </c>
      <c r="J8023" s="41" t="s">
        <v>941</v>
      </c>
      <c r="K8023" s="41" t="s">
        <v>239</v>
      </c>
      <c r="O8023" s="199">
        <v>0.2</v>
      </c>
    </row>
    <row r="8024" spans="1:16" x14ac:dyDescent="0.2">
      <c r="A8024" s="30">
        <v>1059</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ketoconazole Subject 1</v>
      </c>
      <c r="E8024" s="250" t="str">
        <f>IF(AND(A8024&lt;&gt;"",ISNUMBER(A8024)),VLOOKUP(A8024,Studies!A:BR,5,FALSE),"")</f>
        <v>Triazolam</v>
      </c>
      <c r="F8024" s="251" t="str">
        <f>IF(AND(A8024&lt;&gt;"",ISNUMBER(A8024)),VLOOKUP(A8024,Studies!A:BR,6,FALSE),"")</f>
        <v>Plasma</v>
      </c>
      <c r="G8024" s="194">
        <v>74.5</v>
      </c>
      <c r="H8024" s="50" t="s">
        <v>60</v>
      </c>
      <c r="I8024" s="187">
        <v>2.3263349999999998</v>
      </c>
      <c r="J8024" s="41" t="s">
        <v>941</v>
      </c>
      <c r="K8024" s="41" t="s">
        <v>239</v>
      </c>
      <c r="O8024" s="199">
        <v>0.2</v>
      </c>
    </row>
    <row r="8025" spans="1:16" x14ac:dyDescent="0.2">
      <c r="A8025" s="30">
        <v>1059</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ketoconazole Subject 1</v>
      </c>
      <c r="E8025" s="250" t="str">
        <f>IF(AND(A8025&lt;&gt;"",ISNUMBER(A8025)),VLOOKUP(A8025,Studies!A:BR,5,FALSE),"")</f>
        <v>Triazolam</v>
      </c>
      <c r="F8025" s="251" t="str">
        <f>IF(AND(A8025&lt;&gt;"",ISNUMBER(A8025)),VLOOKUP(A8025,Studies!A:BR,6,FALSE),"")</f>
        <v>Plasma</v>
      </c>
      <c r="G8025" s="194">
        <v>75</v>
      </c>
      <c r="H8025" s="50" t="s">
        <v>60</v>
      </c>
      <c r="I8025" s="187">
        <v>2.2288359999999998</v>
      </c>
      <c r="J8025" s="41" t="s">
        <v>941</v>
      </c>
      <c r="K8025" s="41" t="s">
        <v>239</v>
      </c>
      <c r="O8025" s="199">
        <v>0.2</v>
      </c>
    </row>
    <row r="8026" spans="1:16" x14ac:dyDescent="0.2">
      <c r="A8026" s="30">
        <v>1059</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ketoconazole Subject 1</v>
      </c>
      <c r="E8026" s="250" t="str">
        <f>IF(AND(A8026&lt;&gt;"",ISNUMBER(A8026)),VLOOKUP(A8026,Studies!A:BR,5,FALSE),"")</f>
        <v>Triazolam</v>
      </c>
      <c r="F8026" s="251" t="str">
        <f>IF(AND(A8026&lt;&gt;"",ISNUMBER(A8026)),VLOOKUP(A8026,Studies!A:BR,6,FALSE),"")</f>
        <v>Plasma</v>
      </c>
      <c r="G8026" s="194">
        <v>75.5</v>
      </c>
      <c r="H8026" s="50" t="s">
        <v>60</v>
      </c>
      <c r="I8026" s="187">
        <v>2.4022489999999999</v>
      </c>
      <c r="J8026" s="41" t="s">
        <v>941</v>
      </c>
      <c r="K8026" s="41" t="s">
        <v>239</v>
      </c>
      <c r="O8026" s="199">
        <v>0.2</v>
      </c>
    </row>
    <row r="8027" spans="1:16" x14ac:dyDescent="0.2">
      <c r="A8027" s="30">
        <v>1059</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ketoconazole Subject 1</v>
      </c>
      <c r="E8027" s="250" t="str">
        <f>IF(AND(A8027&lt;&gt;"",ISNUMBER(A8027)),VLOOKUP(A8027,Studies!A:BR,5,FALSE),"")</f>
        <v>Triazolam</v>
      </c>
      <c r="F8027" s="251" t="str">
        <f>IF(AND(A8027&lt;&gt;"",ISNUMBER(A8027)),VLOOKUP(A8027,Studies!A:BR,6,FALSE),"")</f>
        <v>Plasma</v>
      </c>
      <c r="G8027" s="194">
        <v>76</v>
      </c>
      <c r="H8027" s="50" t="s">
        <v>60</v>
      </c>
      <c r="I8027" s="187">
        <v>2.617016</v>
      </c>
      <c r="J8027" s="41" t="s">
        <v>941</v>
      </c>
      <c r="K8027" s="41" t="s">
        <v>239</v>
      </c>
      <c r="O8027" s="199">
        <v>0.2</v>
      </c>
    </row>
    <row r="8028" spans="1:16" x14ac:dyDescent="0.2">
      <c r="A8028" s="30">
        <v>1059</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ketoconazole Subject 1</v>
      </c>
      <c r="E8028" s="250" t="str">
        <f>IF(AND(A8028&lt;&gt;"",ISNUMBER(A8028)),VLOOKUP(A8028,Studies!A:BR,5,FALSE),"")</f>
        <v>Triazolam</v>
      </c>
      <c r="F8028" s="251" t="str">
        <f>IF(AND(A8028&lt;&gt;"",ISNUMBER(A8028)),VLOOKUP(A8028,Studies!A:BR,6,FALSE),"")</f>
        <v>Plasma</v>
      </c>
      <c r="G8028" s="194">
        <v>77</v>
      </c>
      <c r="H8028" s="50" t="s">
        <v>60</v>
      </c>
      <c r="I8028" s="187">
        <v>3.4199519999999999</v>
      </c>
      <c r="J8028" s="41" t="s">
        <v>941</v>
      </c>
      <c r="K8028" s="41" t="s">
        <v>239</v>
      </c>
      <c r="O8028" s="199">
        <v>0.2</v>
      </c>
    </row>
    <row r="8029" spans="1:16" x14ac:dyDescent="0.2">
      <c r="A8029" s="30">
        <v>1059</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ketoconazole Subject 1</v>
      </c>
      <c r="E8029" s="250" t="str">
        <f>IF(AND(A8029&lt;&gt;"",ISNUMBER(A8029)),VLOOKUP(A8029,Studies!A:BR,5,FALSE),"")</f>
        <v>Triazolam</v>
      </c>
      <c r="F8029" s="251" t="str">
        <f>IF(AND(A8029&lt;&gt;"",ISNUMBER(A8029)),VLOOKUP(A8029,Studies!A:BR,6,FALSE),"")</f>
        <v>Plasma</v>
      </c>
      <c r="G8029" s="194">
        <v>78</v>
      </c>
      <c r="H8029" s="50" t="s">
        <v>60</v>
      </c>
      <c r="I8029" s="187">
        <v>4.517334</v>
      </c>
      <c r="J8029" s="41" t="s">
        <v>941</v>
      </c>
      <c r="K8029" s="41" t="s">
        <v>239</v>
      </c>
      <c r="O8029" s="199">
        <v>0.2</v>
      </c>
    </row>
    <row r="8030" spans="1:16" x14ac:dyDescent="0.2">
      <c r="A8030" s="30">
        <v>1059</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ketoconazole Subject 1</v>
      </c>
      <c r="E8030" s="250" t="str">
        <f>IF(AND(A8030&lt;&gt;"",ISNUMBER(A8030)),VLOOKUP(A8030,Studies!A:BR,5,FALSE),"")</f>
        <v>Triazolam</v>
      </c>
      <c r="F8030" s="251" t="str">
        <f>IF(AND(A8030&lt;&gt;"",ISNUMBER(A8030)),VLOOKUP(A8030,Studies!A:BR,6,FALSE),"")</f>
        <v>Plasma</v>
      </c>
      <c r="G8030" s="194">
        <v>79</v>
      </c>
      <c r="H8030" s="50" t="s">
        <v>60</v>
      </c>
      <c r="I8030" s="187">
        <v>4.4216569999999997</v>
      </c>
      <c r="J8030" s="41" t="s">
        <v>941</v>
      </c>
      <c r="K8030" s="41" t="s">
        <v>239</v>
      </c>
      <c r="O8030" s="199">
        <v>0.2</v>
      </c>
    </row>
    <row r="8031" spans="1:16" x14ac:dyDescent="0.2">
      <c r="A8031" s="30">
        <v>1059</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ketoconazole Subject 1</v>
      </c>
      <c r="E8031" s="250" t="str">
        <f>IF(AND(A8031&lt;&gt;"",ISNUMBER(A8031)),VLOOKUP(A8031,Studies!A:BR,5,FALSE),"")</f>
        <v>Triazolam</v>
      </c>
      <c r="F8031" s="251" t="str">
        <f>IF(AND(A8031&lt;&gt;"",ISNUMBER(A8031)),VLOOKUP(A8031,Studies!A:BR,6,FALSE),"")</f>
        <v>Plasma</v>
      </c>
      <c r="G8031" s="194">
        <v>80</v>
      </c>
      <c r="H8031" s="50" t="s">
        <v>60</v>
      </c>
      <c r="I8031" s="187">
        <v>4.8688010000000004</v>
      </c>
      <c r="J8031" s="41" t="s">
        <v>941</v>
      </c>
      <c r="K8031" s="41" t="s">
        <v>239</v>
      </c>
      <c r="O8031" s="199">
        <v>0.2</v>
      </c>
    </row>
    <row r="8032" spans="1:16" x14ac:dyDescent="0.2">
      <c r="A8032" s="30">
        <v>1059</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ketoconazole Subject 1</v>
      </c>
      <c r="E8032" s="250" t="str">
        <f>IF(AND(A8032&lt;&gt;"",ISNUMBER(A8032)),VLOOKUP(A8032,Studies!A:BR,5,FALSE),"")</f>
        <v>Triazolam</v>
      </c>
      <c r="F8032" s="251" t="str">
        <f>IF(AND(A8032&lt;&gt;"",ISNUMBER(A8032)),VLOOKUP(A8032,Studies!A:BR,6,FALSE),"")</f>
        <v>Plasma</v>
      </c>
      <c r="G8032" s="194">
        <v>90</v>
      </c>
      <c r="H8032" s="50" t="s">
        <v>60</v>
      </c>
      <c r="I8032" s="187">
        <v>3.7257039999999999</v>
      </c>
      <c r="J8032" s="41" t="s">
        <v>941</v>
      </c>
      <c r="K8032" s="41" t="s">
        <v>239</v>
      </c>
      <c r="O8032" s="199">
        <v>0.2</v>
      </c>
    </row>
    <row r="8033" spans="1:16" x14ac:dyDescent="0.2">
      <c r="A8033" s="30">
        <v>1060</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ketoconazole Subject 2</v>
      </c>
      <c r="E8033" s="250" t="str">
        <f>IF(AND(A8033&lt;&gt;"",ISNUMBER(A8033)),VLOOKUP(A8033,Studies!A:BR,5,FALSE),"")</f>
        <v>Triazolam</v>
      </c>
      <c r="F8033" s="251" t="str">
        <f>IF(AND(A8033&lt;&gt;"",ISNUMBER(A8033)),VLOOKUP(A8033,Studies!A:BR,6,FALSE),"")</f>
        <v>Plasma</v>
      </c>
      <c r="G8033" s="194">
        <v>74</v>
      </c>
      <c r="H8033" s="50" t="s">
        <v>60</v>
      </c>
      <c r="I8033" s="187">
        <v>2.134509</v>
      </c>
      <c r="J8033" s="41" t="s">
        <v>941</v>
      </c>
      <c r="K8033" s="41" t="s">
        <v>239</v>
      </c>
      <c r="O8033" s="199">
        <v>0.2</v>
      </c>
      <c r="P8033" s="42" t="s">
        <v>2644</v>
      </c>
    </row>
    <row r="8034" spans="1:16" x14ac:dyDescent="0.2">
      <c r="A8034" s="30">
        <v>1060</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ketoconazole Subject 2</v>
      </c>
      <c r="E8034" s="250" t="str">
        <f>IF(AND(A8034&lt;&gt;"",ISNUMBER(A8034)),VLOOKUP(A8034,Studies!A:BR,5,FALSE),"")</f>
        <v>Triazolam</v>
      </c>
      <c r="F8034" s="251" t="str">
        <f>IF(AND(A8034&lt;&gt;"",ISNUMBER(A8034)),VLOOKUP(A8034,Studies!A:BR,6,FALSE),"")</f>
        <v>Plasma</v>
      </c>
      <c r="G8034" s="194">
        <v>74.5</v>
      </c>
      <c r="H8034" s="50" t="s">
        <v>60</v>
      </c>
      <c r="I8034" s="187">
        <v>3.929287</v>
      </c>
      <c r="J8034" s="41" t="s">
        <v>941</v>
      </c>
      <c r="K8034" s="41" t="s">
        <v>239</v>
      </c>
      <c r="O8034" s="199">
        <v>0.2</v>
      </c>
    </row>
    <row r="8035" spans="1:16" x14ac:dyDescent="0.2">
      <c r="A8035" s="30">
        <v>1060</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ketoconazole Subject 2</v>
      </c>
      <c r="E8035" s="250" t="str">
        <f>IF(AND(A8035&lt;&gt;"",ISNUMBER(A8035)),VLOOKUP(A8035,Studies!A:BR,5,FALSE),"")</f>
        <v>Triazolam</v>
      </c>
      <c r="F8035" s="251" t="str">
        <f>IF(AND(A8035&lt;&gt;"",ISNUMBER(A8035)),VLOOKUP(A8035,Studies!A:BR,6,FALSE),"")</f>
        <v>Plasma</v>
      </c>
      <c r="G8035" s="194">
        <v>75</v>
      </c>
      <c r="H8035" s="50" t="s">
        <v>60</v>
      </c>
      <c r="I8035" s="187">
        <v>7.9443029999999997</v>
      </c>
      <c r="J8035" s="41" t="s">
        <v>941</v>
      </c>
      <c r="K8035" s="41" t="s">
        <v>239</v>
      </c>
      <c r="O8035" s="199">
        <v>0.2</v>
      </c>
    </row>
    <row r="8036" spans="1:16" x14ac:dyDescent="0.2">
      <c r="A8036" s="30">
        <v>1060</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ketoconazole Subject 2</v>
      </c>
      <c r="E8036" s="250" t="str">
        <f>IF(AND(A8036&lt;&gt;"",ISNUMBER(A8036)),VLOOKUP(A8036,Studies!A:BR,5,FALSE),"")</f>
        <v>Triazolam</v>
      </c>
      <c r="F8036" s="251" t="str">
        <f>IF(AND(A8036&lt;&gt;"",ISNUMBER(A8036)),VLOOKUP(A8036,Studies!A:BR,6,FALSE),"")</f>
        <v>Plasma</v>
      </c>
      <c r="G8036" s="194">
        <v>75.5</v>
      </c>
      <c r="H8036" s="50" t="s">
        <v>60</v>
      </c>
      <c r="I8036" s="187">
        <v>6.5136279999999998</v>
      </c>
      <c r="J8036" s="41" t="s">
        <v>941</v>
      </c>
      <c r="K8036" s="41" t="s">
        <v>239</v>
      </c>
      <c r="O8036" s="199">
        <v>0.2</v>
      </c>
    </row>
    <row r="8037" spans="1:16" x14ac:dyDescent="0.2">
      <c r="A8037" s="30">
        <v>1060</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ketoconazole Subject 2</v>
      </c>
      <c r="E8037" s="250" t="str">
        <f>IF(AND(A8037&lt;&gt;"",ISNUMBER(A8037)),VLOOKUP(A8037,Studies!A:BR,5,FALSE),"")</f>
        <v>Triazolam</v>
      </c>
      <c r="F8037" s="251" t="str">
        <f>IF(AND(A8037&lt;&gt;"",ISNUMBER(A8037)),VLOOKUP(A8037,Studies!A:BR,6,FALSE),"")</f>
        <v>Plasma</v>
      </c>
      <c r="G8037" s="194">
        <v>76</v>
      </c>
      <c r="H8037" s="50" t="s">
        <v>60</v>
      </c>
      <c r="I8037" s="187">
        <v>4.4271370000000001</v>
      </c>
      <c r="J8037" s="41" t="s">
        <v>941</v>
      </c>
      <c r="K8037" s="41" t="s">
        <v>239</v>
      </c>
      <c r="O8037" s="199">
        <v>0.2</v>
      </c>
    </row>
    <row r="8038" spans="1:16" x14ac:dyDescent="0.2">
      <c r="A8038" s="30">
        <v>1060</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ketoconazole Subject 2</v>
      </c>
      <c r="E8038" s="250" t="str">
        <f>IF(AND(A8038&lt;&gt;"",ISNUMBER(A8038)),VLOOKUP(A8038,Studies!A:BR,5,FALSE),"")</f>
        <v>Triazolam</v>
      </c>
      <c r="F8038" s="251" t="str">
        <f>IF(AND(A8038&lt;&gt;"",ISNUMBER(A8038)),VLOOKUP(A8038,Studies!A:BR,6,FALSE),"")</f>
        <v>Plasma</v>
      </c>
      <c r="G8038" s="194">
        <v>77</v>
      </c>
      <c r="H8038" s="50" t="s">
        <v>60</v>
      </c>
      <c r="I8038" s="187">
        <v>5.1029119999999999</v>
      </c>
      <c r="J8038" s="41" t="s">
        <v>941</v>
      </c>
      <c r="K8038" s="41" t="s">
        <v>239</v>
      </c>
      <c r="O8038" s="199">
        <v>0.2</v>
      </c>
    </row>
    <row r="8039" spans="1:16" x14ac:dyDescent="0.2">
      <c r="A8039" s="30">
        <v>1060</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ketoconazole Subject 2</v>
      </c>
      <c r="E8039" s="250" t="str">
        <f>IF(AND(A8039&lt;&gt;"",ISNUMBER(A8039)),VLOOKUP(A8039,Studies!A:BR,5,FALSE),"")</f>
        <v>Triazolam</v>
      </c>
      <c r="F8039" s="251" t="str">
        <f>IF(AND(A8039&lt;&gt;"",ISNUMBER(A8039)),VLOOKUP(A8039,Studies!A:BR,6,FALSE),"")</f>
        <v>Plasma</v>
      </c>
      <c r="G8039" s="194">
        <v>78</v>
      </c>
      <c r="H8039" s="50" t="s">
        <v>60</v>
      </c>
      <c r="I8039" s="187">
        <v>3.4302269999999999</v>
      </c>
      <c r="J8039" s="41" t="s">
        <v>941</v>
      </c>
      <c r="K8039" s="41" t="s">
        <v>239</v>
      </c>
      <c r="O8039" s="199">
        <v>0.2</v>
      </c>
    </row>
    <row r="8040" spans="1:16" x14ac:dyDescent="0.2">
      <c r="A8040" s="30">
        <v>1060</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ketoconazole Subject 2</v>
      </c>
      <c r="E8040" s="250" t="str">
        <f>IF(AND(A8040&lt;&gt;"",ISNUMBER(A8040)),VLOOKUP(A8040,Studies!A:BR,5,FALSE),"")</f>
        <v>Triazolam</v>
      </c>
      <c r="F8040" s="251" t="str">
        <f>IF(AND(A8040&lt;&gt;"",ISNUMBER(A8040)),VLOOKUP(A8040,Studies!A:BR,6,FALSE),"")</f>
        <v>Plasma</v>
      </c>
      <c r="G8040" s="194">
        <v>79</v>
      </c>
      <c r="H8040" s="50" t="s">
        <v>60</v>
      </c>
      <c r="I8040" s="187">
        <v>3.728631</v>
      </c>
      <c r="J8040" s="41" t="s">
        <v>941</v>
      </c>
      <c r="K8040" s="41" t="s">
        <v>239</v>
      </c>
      <c r="O8040" s="199">
        <v>0.2</v>
      </c>
    </row>
    <row r="8041" spans="1:16" x14ac:dyDescent="0.2">
      <c r="A8041" s="30">
        <v>1060</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ketoconazole Subject 2</v>
      </c>
      <c r="E8041" s="250" t="str">
        <f>IF(AND(A8041&lt;&gt;"",ISNUMBER(A8041)),VLOOKUP(A8041,Studies!A:BR,5,FALSE),"")</f>
        <v>Triazolam</v>
      </c>
      <c r="F8041" s="251" t="str">
        <f>IF(AND(A8041&lt;&gt;"",ISNUMBER(A8041)),VLOOKUP(A8041,Studies!A:BR,6,FALSE),"")</f>
        <v>Plasma</v>
      </c>
      <c r="G8041" s="194">
        <v>80</v>
      </c>
      <c r="H8041" s="50" t="s">
        <v>60</v>
      </c>
      <c r="I8041" s="187">
        <v>3.8673440000000001</v>
      </c>
      <c r="J8041" s="41" t="s">
        <v>941</v>
      </c>
      <c r="K8041" s="41" t="s">
        <v>239</v>
      </c>
      <c r="O8041" s="199">
        <v>0.2</v>
      </c>
    </row>
    <row r="8042" spans="1:16" x14ac:dyDescent="0.2">
      <c r="A8042" s="30">
        <v>1060</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ketoconazole Subject 2</v>
      </c>
      <c r="E8042" s="250" t="str">
        <f>IF(AND(A8042&lt;&gt;"",ISNUMBER(A8042)),VLOOKUP(A8042,Studies!A:BR,5,FALSE),"")</f>
        <v>Triazolam</v>
      </c>
      <c r="F8042" s="251" t="str">
        <f>IF(AND(A8042&lt;&gt;"",ISNUMBER(A8042)),VLOOKUP(A8042,Studies!A:BR,6,FALSE),"")</f>
        <v>Plasma</v>
      </c>
      <c r="G8042" s="194">
        <v>90</v>
      </c>
      <c r="H8042" s="50" t="s">
        <v>60</v>
      </c>
      <c r="I8042" s="187">
        <v>2.6015679999999999</v>
      </c>
      <c r="J8042" s="41" t="s">
        <v>941</v>
      </c>
      <c r="K8042" s="41" t="s">
        <v>239</v>
      </c>
      <c r="O8042" s="199">
        <v>0.2</v>
      </c>
    </row>
    <row r="8043" spans="1:16" x14ac:dyDescent="0.2">
      <c r="A8043" s="30">
        <v>1061</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ketoconazole Subject 3</v>
      </c>
      <c r="E8043" s="250" t="str">
        <f>IF(AND(A8043&lt;&gt;"",ISNUMBER(A8043)),VLOOKUP(A8043,Studies!A:BR,5,FALSE),"")</f>
        <v>Triazolam</v>
      </c>
      <c r="F8043" s="251" t="str">
        <f>IF(AND(A8043&lt;&gt;"",ISNUMBER(A8043)),VLOOKUP(A8043,Studies!A:BR,6,FALSE),"")</f>
        <v>Plasma</v>
      </c>
      <c r="G8043" s="194">
        <v>73.67</v>
      </c>
      <c r="H8043" s="50" t="s">
        <v>60</v>
      </c>
      <c r="I8043" s="187">
        <v>0.30127290000000001</v>
      </c>
      <c r="J8043" s="41" t="s">
        <v>941</v>
      </c>
      <c r="K8043" s="41" t="s">
        <v>239</v>
      </c>
      <c r="O8043" s="199">
        <v>0.2</v>
      </c>
      <c r="P8043" s="42" t="s">
        <v>2645</v>
      </c>
    </row>
    <row r="8044" spans="1:16" x14ac:dyDescent="0.2">
      <c r="A8044" s="30">
        <v>1061</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ketoconazole Subject 3</v>
      </c>
      <c r="E8044" s="250" t="str">
        <f>IF(AND(A8044&lt;&gt;"",ISNUMBER(A8044)),VLOOKUP(A8044,Studies!A:BR,5,FALSE),"")</f>
        <v>Triazolam</v>
      </c>
      <c r="F8044" s="251" t="str">
        <f>IF(AND(A8044&lt;&gt;"",ISNUMBER(A8044)),VLOOKUP(A8044,Studies!A:BR,6,FALSE),"")</f>
        <v>Plasma</v>
      </c>
      <c r="G8044" s="194">
        <v>74</v>
      </c>
      <c r="H8044" s="50" t="s">
        <v>60</v>
      </c>
      <c r="I8044" s="187">
        <v>1.4162870000000001</v>
      </c>
      <c r="J8044" s="41" t="s">
        <v>941</v>
      </c>
      <c r="K8044" s="41" t="s">
        <v>239</v>
      </c>
      <c r="O8044" s="199">
        <v>0.2</v>
      </c>
    </row>
    <row r="8045" spans="1:16" x14ac:dyDescent="0.2">
      <c r="A8045" s="30">
        <v>1061</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ketoconazole Subject 3</v>
      </c>
      <c r="E8045" s="250" t="str">
        <f>IF(AND(A8045&lt;&gt;"",ISNUMBER(A8045)),VLOOKUP(A8045,Studies!A:BR,5,FALSE),"")</f>
        <v>Triazolam</v>
      </c>
      <c r="F8045" s="251" t="str">
        <f>IF(AND(A8045&lt;&gt;"",ISNUMBER(A8045)),VLOOKUP(A8045,Studies!A:BR,6,FALSE),"")</f>
        <v>Plasma</v>
      </c>
      <c r="G8045" s="194">
        <v>74.5</v>
      </c>
      <c r="H8045" s="50" t="s">
        <v>60</v>
      </c>
      <c r="I8045" s="187">
        <v>3.2575509999999999</v>
      </c>
      <c r="J8045" s="41" t="s">
        <v>941</v>
      </c>
      <c r="K8045" s="41" t="s">
        <v>239</v>
      </c>
      <c r="O8045" s="199">
        <v>0.2</v>
      </c>
    </row>
    <row r="8046" spans="1:16" x14ac:dyDescent="0.2">
      <c r="A8046" s="30">
        <v>1061</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ketoconazole Subject 3</v>
      </c>
      <c r="E8046" s="250" t="str">
        <f>IF(AND(A8046&lt;&gt;"",ISNUMBER(A8046)),VLOOKUP(A8046,Studies!A:BR,5,FALSE),"")</f>
        <v>Triazolam</v>
      </c>
      <c r="F8046" s="251" t="str">
        <f>IF(AND(A8046&lt;&gt;"",ISNUMBER(A8046)),VLOOKUP(A8046,Studies!A:BR,6,FALSE),"")</f>
        <v>Plasma</v>
      </c>
      <c r="G8046" s="194">
        <v>75</v>
      </c>
      <c r="H8046" s="50" t="s">
        <v>60</v>
      </c>
      <c r="I8046" s="187">
        <v>3.4972660000000002</v>
      </c>
      <c r="J8046" s="41" t="s">
        <v>941</v>
      </c>
      <c r="K8046" s="41" t="s">
        <v>239</v>
      </c>
      <c r="O8046" s="199">
        <v>0.2</v>
      </c>
    </row>
    <row r="8047" spans="1:16" x14ac:dyDescent="0.2">
      <c r="A8047" s="30">
        <v>1061</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ketoconazole Subject 3</v>
      </c>
      <c r="E8047" s="250" t="str">
        <f>IF(AND(A8047&lt;&gt;"",ISNUMBER(A8047)),VLOOKUP(A8047,Studies!A:BR,5,FALSE),"")</f>
        <v>Triazolam</v>
      </c>
      <c r="F8047" s="251" t="str">
        <f>IF(AND(A8047&lt;&gt;"",ISNUMBER(A8047)),VLOOKUP(A8047,Studies!A:BR,6,FALSE),"")</f>
        <v>Plasma</v>
      </c>
      <c r="G8047" s="194">
        <v>75.5</v>
      </c>
      <c r="H8047" s="50" t="s">
        <v>60</v>
      </c>
      <c r="I8047" s="187">
        <v>3.499622</v>
      </c>
      <c r="J8047" s="41" t="s">
        <v>941</v>
      </c>
      <c r="K8047" s="41" t="s">
        <v>239</v>
      </c>
      <c r="O8047" s="199">
        <v>0.2</v>
      </c>
    </row>
    <row r="8048" spans="1:16" x14ac:dyDescent="0.2">
      <c r="A8048" s="30">
        <v>1061</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ketoconazole Subject 3</v>
      </c>
      <c r="E8048" s="250" t="str">
        <f>IF(AND(A8048&lt;&gt;"",ISNUMBER(A8048)),VLOOKUP(A8048,Studies!A:BR,5,FALSE),"")</f>
        <v>Triazolam</v>
      </c>
      <c r="F8048" s="251" t="str">
        <f>IF(AND(A8048&lt;&gt;"",ISNUMBER(A8048)),VLOOKUP(A8048,Studies!A:BR,6,FALSE),"")</f>
        <v>Plasma</v>
      </c>
      <c r="G8048" s="194">
        <v>76</v>
      </c>
      <c r="H8048" s="50" t="s">
        <v>60</v>
      </c>
      <c r="I8048" s="187">
        <v>3.4209499999999999</v>
      </c>
      <c r="J8048" s="41" t="s">
        <v>941</v>
      </c>
      <c r="K8048" s="41" t="s">
        <v>239</v>
      </c>
      <c r="O8048" s="199">
        <v>0.2</v>
      </c>
    </row>
    <row r="8049" spans="1:16" x14ac:dyDescent="0.2">
      <c r="A8049" s="30">
        <v>1061</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ketoconazole Subject 3</v>
      </c>
      <c r="E8049" s="250" t="str">
        <f>IF(AND(A8049&lt;&gt;"",ISNUMBER(A8049)),VLOOKUP(A8049,Studies!A:BR,5,FALSE),"")</f>
        <v>Triazolam</v>
      </c>
      <c r="F8049" s="251" t="str">
        <f>IF(AND(A8049&lt;&gt;"",ISNUMBER(A8049)),VLOOKUP(A8049,Studies!A:BR,6,FALSE),"")</f>
        <v>Plasma</v>
      </c>
      <c r="G8049" s="194">
        <v>77</v>
      </c>
      <c r="H8049" s="50" t="s">
        <v>60</v>
      </c>
      <c r="I8049" s="187">
        <v>3.2306689999999998</v>
      </c>
      <c r="J8049" s="41" t="s">
        <v>941</v>
      </c>
      <c r="K8049" s="41" t="s">
        <v>239</v>
      </c>
      <c r="O8049" s="199">
        <v>0.2</v>
      </c>
    </row>
    <row r="8050" spans="1:16" x14ac:dyDescent="0.2">
      <c r="A8050" s="30">
        <v>1061</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ketoconazole Subject 3</v>
      </c>
      <c r="E8050" s="250" t="str">
        <f>IF(AND(A8050&lt;&gt;"",ISNUMBER(A8050)),VLOOKUP(A8050,Studies!A:BR,5,FALSE),"")</f>
        <v>Triazolam</v>
      </c>
      <c r="F8050" s="251" t="str">
        <f>IF(AND(A8050&lt;&gt;"",ISNUMBER(A8050)),VLOOKUP(A8050,Studies!A:BR,6,FALSE),"")</f>
        <v>Plasma</v>
      </c>
      <c r="G8050" s="194">
        <v>78</v>
      </c>
      <c r="H8050" s="50" t="s">
        <v>60</v>
      </c>
      <c r="I8050" s="187">
        <v>3.4708600000000001</v>
      </c>
      <c r="J8050" s="41" t="s">
        <v>941</v>
      </c>
      <c r="K8050" s="41" t="s">
        <v>239</v>
      </c>
      <c r="O8050" s="199">
        <v>0.2</v>
      </c>
    </row>
    <row r="8051" spans="1:16" x14ac:dyDescent="0.2">
      <c r="A8051" s="30">
        <v>1061</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ketoconazole Subject 3</v>
      </c>
      <c r="E8051" s="250" t="str">
        <f>IF(AND(A8051&lt;&gt;"",ISNUMBER(A8051)),VLOOKUP(A8051,Studies!A:BR,5,FALSE),"")</f>
        <v>Triazolam</v>
      </c>
      <c r="F8051" s="251" t="str">
        <f>IF(AND(A8051&lt;&gt;"",ISNUMBER(A8051)),VLOOKUP(A8051,Studies!A:BR,6,FALSE),"")</f>
        <v>Plasma</v>
      </c>
      <c r="G8051" s="194">
        <v>79</v>
      </c>
      <c r="H8051" s="50" t="s">
        <v>60</v>
      </c>
      <c r="I8051" s="187">
        <v>3.4351530000000001</v>
      </c>
      <c r="J8051" s="41" t="s">
        <v>941</v>
      </c>
      <c r="K8051" s="41" t="s">
        <v>239</v>
      </c>
      <c r="O8051" s="199">
        <v>0.2</v>
      </c>
    </row>
    <row r="8052" spans="1:16" x14ac:dyDescent="0.2">
      <c r="A8052" s="30">
        <v>1061</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ketoconazole Subject 3</v>
      </c>
      <c r="E8052" s="250" t="str">
        <f>IF(AND(A8052&lt;&gt;"",ISNUMBER(A8052)),VLOOKUP(A8052,Studies!A:BR,5,FALSE),"")</f>
        <v>Triazolam</v>
      </c>
      <c r="F8052" s="251" t="str">
        <f>IF(AND(A8052&lt;&gt;"",ISNUMBER(A8052)),VLOOKUP(A8052,Studies!A:BR,6,FALSE),"")</f>
        <v>Plasma</v>
      </c>
      <c r="G8052" s="194">
        <v>80</v>
      </c>
      <c r="H8052" s="50" t="s">
        <v>60</v>
      </c>
      <c r="I8052" s="187">
        <v>3.399813</v>
      </c>
      <c r="J8052" s="41" t="s">
        <v>941</v>
      </c>
      <c r="K8052" s="41" t="s">
        <v>239</v>
      </c>
      <c r="O8052" s="199">
        <v>0.2</v>
      </c>
    </row>
    <row r="8053" spans="1:16" x14ac:dyDescent="0.2">
      <c r="A8053" s="30">
        <v>1061</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ketoconazole Subject 3</v>
      </c>
      <c r="E8053" s="250" t="str">
        <f>IF(AND(A8053&lt;&gt;"",ISNUMBER(A8053)),VLOOKUP(A8053,Studies!A:BR,5,FALSE),"")</f>
        <v>Triazolam</v>
      </c>
      <c r="F8053" s="251" t="str">
        <f>IF(AND(A8053&lt;&gt;"",ISNUMBER(A8053)),VLOOKUP(A8053,Studies!A:BR,6,FALSE),"")</f>
        <v>Plasma</v>
      </c>
      <c r="G8053" s="194">
        <v>90</v>
      </c>
      <c r="H8053" s="50" t="s">
        <v>60</v>
      </c>
      <c r="I8053" s="187">
        <v>2.287045</v>
      </c>
      <c r="J8053" s="41" t="s">
        <v>941</v>
      </c>
      <c r="K8053" s="41" t="s">
        <v>239</v>
      </c>
      <c r="O8053" s="199">
        <v>0.2</v>
      </c>
    </row>
    <row r="8054" spans="1:16" x14ac:dyDescent="0.2">
      <c r="A8054" s="30">
        <v>1062</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ketoconazole Subject 4</v>
      </c>
      <c r="E8054" s="250" t="str">
        <f>IF(AND(A8054&lt;&gt;"",ISNUMBER(A8054)),VLOOKUP(A8054,Studies!A:BR,5,FALSE),"")</f>
        <v>Triazolam</v>
      </c>
      <c r="F8054" s="251" t="str">
        <f>IF(AND(A8054&lt;&gt;"",ISNUMBER(A8054)),VLOOKUP(A8054,Studies!A:BR,6,FALSE),"")</f>
        <v>Plasma</v>
      </c>
      <c r="G8054" s="194">
        <v>74.5</v>
      </c>
      <c r="H8054" s="50" t="s">
        <v>60</v>
      </c>
      <c r="I8054" s="187">
        <v>0.29684719999999998</v>
      </c>
      <c r="J8054" s="41" t="s">
        <v>941</v>
      </c>
      <c r="K8054" s="41" t="s">
        <v>239</v>
      </c>
      <c r="O8054" s="199">
        <v>0.2</v>
      </c>
      <c r="P8054" s="42" t="s">
        <v>2646</v>
      </c>
    </row>
    <row r="8055" spans="1:16" x14ac:dyDescent="0.2">
      <c r="A8055" s="30">
        <v>1062</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ketoconazole Subject 4</v>
      </c>
      <c r="E8055" s="250" t="str">
        <f>IF(AND(A8055&lt;&gt;"",ISNUMBER(A8055)),VLOOKUP(A8055,Studies!A:BR,5,FALSE),"")</f>
        <v>Triazolam</v>
      </c>
      <c r="F8055" s="251" t="str">
        <f>IF(AND(A8055&lt;&gt;"",ISNUMBER(A8055)),VLOOKUP(A8055,Studies!A:BR,6,FALSE),"")</f>
        <v>Plasma</v>
      </c>
      <c r="G8055" s="194">
        <v>75</v>
      </c>
      <c r="H8055" s="50" t="s">
        <v>60</v>
      </c>
      <c r="I8055" s="187">
        <v>0.89166579999999995</v>
      </c>
      <c r="J8055" s="41" t="s">
        <v>941</v>
      </c>
      <c r="K8055" s="41" t="s">
        <v>239</v>
      </c>
      <c r="O8055" s="199">
        <v>0.2</v>
      </c>
    </row>
    <row r="8056" spans="1:16" x14ac:dyDescent="0.2">
      <c r="A8056" s="30">
        <v>1062</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ketoconazole Subject 4</v>
      </c>
      <c r="E8056" s="250" t="str">
        <f>IF(AND(A8056&lt;&gt;"",ISNUMBER(A8056)),VLOOKUP(A8056,Studies!A:BR,5,FALSE),"")</f>
        <v>Triazolam</v>
      </c>
      <c r="F8056" s="251" t="str">
        <f>IF(AND(A8056&lt;&gt;"",ISNUMBER(A8056)),VLOOKUP(A8056,Studies!A:BR,6,FALSE),"")</f>
        <v>Plasma</v>
      </c>
      <c r="G8056" s="194">
        <v>75.5</v>
      </c>
      <c r="H8056" s="50" t="s">
        <v>60</v>
      </c>
      <c r="I8056" s="187">
        <v>1.482723</v>
      </c>
      <c r="J8056" s="41" t="s">
        <v>941</v>
      </c>
      <c r="K8056" s="41" t="s">
        <v>239</v>
      </c>
      <c r="O8056" s="199">
        <v>0.2</v>
      </c>
    </row>
    <row r="8057" spans="1:16" x14ac:dyDescent="0.2">
      <c r="A8057" s="30">
        <v>1062</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ketoconazole Subject 4</v>
      </c>
      <c r="E8057" s="250" t="str">
        <f>IF(AND(A8057&lt;&gt;"",ISNUMBER(A8057)),VLOOKUP(A8057,Studies!A:BR,5,FALSE),"")</f>
        <v>Triazolam</v>
      </c>
      <c r="F8057" s="251" t="str">
        <f>IF(AND(A8057&lt;&gt;"",ISNUMBER(A8057)),VLOOKUP(A8057,Studies!A:BR,6,FALSE),"")</f>
        <v>Plasma</v>
      </c>
      <c r="G8057" s="194">
        <v>76</v>
      </c>
      <c r="H8057" s="50" t="s">
        <v>60</v>
      </c>
      <c r="I8057" s="187">
        <v>1.500362</v>
      </c>
      <c r="J8057" s="41" t="s">
        <v>941</v>
      </c>
      <c r="K8057" s="41" t="s">
        <v>239</v>
      </c>
      <c r="O8057" s="199">
        <v>0.2</v>
      </c>
    </row>
    <row r="8058" spans="1:16" x14ac:dyDescent="0.2">
      <c r="A8058" s="30">
        <v>1062</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ketoconazole Subject 4</v>
      </c>
      <c r="E8058" s="250" t="str">
        <f>IF(AND(A8058&lt;&gt;"",ISNUMBER(A8058)),VLOOKUP(A8058,Studies!A:BR,5,FALSE),"")</f>
        <v>Triazolam</v>
      </c>
      <c r="F8058" s="251" t="str">
        <f>IF(AND(A8058&lt;&gt;"",ISNUMBER(A8058)),VLOOKUP(A8058,Studies!A:BR,6,FALSE),"")</f>
        <v>Plasma</v>
      </c>
      <c r="G8058" s="194">
        <v>77</v>
      </c>
      <c r="H8058" s="50" t="s">
        <v>60</v>
      </c>
      <c r="I8058" s="187">
        <v>2.1905610000000002</v>
      </c>
      <c r="J8058" s="41" t="s">
        <v>941</v>
      </c>
      <c r="K8058" s="41" t="s">
        <v>239</v>
      </c>
      <c r="O8058" s="199">
        <v>0.2</v>
      </c>
    </row>
    <row r="8059" spans="1:16" x14ac:dyDescent="0.2">
      <c r="A8059" s="30">
        <v>1062</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ketoconazole Subject 4</v>
      </c>
      <c r="E8059" s="250" t="str">
        <f>IF(AND(A8059&lt;&gt;"",ISNUMBER(A8059)),VLOOKUP(A8059,Studies!A:BR,5,FALSE),"")</f>
        <v>Triazolam</v>
      </c>
      <c r="F8059" s="251" t="str">
        <f>IF(AND(A8059&lt;&gt;"",ISNUMBER(A8059)),VLOOKUP(A8059,Studies!A:BR,6,FALSE),"")</f>
        <v>Plasma</v>
      </c>
      <c r="G8059" s="194">
        <v>78</v>
      </c>
      <c r="H8059" s="50" t="s">
        <v>60</v>
      </c>
      <c r="I8059" s="187">
        <v>4.4014199999999999</v>
      </c>
      <c r="J8059" s="41" t="s">
        <v>941</v>
      </c>
      <c r="K8059" s="41" t="s">
        <v>239</v>
      </c>
      <c r="O8059" s="199">
        <v>0.2</v>
      </c>
    </row>
    <row r="8060" spans="1:16" x14ac:dyDescent="0.2">
      <c r="A8060" s="30">
        <v>1062</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ketoconazole Subject 4</v>
      </c>
      <c r="E8060" s="250" t="str">
        <f>IF(AND(A8060&lt;&gt;"",ISNUMBER(A8060)),VLOOKUP(A8060,Studies!A:BR,5,FALSE),"")</f>
        <v>Triazolam</v>
      </c>
      <c r="F8060" s="251" t="str">
        <f>IF(AND(A8060&lt;&gt;"",ISNUMBER(A8060)),VLOOKUP(A8060,Studies!A:BR,6,FALSE),"")</f>
        <v>Plasma</v>
      </c>
      <c r="G8060" s="194">
        <v>79</v>
      </c>
      <c r="H8060" s="50" t="s">
        <v>60</v>
      </c>
      <c r="I8060" s="187">
        <v>4.0999210000000001</v>
      </c>
      <c r="J8060" s="41" t="s">
        <v>941</v>
      </c>
      <c r="K8060" s="41" t="s">
        <v>239</v>
      </c>
      <c r="O8060" s="199">
        <v>0.2</v>
      </c>
    </row>
    <row r="8061" spans="1:16" x14ac:dyDescent="0.2">
      <c r="A8061" s="30">
        <v>1062</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ketoconazole Subject 4</v>
      </c>
      <c r="E8061" s="250" t="str">
        <f>IF(AND(A8061&lt;&gt;"",ISNUMBER(A8061)),VLOOKUP(A8061,Studies!A:BR,5,FALSE),"")</f>
        <v>Triazolam</v>
      </c>
      <c r="F8061" s="251" t="str">
        <f>IF(AND(A8061&lt;&gt;"",ISNUMBER(A8061)),VLOOKUP(A8061,Studies!A:BR,6,FALSE),"")</f>
        <v>Plasma</v>
      </c>
      <c r="G8061" s="194">
        <v>80</v>
      </c>
      <c r="H8061" s="50" t="s">
        <v>60</v>
      </c>
      <c r="I8061" s="187">
        <v>4.1486970000000003</v>
      </c>
      <c r="J8061" s="41" t="s">
        <v>941</v>
      </c>
      <c r="K8061" s="41" t="s">
        <v>239</v>
      </c>
      <c r="O8061" s="199">
        <v>0.2</v>
      </c>
    </row>
    <row r="8062" spans="1:16" x14ac:dyDescent="0.2">
      <c r="A8062" s="30">
        <v>1062</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ketoconazole Subject 4</v>
      </c>
      <c r="E8062" s="250" t="str">
        <f>IF(AND(A8062&lt;&gt;"",ISNUMBER(A8062)),VLOOKUP(A8062,Studies!A:BR,5,FALSE),"")</f>
        <v>Triazolam</v>
      </c>
      <c r="F8062" s="251" t="str">
        <f>IF(AND(A8062&lt;&gt;"",ISNUMBER(A8062)),VLOOKUP(A8062,Studies!A:BR,6,FALSE),"")</f>
        <v>Plasma</v>
      </c>
      <c r="G8062" s="194">
        <v>90</v>
      </c>
      <c r="H8062" s="50" t="s">
        <v>60</v>
      </c>
      <c r="I8062" s="187">
        <v>3.3930940000000001</v>
      </c>
      <c r="J8062" s="41" t="s">
        <v>941</v>
      </c>
      <c r="K8062" s="41" t="s">
        <v>239</v>
      </c>
      <c r="O8062" s="199">
        <v>0.2</v>
      </c>
    </row>
    <row r="8063" spans="1:16" x14ac:dyDescent="0.2">
      <c r="A8063" s="30">
        <v>1063</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ketoconazole Subject 5</v>
      </c>
      <c r="E8063" s="250" t="str">
        <f>IF(AND(A8063&lt;&gt;"",ISNUMBER(A8063)),VLOOKUP(A8063,Studies!A:BR,5,FALSE),"")</f>
        <v>Triazolam</v>
      </c>
      <c r="F8063" s="251" t="str">
        <f>IF(AND(A8063&lt;&gt;"",ISNUMBER(A8063)),VLOOKUP(A8063,Studies!A:BR,6,FALSE),"")</f>
        <v>Plasma</v>
      </c>
      <c r="G8063" s="194">
        <v>73.67</v>
      </c>
      <c r="H8063" s="50" t="s">
        <v>60</v>
      </c>
      <c r="I8063" s="187">
        <v>0.30480669999999999</v>
      </c>
      <c r="J8063" s="41" t="s">
        <v>941</v>
      </c>
      <c r="K8063" s="41" t="s">
        <v>239</v>
      </c>
      <c r="O8063" s="199">
        <v>0.2</v>
      </c>
      <c r="P8063" s="42" t="s">
        <v>2645</v>
      </c>
    </row>
    <row r="8064" spans="1:16" x14ac:dyDescent="0.2">
      <c r="A8064" s="30">
        <v>1063</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ketoconazole Subject 5</v>
      </c>
      <c r="E8064" s="250" t="str">
        <f>IF(AND(A8064&lt;&gt;"",ISNUMBER(A8064)),VLOOKUP(A8064,Studies!A:BR,5,FALSE),"")</f>
        <v>Triazolam</v>
      </c>
      <c r="F8064" s="251" t="str">
        <f>IF(AND(A8064&lt;&gt;"",ISNUMBER(A8064)),VLOOKUP(A8064,Studies!A:BR,6,FALSE),"")</f>
        <v>Plasma</v>
      </c>
      <c r="G8064" s="194">
        <v>74</v>
      </c>
      <c r="H8064" s="50" t="s">
        <v>60</v>
      </c>
      <c r="I8064" s="187">
        <v>0.30496190000000001</v>
      </c>
      <c r="J8064" s="41" t="s">
        <v>941</v>
      </c>
      <c r="K8064" s="41" t="s">
        <v>239</v>
      </c>
      <c r="O8064" s="199">
        <v>0.2</v>
      </c>
    </row>
    <row r="8065" spans="1:16" x14ac:dyDescent="0.2">
      <c r="A8065" s="30">
        <v>1063</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ketoconazole Subject 5</v>
      </c>
      <c r="E8065" s="250" t="str">
        <f>IF(AND(A8065&lt;&gt;"",ISNUMBER(A8065)),VLOOKUP(A8065,Studies!A:BR,5,FALSE),"")</f>
        <v>Triazolam</v>
      </c>
      <c r="F8065" s="251" t="str">
        <f>IF(AND(A8065&lt;&gt;"",ISNUMBER(A8065)),VLOOKUP(A8065,Studies!A:BR,6,FALSE),"")</f>
        <v>Plasma</v>
      </c>
      <c r="G8065" s="194">
        <v>74.5</v>
      </c>
      <c r="H8065" s="50" t="s">
        <v>60</v>
      </c>
      <c r="I8065" s="187">
        <v>0.50517860000000003</v>
      </c>
      <c r="J8065" s="41" t="s">
        <v>941</v>
      </c>
      <c r="K8065" s="41" t="s">
        <v>239</v>
      </c>
      <c r="O8065" s="199">
        <v>0.2</v>
      </c>
    </row>
    <row r="8066" spans="1:16" x14ac:dyDescent="0.2">
      <c r="A8066" s="30">
        <v>1063</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ketoconazole Subject 5</v>
      </c>
      <c r="E8066" s="250" t="str">
        <f>IF(AND(A8066&lt;&gt;"",ISNUMBER(A8066)),VLOOKUP(A8066,Studies!A:BR,5,FALSE),"")</f>
        <v>Triazolam</v>
      </c>
      <c r="F8066" s="251" t="str">
        <f>IF(AND(A8066&lt;&gt;"",ISNUMBER(A8066)),VLOOKUP(A8066,Studies!A:BR,6,FALSE),"")</f>
        <v>Plasma</v>
      </c>
      <c r="G8066" s="194">
        <v>75</v>
      </c>
      <c r="H8066" s="50" t="s">
        <v>60</v>
      </c>
      <c r="I8066" s="187">
        <v>0.75305560000000005</v>
      </c>
      <c r="J8066" s="41" t="s">
        <v>941</v>
      </c>
      <c r="K8066" s="41" t="s">
        <v>239</v>
      </c>
      <c r="O8066" s="199">
        <v>0.2</v>
      </c>
    </row>
    <row r="8067" spans="1:16" x14ac:dyDescent="0.2">
      <c r="A8067" s="30">
        <v>1063</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ketoconazole Subject 5</v>
      </c>
      <c r="E8067" s="250" t="str">
        <f>IF(AND(A8067&lt;&gt;"",ISNUMBER(A8067)),VLOOKUP(A8067,Studies!A:BR,5,FALSE),"")</f>
        <v>Triazolam</v>
      </c>
      <c r="F8067" s="251" t="str">
        <f>IF(AND(A8067&lt;&gt;"",ISNUMBER(A8067)),VLOOKUP(A8067,Studies!A:BR,6,FALSE),"")</f>
        <v>Plasma</v>
      </c>
      <c r="G8067" s="194">
        <v>75.5</v>
      </c>
      <c r="H8067" s="50" t="s">
        <v>60</v>
      </c>
      <c r="I8067" s="187">
        <v>0.87764109999999995</v>
      </c>
      <c r="J8067" s="41" t="s">
        <v>941</v>
      </c>
      <c r="K8067" s="41" t="s">
        <v>239</v>
      </c>
      <c r="O8067" s="199">
        <v>0.2</v>
      </c>
    </row>
    <row r="8068" spans="1:16" x14ac:dyDescent="0.2">
      <c r="A8068" s="30">
        <v>1063</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ketoconazole Subject 5</v>
      </c>
      <c r="E8068" s="250" t="str">
        <f>IF(AND(A8068&lt;&gt;"",ISNUMBER(A8068)),VLOOKUP(A8068,Studies!A:BR,5,FALSE),"")</f>
        <v>Triazolam</v>
      </c>
      <c r="F8068" s="251" t="str">
        <f>IF(AND(A8068&lt;&gt;"",ISNUMBER(A8068)),VLOOKUP(A8068,Studies!A:BR,6,FALSE),"")</f>
        <v>Plasma</v>
      </c>
      <c r="G8068" s="194">
        <v>76</v>
      </c>
      <c r="H8068" s="50" t="s">
        <v>60</v>
      </c>
      <c r="I8068" s="187">
        <v>1.1102300000000001</v>
      </c>
      <c r="J8068" s="41" t="s">
        <v>941</v>
      </c>
      <c r="K8068" s="41" t="s">
        <v>239</v>
      </c>
      <c r="O8068" s="199">
        <v>0.2</v>
      </c>
    </row>
    <row r="8069" spans="1:16" x14ac:dyDescent="0.2">
      <c r="A8069" s="30">
        <v>1063</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ketoconazole Subject 5</v>
      </c>
      <c r="E8069" s="250" t="str">
        <f>IF(AND(A8069&lt;&gt;"",ISNUMBER(A8069)),VLOOKUP(A8069,Studies!A:BR,5,FALSE),"")</f>
        <v>Triazolam</v>
      </c>
      <c r="F8069" s="251" t="str">
        <f>IF(AND(A8069&lt;&gt;"",ISNUMBER(A8069)),VLOOKUP(A8069,Studies!A:BR,6,FALSE),"")</f>
        <v>Plasma</v>
      </c>
      <c r="G8069" s="194">
        <v>77</v>
      </c>
      <c r="H8069" s="50" t="s">
        <v>60</v>
      </c>
      <c r="I8069" s="187">
        <v>1.9063779999999999</v>
      </c>
      <c r="J8069" s="41" t="s">
        <v>941</v>
      </c>
      <c r="K8069" s="41" t="s">
        <v>239</v>
      </c>
      <c r="O8069" s="199">
        <v>0.2</v>
      </c>
    </row>
    <row r="8070" spans="1:16" x14ac:dyDescent="0.2">
      <c r="A8070" s="30">
        <v>1063</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ketoconazole Subject 5</v>
      </c>
      <c r="E8070" s="250" t="str">
        <f>IF(AND(A8070&lt;&gt;"",ISNUMBER(A8070)),VLOOKUP(A8070,Studies!A:BR,5,FALSE),"")</f>
        <v>Triazolam</v>
      </c>
      <c r="F8070" s="251" t="str">
        <f>IF(AND(A8070&lt;&gt;"",ISNUMBER(A8070)),VLOOKUP(A8070,Studies!A:BR,6,FALSE),"")</f>
        <v>Plasma</v>
      </c>
      <c r="G8070" s="194">
        <v>78</v>
      </c>
      <c r="H8070" s="50" t="s">
        <v>60</v>
      </c>
      <c r="I8070" s="187">
        <v>2.5890749999999998</v>
      </c>
      <c r="J8070" s="41" t="s">
        <v>941</v>
      </c>
      <c r="K8070" s="41" t="s">
        <v>239</v>
      </c>
      <c r="O8070" s="199">
        <v>0.2</v>
      </c>
    </row>
    <row r="8071" spans="1:16" x14ac:dyDescent="0.2">
      <c r="A8071" s="30">
        <v>1063</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ketoconazole Subject 5</v>
      </c>
      <c r="E8071" s="250" t="str">
        <f>IF(AND(A8071&lt;&gt;"",ISNUMBER(A8071)),VLOOKUP(A8071,Studies!A:BR,5,FALSE),"")</f>
        <v>Triazolam</v>
      </c>
      <c r="F8071" s="251" t="str">
        <f>IF(AND(A8071&lt;&gt;"",ISNUMBER(A8071)),VLOOKUP(A8071,Studies!A:BR,6,FALSE),"")</f>
        <v>Plasma</v>
      </c>
      <c r="G8071" s="194">
        <v>79</v>
      </c>
      <c r="H8071" s="50" t="s">
        <v>60</v>
      </c>
      <c r="I8071" s="187">
        <v>2.3883519999999998</v>
      </c>
      <c r="J8071" s="41" t="s">
        <v>941</v>
      </c>
      <c r="K8071" s="41" t="s">
        <v>239</v>
      </c>
      <c r="O8071" s="199">
        <v>0.2</v>
      </c>
    </row>
    <row r="8072" spans="1:16" x14ac:dyDescent="0.2">
      <c r="A8072" s="30">
        <v>1063</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ketoconazole Subject 5</v>
      </c>
      <c r="E8072" s="250" t="str">
        <f>IF(AND(A8072&lt;&gt;"",ISNUMBER(A8072)),VLOOKUP(A8072,Studies!A:BR,5,FALSE),"")</f>
        <v>Triazolam</v>
      </c>
      <c r="F8072" s="251" t="str">
        <f>IF(AND(A8072&lt;&gt;"",ISNUMBER(A8072)),VLOOKUP(A8072,Studies!A:BR,6,FALSE),"")</f>
        <v>Plasma</v>
      </c>
      <c r="G8072" s="194">
        <v>80</v>
      </c>
      <c r="H8072" s="50" t="s">
        <v>60</v>
      </c>
      <c r="I8072" s="187">
        <v>2.7852760000000001</v>
      </c>
      <c r="J8072" s="41" t="s">
        <v>941</v>
      </c>
      <c r="K8072" s="41" t="s">
        <v>239</v>
      </c>
      <c r="O8072" s="199">
        <v>0.2</v>
      </c>
    </row>
    <row r="8073" spans="1:16" x14ac:dyDescent="0.2">
      <c r="A8073" s="30">
        <v>1063</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ketoconazole Subject 5</v>
      </c>
      <c r="E8073" s="250" t="str">
        <f>IF(AND(A8073&lt;&gt;"",ISNUMBER(A8073)),VLOOKUP(A8073,Studies!A:BR,5,FALSE),"")</f>
        <v>Triazolam</v>
      </c>
      <c r="F8073" s="251" t="str">
        <f>IF(AND(A8073&lt;&gt;"",ISNUMBER(A8073)),VLOOKUP(A8073,Studies!A:BR,6,FALSE),"")</f>
        <v>Plasma</v>
      </c>
      <c r="G8073" s="194">
        <v>90</v>
      </c>
      <c r="H8073" s="50" t="s">
        <v>60</v>
      </c>
      <c r="I8073" s="187">
        <v>1.7261</v>
      </c>
      <c r="J8073" s="41" t="s">
        <v>941</v>
      </c>
      <c r="K8073" s="41" t="s">
        <v>239</v>
      </c>
      <c r="O8073" s="199">
        <v>0.2</v>
      </c>
    </row>
    <row r="8074" spans="1:16" x14ac:dyDescent="0.2">
      <c r="A8074" s="30">
        <v>1064</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ketoconazole Subject 6</v>
      </c>
      <c r="E8074" s="250" t="str">
        <f>IF(AND(A8074&lt;&gt;"",ISNUMBER(A8074)),VLOOKUP(A8074,Studies!A:BR,5,FALSE),"")</f>
        <v>Triazolam</v>
      </c>
      <c r="F8074" s="251" t="str">
        <f>IF(AND(A8074&lt;&gt;"",ISNUMBER(A8074)),VLOOKUP(A8074,Studies!A:BR,6,FALSE),"")</f>
        <v>Plasma</v>
      </c>
      <c r="G8074" s="194">
        <v>73.67</v>
      </c>
      <c r="H8074" s="50" t="s">
        <v>60</v>
      </c>
      <c r="I8074" s="187">
        <v>0.20255870000000001</v>
      </c>
      <c r="J8074" s="41" t="s">
        <v>941</v>
      </c>
      <c r="K8074" s="41" t="s">
        <v>239</v>
      </c>
      <c r="O8074" s="199">
        <v>0.2</v>
      </c>
      <c r="P8074" s="42" t="s">
        <v>2645</v>
      </c>
    </row>
    <row r="8075" spans="1:16" x14ac:dyDescent="0.2">
      <c r="A8075" s="30">
        <v>1064</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ketoconazole Subject 6</v>
      </c>
      <c r="E8075" s="250" t="str">
        <f>IF(AND(A8075&lt;&gt;"",ISNUMBER(A8075)),VLOOKUP(A8075,Studies!A:BR,5,FALSE),"")</f>
        <v>Triazolam</v>
      </c>
      <c r="F8075" s="251" t="str">
        <f>IF(AND(A8075&lt;&gt;"",ISNUMBER(A8075)),VLOOKUP(A8075,Studies!A:BR,6,FALSE),"")</f>
        <v>Plasma</v>
      </c>
      <c r="G8075" s="194">
        <v>74</v>
      </c>
      <c r="H8075" s="50" t="s">
        <v>60</v>
      </c>
      <c r="I8075" s="187">
        <v>1.6211089999999999</v>
      </c>
      <c r="J8075" s="41" t="s">
        <v>941</v>
      </c>
      <c r="K8075" s="41" t="s">
        <v>239</v>
      </c>
      <c r="O8075" s="199">
        <v>0.2</v>
      </c>
    </row>
    <row r="8076" spans="1:16" x14ac:dyDescent="0.2">
      <c r="A8076" s="30">
        <v>1064</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ketoconazole Subject 6</v>
      </c>
      <c r="E8076" s="250" t="str">
        <f>IF(AND(A8076&lt;&gt;"",ISNUMBER(A8076)),VLOOKUP(A8076,Studies!A:BR,5,FALSE),"")</f>
        <v>Triazolam</v>
      </c>
      <c r="F8076" s="251" t="str">
        <f>IF(AND(A8076&lt;&gt;"",ISNUMBER(A8076)),VLOOKUP(A8076,Studies!A:BR,6,FALSE),"")</f>
        <v>Plasma</v>
      </c>
      <c r="G8076" s="194">
        <v>74.5</v>
      </c>
      <c r="H8076" s="50" t="s">
        <v>60</v>
      </c>
      <c r="I8076" s="187">
        <v>2.9883329999999999</v>
      </c>
      <c r="J8076" s="41" t="s">
        <v>941</v>
      </c>
      <c r="K8076" s="41" t="s">
        <v>239</v>
      </c>
      <c r="O8076" s="199">
        <v>0.2</v>
      </c>
    </row>
    <row r="8077" spans="1:16" x14ac:dyDescent="0.2">
      <c r="A8077" s="30">
        <v>1064</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ketoconazole Subject 6</v>
      </c>
      <c r="E8077" s="250" t="str">
        <f>IF(AND(A8077&lt;&gt;"",ISNUMBER(A8077)),VLOOKUP(A8077,Studies!A:BR,5,FALSE),"")</f>
        <v>Triazolam</v>
      </c>
      <c r="F8077" s="251" t="str">
        <f>IF(AND(A8077&lt;&gt;"",ISNUMBER(A8077)),VLOOKUP(A8077,Studies!A:BR,6,FALSE),"")</f>
        <v>Plasma</v>
      </c>
      <c r="G8077" s="194">
        <v>75</v>
      </c>
      <c r="H8077" s="50" t="s">
        <v>60</v>
      </c>
      <c r="I8077" s="187">
        <v>2.921008</v>
      </c>
      <c r="J8077" s="41" t="s">
        <v>941</v>
      </c>
      <c r="K8077" s="41" t="s">
        <v>239</v>
      </c>
      <c r="O8077" s="199">
        <v>0.2</v>
      </c>
    </row>
    <row r="8078" spans="1:16" x14ac:dyDescent="0.2">
      <c r="A8078" s="30">
        <v>1064</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ketoconazole Subject 6</v>
      </c>
      <c r="E8078" s="250" t="str">
        <f>IF(AND(A8078&lt;&gt;"",ISNUMBER(A8078)),VLOOKUP(A8078,Studies!A:BR,5,FALSE),"")</f>
        <v>Triazolam</v>
      </c>
      <c r="F8078" s="251" t="str">
        <f>IF(AND(A8078&lt;&gt;"",ISNUMBER(A8078)),VLOOKUP(A8078,Studies!A:BR,6,FALSE),"")</f>
        <v>Plasma</v>
      </c>
      <c r="G8078" s="194">
        <v>75.5</v>
      </c>
      <c r="H8078" s="50" t="s">
        <v>60</v>
      </c>
      <c r="I8078" s="187">
        <v>3.1736219999999999</v>
      </c>
      <c r="J8078" s="41" t="s">
        <v>941</v>
      </c>
      <c r="K8078" s="41" t="s">
        <v>239</v>
      </c>
      <c r="O8078" s="199">
        <v>0.2</v>
      </c>
    </row>
    <row r="8079" spans="1:16" x14ac:dyDescent="0.2">
      <c r="A8079" s="30">
        <v>1064</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ketoconazole Subject 6</v>
      </c>
      <c r="E8079" s="250" t="str">
        <f>IF(AND(A8079&lt;&gt;"",ISNUMBER(A8079)),VLOOKUP(A8079,Studies!A:BR,5,FALSE),"")</f>
        <v>Triazolam</v>
      </c>
      <c r="F8079" s="251" t="str">
        <f>IF(AND(A8079&lt;&gt;"",ISNUMBER(A8079)),VLOOKUP(A8079,Studies!A:BR,6,FALSE),"")</f>
        <v>Plasma</v>
      </c>
      <c r="G8079" s="194">
        <v>76</v>
      </c>
      <c r="H8079" s="50" t="s">
        <v>60</v>
      </c>
      <c r="I8079" s="187">
        <v>3.2131859999999999</v>
      </c>
      <c r="J8079" s="41" t="s">
        <v>941</v>
      </c>
      <c r="K8079" s="41" t="s">
        <v>239</v>
      </c>
      <c r="O8079" s="199">
        <v>0.2</v>
      </c>
    </row>
    <row r="8080" spans="1:16" x14ac:dyDescent="0.2">
      <c r="A8080" s="30">
        <v>1064</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ketoconazole Subject 6</v>
      </c>
      <c r="E8080" s="250" t="str">
        <f>IF(AND(A8080&lt;&gt;"",ISNUMBER(A8080)),VLOOKUP(A8080,Studies!A:BR,5,FALSE),"")</f>
        <v>Triazolam</v>
      </c>
      <c r="F8080" s="251" t="str">
        <f>IF(AND(A8080&lt;&gt;"",ISNUMBER(A8080)),VLOOKUP(A8080,Studies!A:BR,6,FALSE),"")</f>
        <v>Plasma</v>
      </c>
      <c r="G8080" s="194">
        <v>77</v>
      </c>
      <c r="H8080" s="50" t="s">
        <v>60</v>
      </c>
      <c r="I8080" s="187">
        <v>3.180164</v>
      </c>
      <c r="J8080" s="41" t="s">
        <v>941</v>
      </c>
      <c r="K8080" s="41" t="s">
        <v>239</v>
      </c>
      <c r="O8080" s="199">
        <v>0.2</v>
      </c>
    </row>
    <row r="8081" spans="1:16" x14ac:dyDescent="0.2">
      <c r="A8081" s="30">
        <v>1064</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ketoconazole Subject 6</v>
      </c>
      <c r="E8081" s="250" t="str">
        <f>IF(AND(A8081&lt;&gt;"",ISNUMBER(A8081)),VLOOKUP(A8081,Studies!A:BR,5,FALSE),"")</f>
        <v>Triazolam</v>
      </c>
      <c r="F8081" s="251" t="str">
        <f>IF(AND(A8081&lt;&gt;"",ISNUMBER(A8081)),VLOOKUP(A8081,Studies!A:BR,6,FALSE),"")</f>
        <v>Plasma</v>
      </c>
      <c r="G8081" s="194">
        <v>78</v>
      </c>
      <c r="H8081" s="50" t="s">
        <v>60</v>
      </c>
      <c r="I8081" s="187">
        <v>3.1845690000000002</v>
      </c>
      <c r="J8081" s="41" t="s">
        <v>941</v>
      </c>
      <c r="K8081" s="41" t="s">
        <v>239</v>
      </c>
      <c r="O8081" s="199">
        <v>0.2</v>
      </c>
    </row>
    <row r="8082" spans="1:16" x14ac:dyDescent="0.2">
      <c r="A8082" s="30">
        <v>1064</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ketoconazole Subject 6</v>
      </c>
      <c r="E8082" s="250" t="str">
        <f>IF(AND(A8082&lt;&gt;"",ISNUMBER(A8082)),VLOOKUP(A8082,Studies!A:BR,5,FALSE),"")</f>
        <v>Triazolam</v>
      </c>
      <c r="F8082" s="251" t="str">
        <f>IF(AND(A8082&lt;&gt;"",ISNUMBER(A8082)),VLOOKUP(A8082,Studies!A:BR,6,FALSE),"")</f>
        <v>Plasma</v>
      </c>
      <c r="G8082" s="194">
        <v>79</v>
      </c>
      <c r="H8082" s="50" t="s">
        <v>60</v>
      </c>
      <c r="I8082" s="187">
        <v>2.5810680000000001</v>
      </c>
      <c r="J8082" s="41" t="s">
        <v>941</v>
      </c>
      <c r="K8082" s="41" t="s">
        <v>239</v>
      </c>
      <c r="O8082" s="199">
        <v>0.2</v>
      </c>
    </row>
    <row r="8083" spans="1:16" x14ac:dyDescent="0.2">
      <c r="A8083" s="30">
        <v>1064</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ketoconazole Subject 6</v>
      </c>
      <c r="E8083" s="250" t="str">
        <f>IF(AND(A8083&lt;&gt;"",ISNUMBER(A8083)),VLOOKUP(A8083,Studies!A:BR,5,FALSE),"")</f>
        <v>Triazolam</v>
      </c>
      <c r="F8083" s="251" t="str">
        <f>IF(AND(A8083&lt;&gt;"",ISNUMBER(A8083)),VLOOKUP(A8083,Studies!A:BR,6,FALSE),"")</f>
        <v>Plasma</v>
      </c>
      <c r="G8083" s="194">
        <v>80</v>
      </c>
      <c r="H8083" s="50" t="s">
        <v>60</v>
      </c>
      <c r="I8083" s="187">
        <v>2.5247069999999998</v>
      </c>
      <c r="J8083" s="41" t="s">
        <v>941</v>
      </c>
      <c r="K8083" s="41" t="s">
        <v>239</v>
      </c>
      <c r="O8083" s="199">
        <v>0.2</v>
      </c>
    </row>
    <row r="8084" spans="1:16" x14ac:dyDescent="0.2">
      <c r="A8084" s="30">
        <v>1064</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ketoconazole Subject 6</v>
      </c>
      <c r="E8084" s="250" t="str">
        <f>IF(AND(A8084&lt;&gt;"",ISNUMBER(A8084)),VLOOKUP(A8084,Studies!A:BR,5,FALSE),"")</f>
        <v>Triazolam</v>
      </c>
      <c r="F8084" s="251" t="str">
        <f>IF(AND(A8084&lt;&gt;"",ISNUMBER(A8084)),VLOOKUP(A8084,Studies!A:BR,6,FALSE),"")</f>
        <v>Plasma</v>
      </c>
      <c r="G8084" s="194">
        <v>90</v>
      </c>
      <c r="H8084" s="50" t="s">
        <v>60</v>
      </c>
      <c r="I8084" s="187">
        <v>1.5812729999999999</v>
      </c>
      <c r="J8084" s="41" t="s">
        <v>941</v>
      </c>
      <c r="K8084" s="41" t="s">
        <v>239</v>
      </c>
      <c r="O8084" s="199">
        <v>0.2</v>
      </c>
    </row>
    <row r="8085" spans="1:16" x14ac:dyDescent="0.2">
      <c r="A8085" s="30">
        <v>1065</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ketoconazole Subject 7</v>
      </c>
      <c r="E8085" s="250" t="str">
        <f>IF(AND(A8085&lt;&gt;"",ISNUMBER(A8085)),VLOOKUP(A8085,Studies!A:BR,5,FALSE),"")</f>
        <v>Triazolam</v>
      </c>
      <c r="F8085" s="251" t="str">
        <f>IF(AND(A8085&lt;&gt;"",ISNUMBER(A8085)),VLOOKUP(A8085,Studies!A:BR,6,FALSE),"")</f>
        <v>Plasma</v>
      </c>
      <c r="G8085" s="194">
        <v>73.33</v>
      </c>
      <c r="H8085" s="50" t="s">
        <v>60</v>
      </c>
      <c r="I8085" s="187">
        <v>0.20299590000000001</v>
      </c>
      <c r="J8085" s="41" t="s">
        <v>941</v>
      </c>
      <c r="K8085" s="41" t="s">
        <v>239</v>
      </c>
      <c r="O8085" s="199">
        <v>0.2</v>
      </c>
      <c r="P8085" s="42" t="s">
        <v>2643</v>
      </c>
    </row>
    <row r="8086" spans="1:16" x14ac:dyDescent="0.2">
      <c r="A8086" s="30">
        <v>1065</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ketoconazole Subject 7</v>
      </c>
      <c r="E8086" s="250" t="str">
        <f>IF(AND(A8086&lt;&gt;"",ISNUMBER(A8086)),VLOOKUP(A8086,Studies!A:BR,5,FALSE),"")</f>
        <v>Triazolam</v>
      </c>
      <c r="F8086" s="251" t="str">
        <f>IF(AND(A8086&lt;&gt;"",ISNUMBER(A8086)),VLOOKUP(A8086,Studies!A:BR,6,FALSE),"")</f>
        <v>Plasma</v>
      </c>
      <c r="G8086" s="194">
        <v>73.67</v>
      </c>
      <c r="H8086" s="50" t="s">
        <v>60</v>
      </c>
      <c r="I8086" s="187">
        <v>5.0283990000000003</v>
      </c>
      <c r="J8086" s="41" t="s">
        <v>941</v>
      </c>
      <c r="K8086" s="41" t="s">
        <v>239</v>
      </c>
      <c r="O8086" s="199">
        <v>0.2</v>
      </c>
    </row>
    <row r="8087" spans="1:16" x14ac:dyDescent="0.2">
      <c r="A8087" s="30">
        <v>1065</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ketoconazole Subject 7</v>
      </c>
      <c r="E8087" s="250" t="str">
        <f>IF(AND(A8087&lt;&gt;"",ISNUMBER(A8087)),VLOOKUP(A8087,Studies!A:BR,5,FALSE),"")</f>
        <v>Triazolam</v>
      </c>
      <c r="F8087" s="251" t="str">
        <f>IF(AND(A8087&lt;&gt;"",ISNUMBER(A8087)),VLOOKUP(A8087,Studies!A:BR,6,FALSE),"")</f>
        <v>Plasma</v>
      </c>
      <c r="G8087" s="194">
        <v>74</v>
      </c>
      <c r="H8087" s="50" t="s">
        <v>60</v>
      </c>
      <c r="I8087" s="187">
        <v>5.4613909999999999</v>
      </c>
      <c r="J8087" s="41" t="s">
        <v>941</v>
      </c>
      <c r="K8087" s="41" t="s">
        <v>239</v>
      </c>
      <c r="O8087" s="199">
        <v>0.2</v>
      </c>
    </row>
    <row r="8088" spans="1:16" x14ac:dyDescent="0.2">
      <c r="A8088" s="30">
        <v>1065</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ketoconazole Subject 7</v>
      </c>
      <c r="E8088" s="250" t="str">
        <f>IF(AND(A8088&lt;&gt;"",ISNUMBER(A8088)),VLOOKUP(A8088,Studies!A:BR,5,FALSE),"")</f>
        <v>Triazolam</v>
      </c>
      <c r="F8088" s="251" t="str">
        <f>IF(AND(A8088&lt;&gt;"",ISNUMBER(A8088)),VLOOKUP(A8088,Studies!A:BR,6,FALSE),"")</f>
        <v>Plasma</v>
      </c>
      <c r="G8088" s="194">
        <v>74.5</v>
      </c>
      <c r="H8088" s="50" t="s">
        <v>60</v>
      </c>
      <c r="I8088" s="187">
        <v>4.6297360000000003</v>
      </c>
      <c r="J8088" s="41" t="s">
        <v>941</v>
      </c>
      <c r="K8088" s="41" t="s">
        <v>239</v>
      </c>
      <c r="O8088" s="199">
        <v>0.2</v>
      </c>
    </row>
    <row r="8089" spans="1:16" x14ac:dyDescent="0.2">
      <c r="A8089" s="30">
        <v>1065</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ketoconazole Subject 7</v>
      </c>
      <c r="E8089" s="250" t="str">
        <f>IF(AND(A8089&lt;&gt;"",ISNUMBER(A8089)),VLOOKUP(A8089,Studies!A:BR,5,FALSE),"")</f>
        <v>Triazolam</v>
      </c>
      <c r="F8089" s="251" t="str">
        <f>IF(AND(A8089&lt;&gt;"",ISNUMBER(A8089)),VLOOKUP(A8089,Studies!A:BR,6,FALSE),"")</f>
        <v>Plasma</v>
      </c>
      <c r="G8089" s="194">
        <v>75</v>
      </c>
      <c r="H8089" s="50" t="s">
        <v>60</v>
      </c>
      <c r="I8089" s="187">
        <v>4.3644780000000001</v>
      </c>
      <c r="J8089" s="41" t="s">
        <v>941</v>
      </c>
      <c r="K8089" s="41" t="s">
        <v>239</v>
      </c>
      <c r="O8089" s="199">
        <v>0.2</v>
      </c>
    </row>
    <row r="8090" spans="1:16" x14ac:dyDescent="0.2">
      <c r="A8090" s="30">
        <v>1065</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ketoconazole Subject 7</v>
      </c>
      <c r="E8090" s="250" t="str">
        <f>IF(AND(A8090&lt;&gt;"",ISNUMBER(A8090)),VLOOKUP(A8090,Studies!A:BR,5,FALSE),"")</f>
        <v>Triazolam</v>
      </c>
      <c r="F8090" s="251" t="str">
        <f>IF(AND(A8090&lt;&gt;"",ISNUMBER(A8090)),VLOOKUP(A8090,Studies!A:BR,6,FALSE),"")</f>
        <v>Plasma</v>
      </c>
      <c r="G8090" s="194">
        <v>75.5</v>
      </c>
      <c r="H8090" s="50" t="s">
        <v>60</v>
      </c>
      <c r="I8090" s="187">
        <v>4.5217510000000001</v>
      </c>
      <c r="J8090" s="41" t="s">
        <v>941</v>
      </c>
      <c r="K8090" s="41" t="s">
        <v>239</v>
      </c>
      <c r="O8090" s="199">
        <v>0.2</v>
      </c>
    </row>
    <row r="8091" spans="1:16" x14ac:dyDescent="0.2">
      <c r="A8091" s="30">
        <v>1065</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ketoconazole Subject 7</v>
      </c>
      <c r="E8091" s="250" t="str">
        <f>IF(AND(A8091&lt;&gt;"",ISNUMBER(A8091)),VLOOKUP(A8091,Studies!A:BR,5,FALSE),"")</f>
        <v>Triazolam</v>
      </c>
      <c r="F8091" s="251" t="str">
        <f>IF(AND(A8091&lt;&gt;"",ISNUMBER(A8091)),VLOOKUP(A8091,Studies!A:BR,6,FALSE),"")</f>
        <v>Plasma</v>
      </c>
      <c r="G8091" s="194">
        <v>76</v>
      </c>
      <c r="H8091" s="50" t="s">
        <v>60</v>
      </c>
      <c r="I8091" s="187">
        <v>4.2126749999999999</v>
      </c>
      <c r="J8091" s="41" t="s">
        <v>941</v>
      </c>
      <c r="K8091" s="41" t="s">
        <v>239</v>
      </c>
      <c r="O8091" s="199">
        <v>0.2</v>
      </c>
    </row>
    <row r="8092" spans="1:16" x14ac:dyDescent="0.2">
      <c r="A8092" s="30">
        <v>1065</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ketoconazole Subject 7</v>
      </c>
      <c r="E8092" s="250" t="str">
        <f>IF(AND(A8092&lt;&gt;"",ISNUMBER(A8092)),VLOOKUP(A8092,Studies!A:BR,5,FALSE),"")</f>
        <v>Triazolam</v>
      </c>
      <c r="F8092" s="251" t="str">
        <f>IF(AND(A8092&lt;&gt;"",ISNUMBER(A8092)),VLOOKUP(A8092,Studies!A:BR,6,FALSE),"")</f>
        <v>Plasma</v>
      </c>
      <c r="G8092" s="194">
        <v>77</v>
      </c>
      <c r="H8092" s="50" t="s">
        <v>60</v>
      </c>
      <c r="I8092" s="187">
        <v>4.2626799999999996</v>
      </c>
      <c r="J8092" s="41" t="s">
        <v>941</v>
      </c>
      <c r="K8092" s="41" t="s">
        <v>239</v>
      </c>
      <c r="O8092" s="199">
        <v>0.2</v>
      </c>
    </row>
    <row r="8093" spans="1:16" x14ac:dyDescent="0.2">
      <c r="A8093" s="30">
        <v>1065</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7</v>
      </c>
      <c r="E8093" s="250" t="str">
        <f>IF(AND(A8093&lt;&gt;"",ISNUMBER(A8093)),VLOOKUP(A8093,Studies!A:BR,5,FALSE),"")</f>
        <v>Triazolam</v>
      </c>
      <c r="F8093" s="251" t="str">
        <f>IF(AND(A8093&lt;&gt;"",ISNUMBER(A8093)),VLOOKUP(A8093,Studies!A:BR,6,FALSE),"")</f>
        <v>Plasma</v>
      </c>
      <c r="G8093" s="194">
        <v>78</v>
      </c>
      <c r="H8093" s="50" t="s">
        <v>60</v>
      </c>
      <c r="I8093" s="187">
        <v>4.4162850000000002</v>
      </c>
      <c r="J8093" s="41" t="s">
        <v>941</v>
      </c>
      <c r="K8093" s="41" t="s">
        <v>239</v>
      </c>
      <c r="O8093" s="199">
        <v>0.2</v>
      </c>
    </row>
    <row r="8094" spans="1:16" x14ac:dyDescent="0.2">
      <c r="A8094" s="30">
        <v>1065</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7</v>
      </c>
      <c r="E8094" s="250" t="str">
        <f>IF(AND(A8094&lt;&gt;"",ISNUMBER(A8094)),VLOOKUP(A8094,Studies!A:BR,5,FALSE),"")</f>
        <v>Triazolam</v>
      </c>
      <c r="F8094" s="251" t="str">
        <f>IF(AND(A8094&lt;&gt;"",ISNUMBER(A8094)),VLOOKUP(A8094,Studies!A:BR,6,FALSE),"")</f>
        <v>Plasma</v>
      </c>
      <c r="G8094" s="194">
        <v>79</v>
      </c>
      <c r="H8094" s="50" t="s">
        <v>60</v>
      </c>
      <c r="I8094" s="187">
        <v>3.7882169999999999</v>
      </c>
      <c r="J8094" s="41" t="s">
        <v>941</v>
      </c>
      <c r="K8094" s="41" t="s">
        <v>239</v>
      </c>
      <c r="O8094" s="199">
        <v>0.2</v>
      </c>
    </row>
    <row r="8095" spans="1:16" x14ac:dyDescent="0.2">
      <c r="A8095" s="30">
        <v>1065</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7</v>
      </c>
      <c r="E8095" s="250" t="str">
        <f>IF(AND(A8095&lt;&gt;"",ISNUMBER(A8095)),VLOOKUP(A8095,Studies!A:BR,5,FALSE),"")</f>
        <v>Triazolam</v>
      </c>
      <c r="F8095" s="251" t="str">
        <f>IF(AND(A8095&lt;&gt;"",ISNUMBER(A8095)),VLOOKUP(A8095,Studies!A:BR,6,FALSE),"")</f>
        <v>Plasma</v>
      </c>
      <c r="G8095" s="194">
        <v>80</v>
      </c>
      <c r="H8095" s="50" t="s">
        <v>60</v>
      </c>
      <c r="I8095" s="187">
        <v>3.924725</v>
      </c>
      <c r="J8095" s="41" t="s">
        <v>941</v>
      </c>
      <c r="K8095" s="41" t="s">
        <v>239</v>
      </c>
      <c r="O8095" s="199">
        <v>0.2</v>
      </c>
    </row>
    <row r="8096" spans="1:16" x14ac:dyDescent="0.2">
      <c r="A8096" s="30">
        <v>1065</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7</v>
      </c>
      <c r="E8096" s="250" t="str">
        <f>IF(AND(A8096&lt;&gt;"",ISNUMBER(A8096)),VLOOKUP(A8096,Studies!A:BR,5,FALSE),"")</f>
        <v>Triazolam</v>
      </c>
      <c r="F8096" s="251" t="str">
        <f>IF(AND(A8096&lt;&gt;"",ISNUMBER(A8096)),VLOOKUP(A8096,Studies!A:BR,6,FALSE),"")</f>
        <v>Plasma</v>
      </c>
      <c r="G8096" s="194">
        <v>90</v>
      </c>
      <c r="H8096" s="50" t="s">
        <v>60</v>
      </c>
      <c r="I8096" s="187">
        <v>2.690394</v>
      </c>
      <c r="J8096" s="41" t="s">
        <v>941</v>
      </c>
      <c r="K8096" s="41" t="s">
        <v>239</v>
      </c>
      <c r="O8096" s="199">
        <v>0.2</v>
      </c>
    </row>
    <row r="8097" spans="1:16" x14ac:dyDescent="0.2">
      <c r="A8097" s="30">
        <v>1066</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8</v>
      </c>
      <c r="E8097" s="250" t="str">
        <f>IF(AND(A8097&lt;&gt;"",ISNUMBER(A8097)),VLOOKUP(A8097,Studies!A:BR,5,FALSE),"")</f>
        <v>Triazolam</v>
      </c>
      <c r="F8097" s="251" t="str">
        <f>IF(AND(A8097&lt;&gt;"",ISNUMBER(A8097)),VLOOKUP(A8097,Studies!A:BR,6,FALSE),"")</f>
        <v>Plasma</v>
      </c>
      <c r="G8097" s="194">
        <v>73.33</v>
      </c>
      <c r="H8097" s="50" t="s">
        <v>60</v>
      </c>
      <c r="I8097" s="187">
        <v>0.19611190000000001</v>
      </c>
      <c r="J8097" s="41" t="s">
        <v>941</v>
      </c>
      <c r="K8097" s="41" t="s">
        <v>239</v>
      </c>
      <c r="O8097" s="199">
        <v>0.2</v>
      </c>
      <c r="P8097" s="42" t="s">
        <v>2643</v>
      </c>
    </row>
    <row r="8098" spans="1:16" x14ac:dyDescent="0.2">
      <c r="A8098" s="30">
        <v>1066</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8</v>
      </c>
      <c r="E8098" s="250" t="str">
        <f>IF(AND(A8098&lt;&gt;"",ISNUMBER(A8098)),VLOOKUP(A8098,Studies!A:BR,5,FALSE),"")</f>
        <v>Triazolam</v>
      </c>
      <c r="F8098" s="251" t="str">
        <f>IF(AND(A8098&lt;&gt;"",ISNUMBER(A8098)),VLOOKUP(A8098,Studies!A:BR,6,FALSE),"")</f>
        <v>Plasma</v>
      </c>
      <c r="G8098" s="194">
        <v>73.67</v>
      </c>
      <c r="H8098" s="50" t="s">
        <v>60</v>
      </c>
      <c r="I8098" s="187">
        <v>2.2055479999999998</v>
      </c>
      <c r="J8098" s="41" t="s">
        <v>941</v>
      </c>
      <c r="K8098" s="41" t="s">
        <v>239</v>
      </c>
      <c r="O8098" s="199">
        <v>0.2</v>
      </c>
    </row>
    <row r="8099" spans="1:16" x14ac:dyDescent="0.2">
      <c r="A8099" s="30">
        <v>1066</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8</v>
      </c>
      <c r="E8099" s="250" t="str">
        <f>IF(AND(A8099&lt;&gt;"",ISNUMBER(A8099)),VLOOKUP(A8099,Studies!A:BR,5,FALSE),"")</f>
        <v>Triazolam</v>
      </c>
      <c r="F8099" s="251" t="str">
        <f>IF(AND(A8099&lt;&gt;"",ISNUMBER(A8099)),VLOOKUP(A8099,Studies!A:BR,6,FALSE),"")</f>
        <v>Plasma</v>
      </c>
      <c r="G8099" s="194">
        <v>74</v>
      </c>
      <c r="H8099" s="50" t="s">
        <v>60</v>
      </c>
      <c r="I8099" s="187">
        <v>2.698458</v>
      </c>
      <c r="J8099" s="41" t="s">
        <v>941</v>
      </c>
      <c r="K8099" s="41" t="s">
        <v>239</v>
      </c>
      <c r="O8099" s="199">
        <v>0.2</v>
      </c>
    </row>
    <row r="8100" spans="1:16" x14ac:dyDescent="0.2">
      <c r="A8100" s="30">
        <v>1066</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8</v>
      </c>
      <c r="E8100" s="250" t="str">
        <f>IF(AND(A8100&lt;&gt;"",ISNUMBER(A8100)),VLOOKUP(A8100,Studies!A:BR,5,FALSE),"")</f>
        <v>Triazolam</v>
      </c>
      <c r="F8100" s="251" t="str">
        <f>IF(AND(A8100&lt;&gt;"",ISNUMBER(A8100)),VLOOKUP(A8100,Studies!A:BR,6,FALSE),"")</f>
        <v>Plasma</v>
      </c>
      <c r="G8100" s="194">
        <v>74.5</v>
      </c>
      <c r="H8100" s="50" t="s">
        <v>60</v>
      </c>
      <c r="I8100" s="187">
        <v>2.1089190000000002</v>
      </c>
      <c r="J8100" s="41" t="s">
        <v>941</v>
      </c>
      <c r="K8100" s="41" t="s">
        <v>239</v>
      </c>
      <c r="O8100" s="199">
        <v>0.2</v>
      </c>
    </row>
    <row r="8101" spans="1:16" x14ac:dyDescent="0.2">
      <c r="A8101" s="30">
        <v>1066</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8</v>
      </c>
      <c r="E8101" s="250" t="str">
        <f>IF(AND(A8101&lt;&gt;"",ISNUMBER(A8101)),VLOOKUP(A8101,Studies!A:BR,5,FALSE),"")</f>
        <v>Triazolam</v>
      </c>
      <c r="F8101" s="251" t="str">
        <f>IF(AND(A8101&lt;&gt;"",ISNUMBER(A8101)),VLOOKUP(A8101,Studies!A:BR,6,FALSE),"")</f>
        <v>Plasma</v>
      </c>
      <c r="G8101" s="194">
        <v>75</v>
      </c>
      <c r="H8101" s="50" t="s">
        <v>60</v>
      </c>
      <c r="I8101" s="187">
        <v>3.229835</v>
      </c>
      <c r="J8101" s="41" t="s">
        <v>941</v>
      </c>
      <c r="K8101" s="41" t="s">
        <v>239</v>
      </c>
      <c r="O8101" s="199">
        <v>0.2</v>
      </c>
    </row>
    <row r="8102" spans="1:16" x14ac:dyDescent="0.2">
      <c r="A8102" s="30">
        <v>1066</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8</v>
      </c>
      <c r="E8102" s="250" t="str">
        <f>IF(AND(A8102&lt;&gt;"",ISNUMBER(A8102)),VLOOKUP(A8102,Studies!A:BR,5,FALSE),"")</f>
        <v>Triazolam</v>
      </c>
      <c r="F8102" s="251" t="str">
        <f>IF(AND(A8102&lt;&gt;"",ISNUMBER(A8102)),VLOOKUP(A8102,Studies!A:BR,6,FALSE),"")</f>
        <v>Plasma</v>
      </c>
      <c r="G8102" s="194">
        <v>75.5</v>
      </c>
      <c r="H8102" s="50" t="s">
        <v>60</v>
      </c>
      <c r="I8102" s="187">
        <v>3.9527450000000002</v>
      </c>
      <c r="J8102" s="41" t="s">
        <v>941</v>
      </c>
      <c r="K8102" s="41" t="s">
        <v>239</v>
      </c>
      <c r="O8102" s="199">
        <v>0.2</v>
      </c>
    </row>
    <row r="8103" spans="1:16" x14ac:dyDescent="0.2">
      <c r="A8103" s="30">
        <v>1066</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8</v>
      </c>
      <c r="E8103" s="250" t="str">
        <f>IF(AND(A8103&lt;&gt;"",ISNUMBER(A8103)),VLOOKUP(A8103,Studies!A:BR,5,FALSE),"")</f>
        <v>Triazolam</v>
      </c>
      <c r="F8103" s="251" t="str">
        <f>IF(AND(A8103&lt;&gt;"",ISNUMBER(A8103)),VLOOKUP(A8103,Studies!A:BR,6,FALSE),"")</f>
        <v>Plasma</v>
      </c>
      <c r="G8103" s="194">
        <v>76</v>
      </c>
      <c r="H8103" s="50" t="s">
        <v>60</v>
      </c>
      <c r="I8103" s="187">
        <v>2.5274969999999999</v>
      </c>
      <c r="J8103" s="41" t="s">
        <v>941</v>
      </c>
      <c r="K8103" s="41" t="s">
        <v>239</v>
      </c>
      <c r="O8103" s="199">
        <v>0.2</v>
      </c>
    </row>
    <row r="8104" spans="1:16" x14ac:dyDescent="0.2">
      <c r="A8104" s="30">
        <v>1066</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8</v>
      </c>
      <c r="E8104" s="250" t="str">
        <f>IF(AND(A8104&lt;&gt;"",ISNUMBER(A8104)),VLOOKUP(A8104,Studies!A:BR,5,FALSE),"")</f>
        <v>Triazolam</v>
      </c>
      <c r="F8104" s="251" t="str">
        <f>IF(AND(A8104&lt;&gt;"",ISNUMBER(A8104)),VLOOKUP(A8104,Studies!A:BR,6,FALSE),"")</f>
        <v>Plasma</v>
      </c>
      <c r="G8104" s="194">
        <v>77</v>
      </c>
      <c r="H8104" s="50" t="s">
        <v>60</v>
      </c>
      <c r="I8104" s="187">
        <v>2.3062870000000002</v>
      </c>
      <c r="J8104" s="41" t="s">
        <v>941</v>
      </c>
      <c r="K8104" s="41" t="s">
        <v>239</v>
      </c>
      <c r="O8104" s="199">
        <v>0.2</v>
      </c>
    </row>
    <row r="8105" spans="1:16" x14ac:dyDescent="0.2">
      <c r="A8105" s="30">
        <v>1066</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8</v>
      </c>
      <c r="E8105" s="250" t="str">
        <f>IF(AND(A8105&lt;&gt;"",ISNUMBER(A8105)),VLOOKUP(A8105,Studies!A:BR,5,FALSE),"")</f>
        <v>Triazolam</v>
      </c>
      <c r="F8105" s="251" t="str">
        <f>IF(AND(A8105&lt;&gt;"",ISNUMBER(A8105)),VLOOKUP(A8105,Studies!A:BR,6,FALSE),"")</f>
        <v>Plasma</v>
      </c>
      <c r="G8105" s="194">
        <v>78</v>
      </c>
      <c r="H8105" s="50" t="s">
        <v>60</v>
      </c>
      <c r="I8105" s="187">
        <v>2.3678539999999999</v>
      </c>
      <c r="J8105" s="41" t="s">
        <v>941</v>
      </c>
      <c r="K8105" s="41" t="s">
        <v>239</v>
      </c>
      <c r="O8105" s="199">
        <v>0.2</v>
      </c>
    </row>
    <row r="8106" spans="1:16" x14ac:dyDescent="0.2">
      <c r="A8106" s="30">
        <v>1066</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8</v>
      </c>
      <c r="E8106" s="250" t="str">
        <f>IF(AND(A8106&lt;&gt;"",ISNUMBER(A8106)),VLOOKUP(A8106,Studies!A:BR,5,FALSE),"")</f>
        <v>Triazolam</v>
      </c>
      <c r="F8106" s="251" t="str">
        <f>IF(AND(A8106&lt;&gt;"",ISNUMBER(A8106)),VLOOKUP(A8106,Studies!A:BR,6,FALSE),"")</f>
        <v>Plasma</v>
      </c>
      <c r="G8106" s="194">
        <v>79</v>
      </c>
      <c r="H8106" s="50" t="s">
        <v>60</v>
      </c>
      <c r="I8106" s="187">
        <v>2.0610019999999998</v>
      </c>
      <c r="J8106" s="41" t="s">
        <v>941</v>
      </c>
      <c r="K8106" s="41" t="s">
        <v>239</v>
      </c>
      <c r="O8106" s="59">
        <v>0.2</v>
      </c>
    </row>
    <row r="8107" spans="1:16" x14ac:dyDescent="0.2">
      <c r="A8107" s="30">
        <v>1066</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8</v>
      </c>
      <c r="E8107" s="250" t="str">
        <f>IF(AND(A8107&lt;&gt;"",ISNUMBER(A8107)),VLOOKUP(A8107,Studies!A:BR,5,FALSE),"")</f>
        <v>Triazolam</v>
      </c>
      <c r="F8107" s="251" t="str">
        <f>IF(AND(A8107&lt;&gt;"",ISNUMBER(A8107)),VLOOKUP(A8107,Studies!A:BR,6,FALSE),"")</f>
        <v>Plasma</v>
      </c>
      <c r="G8107" s="194">
        <v>80</v>
      </c>
      <c r="H8107" s="50" t="s">
        <v>60</v>
      </c>
      <c r="I8107" s="187">
        <v>1.9254</v>
      </c>
      <c r="J8107" s="41" t="s">
        <v>941</v>
      </c>
      <c r="K8107" s="41" t="s">
        <v>239</v>
      </c>
      <c r="O8107" s="199">
        <v>0.2</v>
      </c>
    </row>
    <row r="8108" spans="1:16" x14ac:dyDescent="0.2">
      <c r="A8108" s="30">
        <v>1066</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8</v>
      </c>
      <c r="E8108" s="250" t="str">
        <f>IF(AND(A8108&lt;&gt;"",ISNUMBER(A8108)),VLOOKUP(A8108,Studies!A:BR,5,FALSE),"")</f>
        <v>Triazolam</v>
      </c>
      <c r="F8108" s="251" t="str">
        <f>IF(AND(A8108&lt;&gt;"",ISNUMBER(A8108)),VLOOKUP(A8108,Studies!A:BR,6,FALSE),"")</f>
        <v>Plasma</v>
      </c>
      <c r="G8108" s="194">
        <v>90</v>
      </c>
      <c r="H8108" s="50" t="s">
        <v>60</v>
      </c>
      <c r="I8108" s="187">
        <v>0.4919095</v>
      </c>
      <c r="J8108" s="41" t="s">
        <v>941</v>
      </c>
      <c r="K8108" s="41" t="s">
        <v>239</v>
      </c>
      <c r="O8108" s="199">
        <v>0.2</v>
      </c>
    </row>
    <row r="8109" spans="1:16" x14ac:dyDescent="0.2">
      <c r="A8109" s="30">
        <v>1067</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9</v>
      </c>
      <c r="E8109" s="250" t="str">
        <f>IF(AND(A8109&lt;&gt;"",ISNUMBER(A8109)),VLOOKUP(A8109,Studies!A:BR,5,FALSE),"")</f>
        <v>Triazolam</v>
      </c>
      <c r="F8109" s="251" t="str">
        <f>IF(AND(A8109&lt;&gt;"",ISNUMBER(A8109)),VLOOKUP(A8109,Studies!A:BR,6,FALSE),"")</f>
        <v>Plasma</v>
      </c>
      <c r="G8109" s="194">
        <v>73.33</v>
      </c>
      <c r="H8109" s="50" t="s">
        <v>60</v>
      </c>
      <c r="I8109" s="187">
        <v>0.20249159999999999</v>
      </c>
      <c r="J8109" s="41" t="s">
        <v>941</v>
      </c>
      <c r="K8109" s="41" t="s">
        <v>239</v>
      </c>
      <c r="O8109" s="199">
        <v>0.2</v>
      </c>
      <c r="P8109" s="42" t="s">
        <v>2643</v>
      </c>
    </row>
    <row r="8110" spans="1:16" x14ac:dyDescent="0.2">
      <c r="A8110" s="30">
        <v>1067</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9</v>
      </c>
      <c r="E8110" s="250" t="str">
        <f>IF(AND(A8110&lt;&gt;"",ISNUMBER(A8110)),VLOOKUP(A8110,Studies!A:BR,5,FALSE),"")</f>
        <v>Triazolam</v>
      </c>
      <c r="F8110" s="251" t="str">
        <f>IF(AND(A8110&lt;&gt;"",ISNUMBER(A8110)),VLOOKUP(A8110,Studies!A:BR,6,FALSE),"")</f>
        <v>Plasma</v>
      </c>
      <c r="G8110" s="194">
        <v>73.67</v>
      </c>
      <c r="H8110" s="50" t="s">
        <v>60</v>
      </c>
      <c r="I8110" s="187">
        <v>2.7184819999999998</v>
      </c>
      <c r="J8110" s="41" t="s">
        <v>941</v>
      </c>
      <c r="K8110" s="41" t="s">
        <v>239</v>
      </c>
      <c r="O8110" s="199">
        <v>0.2</v>
      </c>
    </row>
    <row r="8111" spans="1:16" x14ac:dyDescent="0.2">
      <c r="A8111" s="30">
        <v>1067</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9</v>
      </c>
      <c r="E8111" s="250" t="str">
        <f>IF(AND(A8111&lt;&gt;"",ISNUMBER(A8111)),VLOOKUP(A8111,Studies!A:BR,5,FALSE),"")</f>
        <v>Triazolam</v>
      </c>
      <c r="F8111" s="251" t="str">
        <f>IF(AND(A8111&lt;&gt;"",ISNUMBER(A8111)),VLOOKUP(A8111,Studies!A:BR,6,FALSE),"")</f>
        <v>Plasma</v>
      </c>
      <c r="G8111" s="194">
        <v>74</v>
      </c>
      <c r="H8111" s="50" t="s">
        <v>60</v>
      </c>
      <c r="I8111" s="187">
        <v>4.7252999999999998</v>
      </c>
      <c r="J8111" s="41" t="s">
        <v>941</v>
      </c>
      <c r="K8111" s="41" t="s">
        <v>239</v>
      </c>
      <c r="O8111" s="199">
        <v>0.2</v>
      </c>
    </row>
    <row r="8112" spans="1:16" x14ac:dyDescent="0.2">
      <c r="A8112" s="30">
        <v>1067</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9</v>
      </c>
      <c r="E8112" s="250" t="str">
        <f>IF(AND(A8112&lt;&gt;"",ISNUMBER(A8112)),VLOOKUP(A8112,Studies!A:BR,5,FALSE),"")</f>
        <v>Triazolam</v>
      </c>
      <c r="F8112" s="251" t="str">
        <f>IF(AND(A8112&lt;&gt;"",ISNUMBER(A8112)),VLOOKUP(A8112,Studies!A:BR,6,FALSE),"")</f>
        <v>Plasma</v>
      </c>
      <c r="G8112" s="194">
        <v>74.5</v>
      </c>
      <c r="H8112" s="50" t="s">
        <v>60</v>
      </c>
      <c r="I8112" s="187">
        <v>5.075793</v>
      </c>
      <c r="J8112" s="41" t="s">
        <v>941</v>
      </c>
      <c r="K8112" s="41" t="s">
        <v>239</v>
      </c>
      <c r="O8112" s="199">
        <v>0.2</v>
      </c>
    </row>
    <row r="8113" spans="1:16" x14ac:dyDescent="0.2">
      <c r="A8113" s="30">
        <v>1067</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9</v>
      </c>
      <c r="E8113" s="250" t="str">
        <f>IF(AND(A8113&lt;&gt;"",ISNUMBER(A8113)),VLOOKUP(A8113,Studies!A:BR,5,FALSE),"")</f>
        <v>Triazolam</v>
      </c>
      <c r="F8113" s="251" t="str">
        <f>IF(AND(A8113&lt;&gt;"",ISNUMBER(A8113)),VLOOKUP(A8113,Studies!A:BR,6,FALSE),"")</f>
        <v>Plasma</v>
      </c>
      <c r="G8113" s="194">
        <v>75</v>
      </c>
      <c r="H8113" s="50" t="s">
        <v>60</v>
      </c>
      <c r="I8113" s="187">
        <v>4.7910899999999996</v>
      </c>
      <c r="J8113" s="41" t="s">
        <v>941</v>
      </c>
      <c r="K8113" s="41" t="s">
        <v>239</v>
      </c>
      <c r="O8113" s="199">
        <v>0.2</v>
      </c>
    </row>
    <row r="8114" spans="1:16" x14ac:dyDescent="0.2">
      <c r="A8114" s="30">
        <v>1067</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9</v>
      </c>
      <c r="E8114" s="250" t="str">
        <f>IF(AND(A8114&lt;&gt;"",ISNUMBER(A8114)),VLOOKUP(A8114,Studies!A:BR,5,FALSE),"")</f>
        <v>Triazolam</v>
      </c>
      <c r="F8114" s="251" t="str">
        <f>IF(AND(A8114&lt;&gt;"",ISNUMBER(A8114)),VLOOKUP(A8114,Studies!A:BR,6,FALSE),"")</f>
        <v>Plasma</v>
      </c>
      <c r="G8114" s="194">
        <v>75.5</v>
      </c>
      <c r="H8114" s="50" t="s">
        <v>60</v>
      </c>
      <c r="I8114" s="187">
        <v>5.0264430000000004</v>
      </c>
      <c r="J8114" s="41" t="s">
        <v>941</v>
      </c>
      <c r="K8114" s="41" t="s">
        <v>239</v>
      </c>
      <c r="O8114" s="199">
        <v>0.2</v>
      </c>
    </row>
    <row r="8115" spans="1:16" x14ac:dyDescent="0.2">
      <c r="A8115" s="30">
        <v>1067</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9</v>
      </c>
      <c r="E8115" s="250" t="str">
        <f>IF(AND(A8115&lt;&gt;"",ISNUMBER(A8115)),VLOOKUP(A8115,Studies!A:BR,5,FALSE),"")</f>
        <v>Triazolam</v>
      </c>
      <c r="F8115" s="251" t="str">
        <f>IF(AND(A8115&lt;&gt;"",ISNUMBER(A8115)),VLOOKUP(A8115,Studies!A:BR,6,FALSE),"")</f>
        <v>Plasma</v>
      </c>
      <c r="G8115" s="194">
        <v>76</v>
      </c>
      <c r="H8115" s="50" t="s">
        <v>60</v>
      </c>
      <c r="I8115" s="187">
        <v>4.6895720000000001</v>
      </c>
      <c r="J8115" s="41" t="s">
        <v>941</v>
      </c>
      <c r="K8115" s="41" t="s">
        <v>239</v>
      </c>
      <c r="O8115" s="199">
        <v>0.2</v>
      </c>
    </row>
    <row r="8116" spans="1:16" x14ac:dyDescent="0.2">
      <c r="A8116" s="30">
        <v>1067</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9</v>
      </c>
      <c r="E8116" s="250" t="str">
        <f>IF(AND(A8116&lt;&gt;"",ISNUMBER(A8116)),VLOOKUP(A8116,Studies!A:BR,5,FALSE),"")</f>
        <v>Triazolam</v>
      </c>
      <c r="F8116" s="251" t="str">
        <f>IF(AND(A8116&lt;&gt;"",ISNUMBER(A8116)),VLOOKUP(A8116,Studies!A:BR,6,FALSE),"")</f>
        <v>Plasma</v>
      </c>
      <c r="G8116" s="194">
        <v>77</v>
      </c>
      <c r="H8116" s="50" t="s">
        <v>60</v>
      </c>
      <c r="I8116" s="187">
        <v>4.2276210000000001</v>
      </c>
      <c r="J8116" s="41" t="s">
        <v>941</v>
      </c>
      <c r="K8116" s="41" t="s">
        <v>239</v>
      </c>
      <c r="O8116" s="199">
        <v>0.2</v>
      </c>
    </row>
    <row r="8117" spans="1:16" x14ac:dyDescent="0.2">
      <c r="A8117" s="30">
        <v>1067</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9</v>
      </c>
      <c r="E8117" s="250" t="str">
        <f>IF(AND(A8117&lt;&gt;"",ISNUMBER(A8117)),VLOOKUP(A8117,Studies!A:BR,5,FALSE),"")</f>
        <v>Triazolam</v>
      </c>
      <c r="F8117" s="251" t="str">
        <f>IF(AND(A8117&lt;&gt;"",ISNUMBER(A8117)),VLOOKUP(A8117,Studies!A:BR,6,FALSE),"")</f>
        <v>Plasma</v>
      </c>
      <c r="G8117" s="194">
        <v>78</v>
      </c>
      <c r="H8117" s="50" t="s">
        <v>60</v>
      </c>
      <c r="I8117" s="187">
        <v>3.902177</v>
      </c>
      <c r="J8117" s="41" t="s">
        <v>941</v>
      </c>
      <c r="K8117" s="41" t="s">
        <v>239</v>
      </c>
      <c r="O8117" s="199">
        <v>0.2</v>
      </c>
    </row>
    <row r="8118" spans="1:16" x14ac:dyDescent="0.2">
      <c r="A8118" s="30">
        <v>1067</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9</v>
      </c>
      <c r="E8118" s="250" t="str">
        <f>IF(AND(A8118&lt;&gt;"",ISNUMBER(A8118)),VLOOKUP(A8118,Studies!A:BR,5,FALSE),"")</f>
        <v>Triazolam</v>
      </c>
      <c r="F8118" s="251" t="str">
        <f>IF(AND(A8118&lt;&gt;"",ISNUMBER(A8118)),VLOOKUP(A8118,Studies!A:BR,6,FALSE),"")</f>
        <v>Plasma</v>
      </c>
      <c r="G8118" s="194">
        <v>79</v>
      </c>
      <c r="H8118" s="50" t="s">
        <v>60</v>
      </c>
      <c r="I8118" s="187">
        <v>3.687039</v>
      </c>
      <c r="J8118" s="41" t="s">
        <v>941</v>
      </c>
      <c r="K8118" s="41" t="s">
        <v>239</v>
      </c>
      <c r="O8118" s="199">
        <v>0.2</v>
      </c>
    </row>
    <row r="8119" spans="1:16" x14ac:dyDescent="0.2">
      <c r="A8119" s="30">
        <v>1067</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9</v>
      </c>
      <c r="E8119" s="250" t="str">
        <f>IF(AND(A8119&lt;&gt;"",ISNUMBER(A8119)),VLOOKUP(A8119,Studies!A:BR,5,FALSE),"")</f>
        <v>Triazolam</v>
      </c>
      <c r="F8119" s="251" t="str">
        <f>IF(AND(A8119&lt;&gt;"",ISNUMBER(A8119)),VLOOKUP(A8119,Studies!A:BR,6,FALSE),"")</f>
        <v>Plasma</v>
      </c>
      <c r="G8119" s="194">
        <v>80</v>
      </c>
      <c r="H8119" s="50" t="s">
        <v>60</v>
      </c>
      <c r="I8119" s="187">
        <v>3.7825510000000002</v>
      </c>
      <c r="J8119" s="41" t="s">
        <v>941</v>
      </c>
      <c r="K8119" s="41" t="s">
        <v>239</v>
      </c>
      <c r="O8119" s="199">
        <v>0.2</v>
      </c>
    </row>
    <row r="8120" spans="1:16" x14ac:dyDescent="0.2">
      <c r="A8120" s="30">
        <v>1067</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9</v>
      </c>
      <c r="E8120" s="250" t="str">
        <f>IF(AND(A8120&lt;&gt;"",ISNUMBER(A8120)),VLOOKUP(A8120,Studies!A:BR,5,FALSE),"")</f>
        <v>Triazolam</v>
      </c>
      <c r="F8120" s="251" t="str">
        <f>IF(AND(A8120&lt;&gt;"",ISNUMBER(A8120)),VLOOKUP(A8120,Studies!A:BR,6,FALSE),"")</f>
        <v>Plasma</v>
      </c>
      <c r="G8120" s="194">
        <v>90</v>
      </c>
      <c r="H8120" s="50" t="s">
        <v>60</v>
      </c>
      <c r="I8120" s="187">
        <v>2.1974429999999998</v>
      </c>
      <c r="J8120" s="41" t="s">
        <v>941</v>
      </c>
      <c r="K8120" s="41" t="s">
        <v>239</v>
      </c>
      <c r="O8120" s="199">
        <v>0.2</v>
      </c>
    </row>
    <row r="8121" spans="1:16" x14ac:dyDescent="0.2">
      <c r="A8121" s="30">
        <v>1068</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Itraconazole Subject 1</v>
      </c>
      <c r="E8121" s="250" t="str">
        <f>IF(AND(A8121&lt;&gt;"",ISNUMBER(A8121)),VLOOKUP(A8121,Studies!A:BR,5,FALSE),"")</f>
        <v>Triazolam</v>
      </c>
      <c r="F8121" s="251" t="str">
        <f>IF(AND(A8121&lt;&gt;"",ISNUMBER(A8121)),VLOOKUP(A8121,Studies!A:BR,6,FALSE),"")</f>
        <v>Plasma</v>
      </c>
      <c r="G8121" s="194">
        <v>73.67</v>
      </c>
      <c r="H8121" s="50" t="s">
        <v>60</v>
      </c>
      <c r="I8121" s="187">
        <v>0.9069855</v>
      </c>
      <c r="J8121" s="41" t="s">
        <v>941</v>
      </c>
      <c r="K8121" s="41" t="s">
        <v>239</v>
      </c>
      <c r="O8121" s="199">
        <v>0.2</v>
      </c>
      <c r="P8121" s="42" t="s">
        <v>2645</v>
      </c>
    </row>
    <row r="8122" spans="1:16" x14ac:dyDescent="0.2">
      <c r="A8122" s="30">
        <v>1068</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Itraconazole Subject 1</v>
      </c>
      <c r="E8122" s="250" t="str">
        <f>IF(AND(A8122&lt;&gt;"",ISNUMBER(A8122)),VLOOKUP(A8122,Studies!A:BR,5,FALSE),"")</f>
        <v>Triazolam</v>
      </c>
      <c r="F8122" s="251" t="str">
        <f>IF(AND(A8122&lt;&gt;"",ISNUMBER(A8122)),VLOOKUP(A8122,Studies!A:BR,6,FALSE),"")</f>
        <v>Plasma</v>
      </c>
      <c r="G8122" s="194">
        <v>74</v>
      </c>
      <c r="H8122" s="50" t="s">
        <v>60</v>
      </c>
      <c r="I8122" s="187">
        <v>2.252821</v>
      </c>
      <c r="J8122" s="41" t="s">
        <v>941</v>
      </c>
      <c r="K8122" s="41" t="s">
        <v>239</v>
      </c>
      <c r="O8122" s="199">
        <v>0.2</v>
      </c>
    </row>
    <row r="8123" spans="1:16" x14ac:dyDescent="0.2">
      <c r="A8123" s="30">
        <v>1068</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Itraconazole Subject 1</v>
      </c>
      <c r="E8123" s="250" t="str">
        <f>IF(AND(A8123&lt;&gt;"",ISNUMBER(A8123)),VLOOKUP(A8123,Studies!A:BR,5,FALSE),"")</f>
        <v>Triazolam</v>
      </c>
      <c r="F8123" s="251" t="str">
        <f>IF(AND(A8123&lt;&gt;"",ISNUMBER(A8123)),VLOOKUP(A8123,Studies!A:BR,6,FALSE),"")</f>
        <v>Plasma</v>
      </c>
      <c r="G8123" s="194">
        <v>74.5</v>
      </c>
      <c r="H8123" s="50" t="s">
        <v>60</v>
      </c>
      <c r="I8123" s="187">
        <v>4.9741530000000003</v>
      </c>
      <c r="J8123" s="41" t="s">
        <v>941</v>
      </c>
      <c r="K8123" s="41" t="s">
        <v>239</v>
      </c>
      <c r="O8123" s="199">
        <v>0.2</v>
      </c>
    </row>
    <row r="8124" spans="1:16" x14ac:dyDescent="0.2">
      <c r="A8124" s="30">
        <v>1068</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Itraconazole Subject 1</v>
      </c>
      <c r="E8124" s="250" t="str">
        <f>IF(AND(A8124&lt;&gt;"",ISNUMBER(A8124)),VLOOKUP(A8124,Studies!A:BR,5,FALSE),"")</f>
        <v>Triazolam</v>
      </c>
      <c r="F8124" s="251" t="str">
        <f>IF(AND(A8124&lt;&gt;"",ISNUMBER(A8124)),VLOOKUP(A8124,Studies!A:BR,6,FALSE),"")</f>
        <v>Plasma</v>
      </c>
      <c r="G8124" s="194">
        <v>75</v>
      </c>
      <c r="H8124" s="50" t="s">
        <v>60</v>
      </c>
      <c r="I8124" s="187">
        <v>7.7975469999999998</v>
      </c>
      <c r="J8124" s="41" t="s">
        <v>941</v>
      </c>
      <c r="K8124" s="41" t="s">
        <v>239</v>
      </c>
      <c r="O8124" s="199">
        <v>0.2</v>
      </c>
    </row>
    <row r="8125" spans="1:16" x14ac:dyDescent="0.2">
      <c r="A8125" s="30">
        <v>1068</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Itraconazole Subject 1</v>
      </c>
      <c r="E8125" s="250" t="str">
        <f>IF(AND(A8125&lt;&gt;"",ISNUMBER(A8125)),VLOOKUP(A8125,Studies!A:BR,5,FALSE),"")</f>
        <v>Triazolam</v>
      </c>
      <c r="F8125" s="251" t="str">
        <f>IF(AND(A8125&lt;&gt;"",ISNUMBER(A8125)),VLOOKUP(A8125,Studies!A:BR,6,FALSE),"")</f>
        <v>Plasma</v>
      </c>
      <c r="G8125" s="194">
        <v>75.5</v>
      </c>
      <c r="H8125" s="50" t="s">
        <v>60</v>
      </c>
      <c r="I8125" s="187">
        <v>10.2996</v>
      </c>
      <c r="J8125" s="41" t="s">
        <v>941</v>
      </c>
      <c r="K8125" s="41" t="s">
        <v>239</v>
      </c>
      <c r="O8125" s="199">
        <v>0.2</v>
      </c>
    </row>
    <row r="8126" spans="1:16" x14ac:dyDescent="0.2">
      <c r="A8126" s="30">
        <v>1068</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Itraconazole Subject 1</v>
      </c>
      <c r="E8126" s="250" t="str">
        <f>IF(AND(A8126&lt;&gt;"",ISNUMBER(A8126)),VLOOKUP(A8126,Studies!A:BR,5,FALSE),"")</f>
        <v>Triazolam</v>
      </c>
      <c r="F8126" s="251" t="str">
        <f>IF(AND(A8126&lt;&gt;"",ISNUMBER(A8126)),VLOOKUP(A8126,Studies!A:BR,6,FALSE),"")</f>
        <v>Plasma</v>
      </c>
      <c r="G8126" s="194">
        <v>76</v>
      </c>
      <c r="H8126" s="50" t="s">
        <v>60</v>
      </c>
      <c r="I8126" s="187">
        <v>10.75015</v>
      </c>
      <c r="J8126" s="41" t="s">
        <v>941</v>
      </c>
      <c r="K8126" s="41" t="s">
        <v>239</v>
      </c>
      <c r="O8126" s="199">
        <v>0.2</v>
      </c>
    </row>
    <row r="8127" spans="1:16" x14ac:dyDescent="0.2">
      <c r="A8127" s="30">
        <v>1068</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Itraconazole Subject 1</v>
      </c>
      <c r="E8127" s="250" t="str">
        <f>IF(AND(A8127&lt;&gt;"",ISNUMBER(A8127)),VLOOKUP(A8127,Studies!A:BR,5,FALSE),"")</f>
        <v>Triazolam</v>
      </c>
      <c r="F8127" s="251" t="str">
        <f>IF(AND(A8127&lt;&gt;"",ISNUMBER(A8127)),VLOOKUP(A8127,Studies!A:BR,6,FALSE),"")</f>
        <v>Plasma</v>
      </c>
      <c r="G8127" s="194">
        <v>77</v>
      </c>
      <c r="H8127" s="50" t="s">
        <v>60</v>
      </c>
      <c r="I8127" s="187">
        <v>11.463190000000001</v>
      </c>
      <c r="J8127" s="41" t="s">
        <v>941</v>
      </c>
      <c r="K8127" s="41" t="s">
        <v>239</v>
      </c>
      <c r="O8127" s="199">
        <v>0.2</v>
      </c>
    </row>
    <row r="8128" spans="1:16" x14ac:dyDescent="0.2">
      <c r="A8128" s="30">
        <v>1068</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Itraconazole Subject 1</v>
      </c>
      <c r="E8128" s="250" t="str">
        <f>IF(AND(A8128&lt;&gt;"",ISNUMBER(A8128)),VLOOKUP(A8128,Studies!A:BR,5,FALSE),"")</f>
        <v>Triazolam</v>
      </c>
      <c r="F8128" s="251" t="str">
        <f>IF(AND(A8128&lt;&gt;"",ISNUMBER(A8128)),VLOOKUP(A8128,Studies!A:BR,6,FALSE),"")</f>
        <v>Plasma</v>
      </c>
      <c r="G8128" s="194">
        <v>78</v>
      </c>
      <c r="H8128" s="50" t="s">
        <v>60</v>
      </c>
      <c r="I8128" s="187">
        <v>10.2996</v>
      </c>
      <c r="J8128" s="41" t="s">
        <v>941</v>
      </c>
      <c r="K8128" s="41" t="s">
        <v>239</v>
      </c>
      <c r="O8128" s="199">
        <v>0.2</v>
      </c>
    </row>
    <row r="8129" spans="1:16" x14ac:dyDescent="0.2">
      <c r="A8129" s="30">
        <v>1068</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Itraconazole Subject 1</v>
      </c>
      <c r="E8129" s="250" t="str">
        <f>IF(AND(A8129&lt;&gt;"",ISNUMBER(A8129)),VLOOKUP(A8129,Studies!A:BR,5,FALSE),"")</f>
        <v>Triazolam</v>
      </c>
      <c r="F8129" s="251" t="str">
        <f>IF(AND(A8129&lt;&gt;"",ISNUMBER(A8129)),VLOOKUP(A8129,Studies!A:BR,6,FALSE),"")</f>
        <v>Plasma</v>
      </c>
      <c r="G8129" s="194">
        <v>79</v>
      </c>
      <c r="H8129" s="50" t="s">
        <v>60</v>
      </c>
      <c r="I8129" s="187">
        <v>10.18994</v>
      </c>
      <c r="J8129" s="41" t="s">
        <v>941</v>
      </c>
      <c r="K8129" s="41" t="s">
        <v>239</v>
      </c>
      <c r="O8129" s="199">
        <v>0.2</v>
      </c>
    </row>
    <row r="8130" spans="1:16" x14ac:dyDescent="0.2">
      <c r="A8130" s="30">
        <v>1068</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Itraconazole Subject 1</v>
      </c>
      <c r="E8130" s="250" t="str">
        <f>IF(AND(A8130&lt;&gt;"",ISNUMBER(A8130)),VLOOKUP(A8130,Studies!A:BR,5,FALSE),"")</f>
        <v>Triazolam</v>
      </c>
      <c r="F8130" s="251" t="str">
        <f>IF(AND(A8130&lt;&gt;"",ISNUMBER(A8130)),VLOOKUP(A8130,Studies!A:BR,6,FALSE),"")</f>
        <v>Plasma</v>
      </c>
      <c r="G8130" s="194">
        <v>80</v>
      </c>
      <c r="H8130" s="50" t="s">
        <v>60</v>
      </c>
      <c r="I8130" s="187">
        <v>9.974119</v>
      </c>
      <c r="J8130" s="41" t="s">
        <v>941</v>
      </c>
      <c r="K8130" s="41" t="s">
        <v>239</v>
      </c>
      <c r="O8130" s="59">
        <v>0.2</v>
      </c>
    </row>
    <row r="8131" spans="1:16" x14ac:dyDescent="0.2">
      <c r="A8131" s="30">
        <v>1068</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Itraconazole Subject 1</v>
      </c>
      <c r="E8131" s="250" t="str">
        <f>IF(AND(A8131&lt;&gt;"",ISNUMBER(A8131)),VLOOKUP(A8131,Studies!A:BR,5,FALSE),"")</f>
        <v>Triazolam</v>
      </c>
      <c r="F8131" s="251" t="str">
        <f>IF(AND(A8131&lt;&gt;"",ISNUMBER(A8131)),VLOOKUP(A8131,Studies!A:BR,6,FALSE),"")</f>
        <v>Plasma</v>
      </c>
      <c r="G8131" s="194">
        <v>90</v>
      </c>
      <c r="H8131" s="50" t="s">
        <v>60</v>
      </c>
      <c r="I8131" s="187">
        <v>8.6784750000000006</v>
      </c>
      <c r="J8131" s="41" t="s">
        <v>941</v>
      </c>
      <c r="K8131" s="41" t="s">
        <v>239</v>
      </c>
      <c r="O8131" s="199">
        <v>0.2</v>
      </c>
    </row>
    <row r="8132" spans="1:16" x14ac:dyDescent="0.2">
      <c r="A8132" s="30">
        <v>1069</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Itraconazole Subject 2</v>
      </c>
      <c r="E8132" s="250" t="str">
        <f>IF(AND(A8132&lt;&gt;"",ISNUMBER(A8132)),VLOOKUP(A8132,Studies!A:BR,5,FALSE),"")</f>
        <v>Triazolam</v>
      </c>
      <c r="F8132" s="251" t="str">
        <f>IF(AND(A8132&lt;&gt;"",ISNUMBER(A8132)),VLOOKUP(A8132,Studies!A:BR,6,FALSE),"")</f>
        <v>Plasma</v>
      </c>
      <c r="G8132" s="194">
        <v>73.67</v>
      </c>
      <c r="H8132" s="50" t="s">
        <v>60</v>
      </c>
      <c r="I8132" s="187">
        <v>0.3012533</v>
      </c>
      <c r="J8132" s="41" t="s">
        <v>941</v>
      </c>
      <c r="K8132" s="41" t="s">
        <v>239</v>
      </c>
      <c r="O8132" s="199">
        <v>0.2</v>
      </c>
      <c r="P8132" s="42" t="s">
        <v>2645</v>
      </c>
    </row>
    <row r="8133" spans="1:16" x14ac:dyDescent="0.2">
      <c r="A8133" s="30">
        <v>1069</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Itraconazole Subject 2</v>
      </c>
      <c r="E8133" s="250" t="str">
        <f>IF(AND(A8133&lt;&gt;"",ISNUMBER(A8133)),VLOOKUP(A8133,Studies!A:BR,5,FALSE),"")</f>
        <v>Triazolam</v>
      </c>
      <c r="F8133" s="251" t="str">
        <f>IF(AND(A8133&lt;&gt;"",ISNUMBER(A8133)),VLOOKUP(A8133,Studies!A:BR,6,FALSE),"")</f>
        <v>Plasma</v>
      </c>
      <c r="G8133" s="194">
        <v>74</v>
      </c>
      <c r="H8133" s="50" t="s">
        <v>60</v>
      </c>
      <c r="I8133" s="187">
        <v>1.501671</v>
      </c>
      <c r="J8133" s="41" t="s">
        <v>941</v>
      </c>
      <c r="K8133" s="41" t="s">
        <v>239</v>
      </c>
      <c r="O8133" s="199">
        <v>0.2</v>
      </c>
    </row>
    <row r="8134" spans="1:16" x14ac:dyDescent="0.2">
      <c r="A8134" s="30">
        <v>1069</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Itraconazole Subject 2</v>
      </c>
      <c r="E8134" s="250" t="str">
        <f>IF(AND(A8134&lt;&gt;"",ISNUMBER(A8134)),VLOOKUP(A8134,Studies!A:BR,5,FALSE),"")</f>
        <v>Triazolam</v>
      </c>
      <c r="F8134" s="251" t="str">
        <f>IF(AND(A8134&lt;&gt;"",ISNUMBER(A8134)),VLOOKUP(A8134,Studies!A:BR,6,FALSE),"")</f>
        <v>Plasma</v>
      </c>
      <c r="G8134" s="194">
        <v>74.5</v>
      </c>
      <c r="H8134" s="50" t="s">
        <v>60</v>
      </c>
      <c r="I8134" s="187">
        <v>2.830003</v>
      </c>
      <c r="J8134" s="41" t="s">
        <v>941</v>
      </c>
      <c r="K8134" s="41" t="s">
        <v>239</v>
      </c>
      <c r="O8134" s="199">
        <v>0.2</v>
      </c>
    </row>
    <row r="8135" spans="1:16" x14ac:dyDescent="0.2">
      <c r="A8135" s="30">
        <v>1069</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Itraconazole Subject 2</v>
      </c>
      <c r="E8135" s="250" t="str">
        <f>IF(AND(A8135&lt;&gt;"",ISNUMBER(A8135)),VLOOKUP(A8135,Studies!A:BR,5,FALSE),"")</f>
        <v>Triazolam</v>
      </c>
      <c r="F8135" s="251" t="str">
        <f>IF(AND(A8135&lt;&gt;"",ISNUMBER(A8135)),VLOOKUP(A8135,Studies!A:BR,6,FALSE),"")</f>
        <v>Plasma</v>
      </c>
      <c r="G8135" s="194">
        <v>75</v>
      </c>
      <c r="H8135" s="50" t="s">
        <v>60</v>
      </c>
      <c r="I8135" s="187">
        <v>3.0381719999999999</v>
      </c>
      <c r="J8135" s="41" t="s">
        <v>941</v>
      </c>
      <c r="K8135" s="41" t="s">
        <v>239</v>
      </c>
      <c r="O8135" s="199">
        <v>0.2</v>
      </c>
    </row>
    <row r="8136" spans="1:16" x14ac:dyDescent="0.2">
      <c r="A8136" s="30">
        <v>1069</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Itraconazole Subject 2</v>
      </c>
      <c r="E8136" s="250" t="str">
        <f>IF(AND(A8136&lt;&gt;"",ISNUMBER(A8136)),VLOOKUP(A8136,Studies!A:BR,5,FALSE),"")</f>
        <v>Triazolam</v>
      </c>
      <c r="F8136" s="251" t="str">
        <f>IF(AND(A8136&lt;&gt;"",ISNUMBER(A8136)),VLOOKUP(A8136,Studies!A:BR,6,FALSE),"")</f>
        <v>Plasma</v>
      </c>
      <c r="G8136" s="194">
        <v>75.5</v>
      </c>
      <c r="H8136" s="50" t="s">
        <v>60</v>
      </c>
      <c r="I8136" s="187">
        <v>2.9010790000000002</v>
      </c>
      <c r="J8136" s="41" t="s">
        <v>941</v>
      </c>
      <c r="K8136" s="41" t="s">
        <v>239</v>
      </c>
      <c r="O8136" s="199">
        <v>0.2</v>
      </c>
    </row>
    <row r="8137" spans="1:16" x14ac:dyDescent="0.2">
      <c r="A8137" s="30">
        <v>1069</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Itraconazole Subject 2</v>
      </c>
      <c r="E8137" s="250" t="str">
        <f>IF(AND(A8137&lt;&gt;"",ISNUMBER(A8137)),VLOOKUP(A8137,Studies!A:BR,5,FALSE),"")</f>
        <v>Triazolam</v>
      </c>
      <c r="F8137" s="251" t="str">
        <f>IF(AND(A8137&lt;&gt;"",ISNUMBER(A8137)),VLOOKUP(A8137,Studies!A:BR,6,FALSE),"")</f>
        <v>Plasma</v>
      </c>
      <c r="G8137" s="194">
        <v>76</v>
      </c>
      <c r="H8137" s="50" t="s">
        <v>60</v>
      </c>
      <c r="I8137" s="187">
        <v>3.0424129999999998</v>
      </c>
      <c r="J8137" s="41" t="s">
        <v>941</v>
      </c>
      <c r="K8137" s="41" t="s">
        <v>239</v>
      </c>
      <c r="O8137" s="199">
        <v>0.2</v>
      </c>
    </row>
    <row r="8138" spans="1:16" x14ac:dyDescent="0.2">
      <c r="A8138" s="30">
        <v>1069</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Itraconazole Subject 2</v>
      </c>
      <c r="E8138" s="250" t="str">
        <f>IF(AND(A8138&lt;&gt;"",ISNUMBER(A8138)),VLOOKUP(A8138,Studies!A:BR,5,FALSE),"")</f>
        <v>Triazolam</v>
      </c>
      <c r="F8138" s="251" t="str">
        <f>IF(AND(A8138&lt;&gt;"",ISNUMBER(A8138)),VLOOKUP(A8138,Studies!A:BR,6,FALSE),"")</f>
        <v>Plasma</v>
      </c>
      <c r="G8138" s="194">
        <v>77</v>
      </c>
      <c r="H8138" s="50" t="s">
        <v>60</v>
      </c>
      <c r="I8138" s="187">
        <v>3.1189300000000002</v>
      </c>
      <c r="J8138" s="41" t="s">
        <v>941</v>
      </c>
      <c r="K8138" s="41" t="s">
        <v>239</v>
      </c>
      <c r="O8138" s="199">
        <v>0.2</v>
      </c>
    </row>
    <row r="8139" spans="1:16" x14ac:dyDescent="0.2">
      <c r="A8139" s="30">
        <v>1069</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Itraconazole Subject 2</v>
      </c>
      <c r="E8139" s="250" t="str">
        <f>IF(AND(A8139&lt;&gt;"",ISNUMBER(A8139)),VLOOKUP(A8139,Studies!A:BR,5,FALSE),"")</f>
        <v>Triazolam</v>
      </c>
      <c r="F8139" s="251" t="str">
        <f>IF(AND(A8139&lt;&gt;"",ISNUMBER(A8139)),VLOOKUP(A8139,Studies!A:BR,6,FALSE),"")</f>
        <v>Plasma</v>
      </c>
      <c r="G8139" s="194">
        <v>78</v>
      </c>
      <c r="H8139" s="50" t="s">
        <v>60</v>
      </c>
      <c r="I8139" s="187">
        <v>3.160002</v>
      </c>
      <c r="J8139" s="41" t="s">
        <v>941</v>
      </c>
      <c r="K8139" s="41" t="s">
        <v>239</v>
      </c>
      <c r="O8139" s="199">
        <v>0.2</v>
      </c>
    </row>
    <row r="8140" spans="1:16" x14ac:dyDescent="0.2">
      <c r="A8140" s="30">
        <v>1069</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Itraconazole Subject 2</v>
      </c>
      <c r="E8140" s="250" t="str">
        <f>IF(AND(A8140&lt;&gt;"",ISNUMBER(A8140)),VLOOKUP(A8140,Studies!A:BR,5,FALSE),"")</f>
        <v>Triazolam</v>
      </c>
      <c r="F8140" s="251" t="str">
        <f>IF(AND(A8140&lt;&gt;"",ISNUMBER(A8140)),VLOOKUP(A8140,Studies!A:BR,6,FALSE),"")</f>
        <v>Plasma</v>
      </c>
      <c r="G8140" s="194">
        <v>79</v>
      </c>
      <c r="H8140" s="50" t="s">
        <v>60</v>
      </c>
      <c r="I8140" s="187">
        <v>2.7171479999999999</v>
      </c>
      <c r="J8140" s="41" t="s">
        <v>941</v>
      </c>
      <c r="K8140" s="41" t="s">
        <v>239</v>
      </c>
      <c r="O8140" s="199">
        <v>0.2</v>
      </c>
    </row>
    <row r="8141" spans="1:16" x14ac:dyDescent="0.2">
      <c r="A8141" s="30">
        <v>1069</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Itraconazole Subject 2</v>
      </c>
      <c r="E8141" s="250" t="str">
        <f>IF(AND(A8141&lt;&gt;"",ISNUMBER(A8141)),VLOOKUP(A8141,Studies!A:BR,5,FALSE),"")</f>
        <v>Triazolam</v>
      </c>
      <c r="F8141" s="251" t="str">
        <f>IF(AND(A8141&lt;&gt;"",ISNUMBER(A8141)),VLOOKUP(A8141,Studies!A:BR,6,FALSE),"")</f>
        <v>Plasma</v>
      </c>
      <c r="G8141" s="194">
        <v>80</v>
      </c>
      <c r="H8141" s="50" t="s">
        <v>60</v>
      </c>
      <c r="I8141" s="187">
        <v>2.62683</v>
      </c>
      <c r="J8141" s="41" t="s">
        <v>941</v>
      </c>
      <c r="K8141" s="41" t="s">
        <v>239</v>
      </c>
      <c r="O8141" s="199">
        <v>0.2</v>
      </c>
    </row>
    <row r="8142" spans="1:16" x14ac:dyDescent="0.2">
      <c r="A8142" s="30">
        <v>1069</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Itraconazole Subject 2</v>
      </c>
      <c r="E8142" s="250" t="str">
        <f>IF(AND(A8142&lt;&gt;"",ISNUMBER(A8142)),VLOOKUP(A8142,Studies!A:BR,5,FALSE),"")</f>
        <v>Triazolam</v>
      </c>
      <c r="F8142" s="251" t="str">
        <f>IF(AND(A8142&lt;&gt;"",ISNUMBER(A8142)),VLOOKUP(A8142,Studies!A:BR,6,FALSE),"")</f>
        <v>Plasma</v>
      </c>
      <c r="G8142" s="194">
        <v>90</v>
      </c>
      <c r="H8142" s="50" t="s">
        <v>60</v>
      </c>
      <c r="I8142" s="187">
        <v>2.286845</v>
      </c>
      <c r="J8142" s="41" t="s">
        <v>941</v>
      </c>
      <c r="K8142" s="41" t="s">
        <v>239</v>
      </c>
      <c r="O8142" s="199">
        <v>0.2</v>
      </c>
    </row>
    <row r="8143" spans="1:16" x14ac:dyDescent="0.2">
      <c r="A8143" s="30">
        <v>1070</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Itraconazole Subject 3</v>
      </c>
      <c r="E8143" s="250" t="str">
        <f>IF(AND(A8143&lt;&gt;"",ISNUMBER(A8143)),VLOOKUP(A8143,Studies!A:BR,5,FALSE),"")</f>
        <v>Triazolam</v>
      </c>
      <c r="F8143" s="251" t="str">
        <f>IF(AND(A8143&lt;&gt;"",ISNUMBER(A8143)),VLOOKUP(A8143,Studies!A:BR,6,FALSE),"")</f>
        <v>Plasma</v>
      </c>
      <c r="G8143" s="194">
        <v>73.67</v>
      </c>
      <c r="H8143" s="50" t="s">
        <v>60</v>
      </c>
      <c r="I8143" s="187">
        <v>1.707595</v>
      </c>
      <c r="J8143" s="41" t="s">
        <v>941</v>
      </c>
      <c r="K8143" s="41" t="s">
        <v>239</v>
      </c>
      <c r="O8143" s="199">
        <v>0.2</v>
      </c>
      <c r="P8143" s="42" t="s">
        <v>2645</v>
      </c>
    </row>
    <row r="8144" spans="1:16" x14ac:dyDescent="0.2">
      <c r="A8144" s="30">
        <v>1070</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Itraconazole Subject 3</v>
      </c>
      <c r="E8144" s="250" t="str">
        <f>IF(AND(A8144&lt;&gt;"",ISNUMBER(A8144)),VLOOKUP(A8144,Studies!A:BR,5,FALSE),"")</f>
        <v>Triazolam</v>
      </c>
      <c r="F8144" s="251" t="str">
        <f>IF(AND(A8144&lt;&gt;"",ISNUMBER(A8144)),VLOOKUP(A8144,Studies!A:BR,6,FALSE),"")</f>
        <v>Plasma</v>
      </c>
      <c r="G8144" s="194">
        <v>74</v>
      </c>
      <c r="H8144" s="50" t="s">
        <v>60</v>
      </c>
      <c r="I8144" s="187">
        <v>2.5154489999999998</v>
      </c>
      <c r="J8144" s="41" t="s">
        <v>941</v>
      </c>
      <c r="K8144" s="41" t="s">
        <v>239</v>
      </c>
      <c r="O8144" s="199">
        <v>0.2</v>
      </c>
    </row>
    <row r="8145" spans="1:16" x14ac:dyDescent="0.2">
      <c r="A8145" s="30">
        <v>1070</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Itraconazole Subject 3</v>
      </c>
      <c r="E8145" s="250" t="str">
        <f>IF(AND(A8145&lt;&gt;"",ISNUMBER(A8145)),VLOOKUP(A8145,Studies!A:BR,5,FALSE),"")</f>
        <v>Triazolam</v>
      </c>
      <c r="F8145" s="251" t="str">
        <f>IF(AND(A8145&lt;&gt;"",ISNUMBER(A8145)),VLOOKUP(A8145,Studies!A:BR,6,FALSE),"")</f>
        <v>Plasma</v>
      </c>
      <c r="G8145" s="194">
        <v>74.5</v>
      </c>
      <c r="H8145" s="50" t="s">
        <v>60</v>
      </c>
      <c r="I8145" s="187">
        <v>2.8634680000000001</v>
      </c>
      <c r="J8145" s="41" t="s">
        <v>941</v>
      </c>
      <c r="K8145" s="41" t="s">
        <v>239</v>
      </c>
      <c r="O8145" s="199">
        <v>0.2</v>
      </c>
    </row>
    <row r="8146" spans="1:16" x14ac:dyDescent="0.2">
      <c r="A8146" s="30">
        <v>1070</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Itraconazole Subject 3</v>
      </c>
      <c r="E8146" s="250" t="str">
        <f>IF(AND(A8146&lt;&gt;"",ISNUMBER(A8146)),VLOOKUP(A8146,Studies!A:BR,5,FALSE),"")</f>
        <v>Triazolam</v>
      </c>
      <c r="F8146" s="251" t="str">
        <f>IF(AND(A8146&lt;&gt;"",ISNUMBER(A8146)),VLOOKUP(A8146,Studies!A:BR,6,FALSE),"")</f>
        <v>Plasma</v>
      </c>
      <c r="G8146" s="194">
        <v>75</v>
      </c>
      <c r="H8146" s="50" t="s">
        <v>60</v>
      </c>
      <c r="I8146" s="187">
        <v>2.7990020000000002</v>
      </c>
      <c r="J8146" s="41" t="s">
        <v>941</v>
      </c>
      <c r="K8146" s="41" t="s">
        <v>239</v>
      </c>
      <c r="O8146" s="199">
        <v>0.2</v>
      </c>
    </row>
    <row r="8147" spans="1:16" x14ac:dyDescent="0.2">
      <c r="A8147" s="30">
        <v>1070</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Itraconazole Subject 3</v>
      </c>
      <c r="E8147" s="250" t="str">
        <f>IF(AND(A8147&lt;&gt;"",ISNUMBER(A8147)),VLOOKUP(A8147,Studies!A:BR,5,FALSE),"")</f>
        <v>Triazolam</v>
      </c>
      <c r="F8147" s="251" t="str">
        <f>IF(AND(A8147&lt;&gt;"",ISNUMBER(A8147)),VLOOKUP(A8147,Studies!A:BR,6,FALSE),"")</f>
        <v>Plasma</v>
      </c>
      <c r="G8147" s="194">
        <v>75.5</v>
      </c>
      <c r="H8147" s="50" t="s">
        <v>60</v>
      </c>
      <c r="I8147" s="187">
        <v>2.7359879999999999</v>
      </c>
      <c r="J8147" s="41" t="s">
        <v>941</v>
      </c>
      <c r="K8147" s="41" t="s">
        <v>239</v>
      </c>
      <c r="O8147" s="199">
        <v>0.2</v>
      </c>
    </row>
    <row r="8148" spans="1:16" x14ac:dyDescent="0.2">
      <c r="A8148" s="30">
        <v>1070</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Itraconazole Subject 3</v>
      </c>
      <c r="E8148" s="250" t="str">
        <f>IF(AND(A8148&lt;&gt;"",ISNUMBER(A8148)),VLOOKUP(A8148,Studies!A:BR,5,FALSE),"")</f>
        <v>Triazolam</v>
      </c>
      <c r="F8148" s="251" t="str">
        <f>IF(AND(A8148&lt;&gt;"",ISNUMBER(A8148)),VLOOKUP(A8148,Studies!A:BR,6,FALSE),"")</f>
        <v>Plasma</v>
      </c>
      <c r="G8148" s="194">
        <v>76</v>
      </c>
      <c r="H8148" s="50" t="s">
        <v>60</v>
      </c>
      <c r="I8148" s="187">
        <v>2.7060179999999998</v>
      </c>
      <c r="J8148" s="41" t="s">
        <v>941</v>
      </c>
      <c r="K8148" s="41" t="s">
        <v>239</v>
      </c>
      <c r="O8148" s="199">
        <v>0.2</v>
      </c>
    </row>
    <row r="8149" spans="1:16" x14ac:dyDescent="0.2">
      <c r="A8149" s="30">
        <v>1070</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Itraconazole Subject 3</v>
      </c>
      <c r="E8149" s="250" t="str">
        <f>IF(AND(A8149&lt;&gt;"",ISNUMBER(A8149)),VLOOKUP(A8149,Studies!A:BR,5,FALSE),"")</f>
        <v>Triazolam</v>
      </c>
      <c r="F8149" s="251" t="str">
        <f>IF(AND(A8149&lt;&gt;"",ISNUMBER(A8149)),VLOOKUP(A8149,Studies!A:BR,6,FALSE),"")</f>
        <v>Plasma</v>
      </c>
      <c r="G8149" s="194">
        <v>77</v>
      </c>
      <c r="H8149" s="50" t="s">
        <v>60</v>
      </c>
      <c r="I8149" s="187">
        <v>2.4385279999999998</v>
      </c>
      <c r="J8149" s="41" t="s">
        <v>941</v>
      </c>
      <c r="K8149" s="41" t="s">
        <v>239</v>
      </c>
      <c r="O8149" s="199">
        <v>0.2</v>
      </c>
    </row>
    <row r="8150" spans="1:16" x14ac:dyDescent="0.2">
      <c r="A8150" s="30">
        <v>1070</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Itraconazole Subject 3</v>
      </c>
      <c r="E8150" s="250" t="str">
        <f>IF(AND(A8150&lt;&gt;"",ISNUMBER(A8150)),VLOOKUP(A8150,Studies!A:BR,5,FALSE),"")</f>
        <v>Triazolam</v>
      </c>
      <c r="F8150" s="251" t="str">
        <f>IF(AND(A8150&lt;&gt;"",ISNUMBER(A8150)),VLOOKUP(A8150,Studies!A:BR,6,FALSE),"")</f>
        <v>Plasma</v>
      </c>
      <c r="G8150" s="194">
        <v>78</v>
      </c>
      <c r="H8150" s="50" t="s">
        <v>60</v>
      </c>
      <c r="I8150" s="187">
        <v>2.3300450000000001</v>
      </c>
      <c r="J8150" s="41" t="s">
        <v>941</v>
      </c>
      <c r="K8150" s="41" t="s">
        <v>239</v>
      </c>
      <c r="O8150" s="199">
        <v>0.2</v>
      </c>
    </row>
    <row r="8151" spans="1:16" x14ac:dyDescent="0.2">
      <c r="A8151" s="30">
        <v>1070</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Itraconazole Subject 3</v>
      </c>
      <c r="E8151" s="250" t="str">
        <f>IF(AND(A8151&lt;&gt;"",ISNUMBER(A8151)),VLOOKUP(A8151,Studies!A:BR,5,FALSE),"")</f>
        <v>Triazolam</v>
      </c>
      <c r="F8151" s="251" t="str">
        <f>IF(AND(A8151&lt;&gt;"",ISNUMBER(A8151)),VLOOKUP(A8151,Studies!A:BR,6,FALSE),"")</f>
        <v>Plasma</v>
      </c>
      <c r="G8151" s="194">
        <v>79</v>
      </c>
      <c r="H8151" s="50" t="s">
        <v>60</v>
      </c>
      <c r="I8151" s="187">
        <v>2.7817080000000001</v>
      </c>
      <c r="J8151" s="41" t="s">
        <v>941</v>
      </c>
      <c r="K8151" s="41" t="s">
        <v>239</v>
      </c>
      <c r="O8151" s="199">
        <v>0.2</v>
      </c>
    </row>
    <row r="8152" spans="1:16" x14ac:dyDescent="0.2">
      <c r="A8152" s="30">
        <v>1070</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Itraconazole Subject 3</v>
      </c>
      <c r="E8152" s="250" t="str">
        <f>IF(AND(A8152&lt;&gt;"",ISNUMBER(A8152)),VLOOKUP(A8152,Studies!A:BR,5,FALSE),"")</f>
        <v>Triazolam</v>
      </c>
      <c r="F8152" s="251" t="str">
        <f>IF(AND(A8152&lt;&gt;"",ISNUMBER(A8152)),VLOOKUP(A8152,Studies!A:BR,6,FALSE),"")</f>
        <v>Plasma</v>
      </c>
      <c r="G8152" s="194">
        <v>80</v>
      </c>
      <c r="H8152" s="50" t="s">
        <v>60</v>
      </c>
      <c r="I8152" s="187">
        <v>2.689298</v>
      </c>
      <c r="J8152" s="41" t="s">
        <v>941</v>
      </c>
      <c r="K8152" s="41" t="s">
        <v>239</v>
      </c>
      <c r="O8152" s="199">
        <v>0.2</v>
      </c>
    </row>
    <row r="8153" spans="1:16" x14ac:dyDescent="0.2">
      <c r="A8153" s="30">
        <v>1070</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Itraconazole Subject 3</v>
      </c>
      <c r="E8153" s="250" t="str">
        <f>IF(AND(A8153&lt;&gt;"",ISNUMBER(A8153)),VLOOKUP(A8153,Studies!A:BR,5,FALSE),"")</f>
        <v>Triazolam</v>
      </c>
      <c r="F8153" s="251" t="str">
        <f>IF(AND(A8153&lt;&gt;"",ISNUMBER(A8153)),VLOOKUP(A8153,Studies!A:BR,6,FALSE),"")</f>
        <v>Plasma</v>
      </c>
      <c r="G8153" s="194">
        <v>90</v>
      </c>
      <c r="H8153" s="50" t="s">
        <v>60</v>
      </c>
      <c r="I8153" s="187">
        <v>1.4997039999999999</v>
      </c>
      <c r="J8153" s="41" t="s">
        <v>941</v>
      </c>
      <c r="K8153" s="41" t="s">
        <v>239</v>
      </c>
      <c r="O8153" s="199">
        <v>0.2</v>
      </c>
    </row>
    <row r="8154" spans="1:16" x14ac:dyDescent="0.2">
      <c r="A8154" s="30">
        <v>1071</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Itraconazole Subject 4</v>
      </c>
      <c r="E8154" s="250" t="str">
        <f>IF(AND(A8154&lt;&gt;"",ISNUMBER(A8154)),VLOOKUP(A8154,Studies!A:BR,5,FALSE),"")</f>
        <v>Triazolam</v>
      </c>
      <c r="F8154" s="251" t="str">
        <f>IF(AND(A8154&lt;&gt;"",ISNUMBER(A8154)),VLOOKUP(A8154,Studies!A:BR,6,FALSE),"")</f>
        <v>Plasma</v>
      </c>
      <c r="G8154" s="194">
        <v>73.33</v>
      </c>
      <c r="H8154" s="50" t="s">
        <v>60</v>
      </c>
      <c r="I8154" s="187">
        <v>0.39427790000000001</v>
      </c>
      <c r="J8154" s="41" t="s">
        <v>941</v>
      </c>
      <c r="K8154" s="41" t="s">
        <v>239</v>
      </c>
      <c r="O8154" s="199">
        <v>0.2</v>
      </c>
      <c r="P8154" s="42" t="s">
        <v>2643</v>
      </c>
    </row>
    <row r="8155" spans="1:16" x14ac:dyDescent="0.2">
      <c r="A8155" s="30">
        <v>1071</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Itraconazole Subject 4</v>
      </c>
      <c r="E8155" s="250" t="str">
        <f>IF(AND(A8155&lt;&gt;"",ISNUMBER(A8155)),VLOOKUP(A8155,Studies!A:BR,5,FALSE),"")</f>
        <v>Triazolam</v>
      </c>
      <c r="F8155" s="251" t="str">
        <f>IF(AND(A8155&lt;&gt;"",ISNUMBER(A8155)),VLOOKUP(A8155,Studies!A:BR,6,FALSE),"")</f>
        <v>Plasma</v>
      </c>
      <c r="G8155" s="194">
        <v>73.67</v>
      </c>
      <c r="H8155" s="50" t="s">
        <v>60</v>
      </c>
      <c r="I8155" s="187">
        <v>1.7915939999999999</v>
      </c>
      <c r="J8155" s="41" t="s">
        <v>941</v>
      </c>
      <c r="K8155" s="41" t="s">
        <v>239</v>
      </c>
      <c r="O8155" s="199">
        <v>0.2</v>
      </c>
    </row>
    <row r="8156" spans="1:16" x14ac:dyDescent="0.2">
      <c r="A8156" s="30">
        <v>1071</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Itraconazole Subject 4</v>
      </c>
      <c r="E8156" s="250" t="str">
        <f>IF(AND(A8156&lt;&gt;"",ISNUMBER(A8156)),VLOOKUP(A8156,Studies!A:BR,5,FALSE),"")</f>
        <v>Triazolam</v>
      </c>
      <c r="F8156" s="251" t="str">
        <f>IF(AND(A8156&lt;&gt;"",ISNUMBER(A8156)),VLOOKUP(A8156,Studies!A:BR,6,FALSE),"")</f>
        <v>Plasma</v>
      </c>
      <c r="G8156" s="194">
        <v>74</v>
      </c>
      <c r="H8156" s="50" t="s">
        <v>60</v>
      </c>
      <c r="I8156" s="187">
        <v>2.5850119999999999</v>
      </c>
      <c r="J8156" s="41" t="s">
        <v>941</v>
      </c>
      <c r="K8156" s="41" t="s">
        <v>239</v>
      </c>
      <c r="O8156" s="199">
        <v>0.2</v>
      </c>
    </row>
    <row r="8157" spans="1:16" x14ac:dyDescent="0.2">
      <c r="A8157" s="30">
        <v>1071</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Itraconazole Subject 4</v>
      </c>
      <c r="E8157" s="250" t="str">
        <f>IF(AND(A8157&lt;&gt;"",ISNUMBER(A8157)),VLOOKUP(A8157,Studies!A:BR,5,FALSE),"")</f>
        <v>Triazolam</v>
      </c>
      <c r="F8157" s="251" t="str">
        <f>IF(AND(A8157&lt;&gt;"",ISNUMBER(A8157)),VLOOKUP(A8157,Studies!A:BR,6,FALSE),"")</f>
        <v>Plasma</v>
      </c>
      <c r="G8157" s="194">
        <v>74.5</v>
      </c>
      <c r="H8157" s="50" t="s">
        <v>60</v>
      </c>
      <c r="I8157" s="187">
        <v>3.0146269999999999</v>
      </c>
      <c r="J8157" s="41" t="s">
        <v>941</v>
      </c>
      <c r="K8157" s="41" t="s">
        <v>239</v>
      </c>
      <c r="O8157" s="199">
        <v>0.2</v>
      </c>
    </row>
    <row r="8158" spans="1:16" x14ac:dyDescent="0.2">
      <c r="A8158" s="30">
        <v>1071</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Itraconazole Subject 4</v>
      </c>
      <c r="E8158" s="250" t="str">
        <f>IF(AND(A8158&lt;&gt;"",ISNUMBER(A8158)),VLOOKUP(A8158,Studies!A:BR,5,FALSE),"")</f>
        <v>Triazolam</v>
      </c>
      <c r="F8158" s="251" t="str">
        <f>IF(AND(A8158&lt;&gt;"",ISNUMBER(A8158)),VLOOKUP(A8158,Studies!A:BR,6,FALSE),"")</f>
        <v>Plasma</v>
      </c>
      <c r="G8158" s="194">
        <v>75</v>
      </c>
      <c r="H8158" s="50" t="s">
        <v>60</v>
      </c>
      <c r="I8158" s="187">
        <v>3.198267</v>
      </c>
      <c r="J8158" s="41" t="s">
        <v>941</v>
      </c>
      <c r="K8158" s="41" t="s">
        <v>239</v>
      </c>
      <c r="O8158" s="199">
        <v>0.2</v>
      </c>
    </row>
    <row r="8159" spans="1:16" x14ac:dyDescent="0.2">
      <c r="A8159" s="30">
        <v>1071</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Itraconazole Subject 4</v>
      </c>
      <c r="E8159" s="250" t="str">
        <f>IF(AND(A8159&lt;&gt;"",ISNUMBER(A8159)),VLOOKUP(A8159,Studies!A:BR,5,FALSE),"")</f>
        <v>Triazolam</v>
      </c>
      <c r="F8159" s="251" t="str">
        <f>IF(AND(A8159&lt;&gt;"",ISNUMBER(A8159)),VLOOKUP(A8159,Studies!A:BR,6,FALSE),"")</f>
        <v>Plasma</v>
      </c>
      <c r="G8159" s="194">
        <v>75.5</v>
      </c>
      <c r="H8159" s="50" t="s">
        <v>60</v>
      </c>
      <c r="I8159" s="187">
        <v>3.0867819999999999</v>
      </c>
      <c r="J8159" s="41" t="s">
        <v>941</v>
      </c>
      <c r="K8159" s="41" t="s">
        <v>239</v>
      </c>
      <c r="O8159" s="199">
        <v>0.2</v>
      </c>
    </row>
    <row r="8160" spans="1:16" x14ac:dyDescent="0.2">
      <c r="A8160" s="30">
        <v>1071</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Itraconazole Subject 4</v>
      </c>
      <c r="E8160" s="250" t="str">
        <f>IF(AND(A8160&lt;&gt;"",ISNUMBER(A8160)),VLOOKUP(A8160,Studies!A:BR,5,FALSE),"")</f>
        <v>Triazolam</v>
      </c>
      <c r="F8160" s="251" t="str">
        <f>IF(AND(A8160&lt;&gt;"",ISNUMBER(A8160)),VLOOKUP(A8160,Studies!A:BR,6,FALSE),"")</f>
        <v>Plasma</v>
      </c>
      <c r="G8160" s="194">
        <v>76</v>
      </c>
      <c r="H8160" s="50" t="s">
        <v>60</v>
      </c>
      <c r="I8160" s="187">
        <v>3.0867819999999999</v>
      </c>
      <c r="J8160" s="41" t="s">
        <v>941</v>
      </c>
      <c r="K8160" s="41" t="s">
        <v>239</v>
      </c>
      <c r="O8160" s="199">
        <v>0.2</v>
      </c>
    </row>
    <row r="8161" spans="1:16" x14ac:dyDescent="0.2">
      <c r="A8161" s="30">
        <v>1071</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Itraconazole Subject 4</v>
      </c>
      <c r="E8161" s="250" t="str">
        <f>IF(AND(A8161&lt;&gt;"",ISNUMBER(A8161)),VLOOKUP(A8161,Studies!A:BR,5,FALSE),"")</f>
        <v>Triazolam</v>
      </c>
      <c r="F8161" s="251" t="str">
        <f>IF(AND(A8161&lt;&gt;"",ISNUMBER(A8161)),VLOOKUP(A8161,Studies!A:BR,6,FALSE),"")</f>
        <v>Plasma</v>
      </c>
      <c r="G8161" s="194">
        <v>77</v>
      </c>
      <c r="H8161" s="50" t="s">
        <v>60</v>
      </c>
      <c r="I8161" s="187">
        <v>3.515641</v>
      </c>
      <c r="J8161" s="41" t="s">
        <v>941</v>
      </c>
      <c r="K8161" s="41" t="s">
        <v>239</v>
      </c>
      <c r="O8161" s="199">
        <v>0.2</v>
      </c>
    </row>
    <row r="8162" spans="1:16" x14ac:dyDescent="0.2">
      <c r="A8162" s="30">
        <v>1071</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Itraconazole Subject 4</v>
      </c>
      <c r="E8162" s="250" t="str">
        <f>IF(AND(A8162&lt;&gt;"",ISNUMBER(A8162)),VLOOKUP(A8162,Studies!A:BR,5,FALSE),"")</f>
        <v>Triazolam</v>
      </c>
      <c r="F8162" s="251" t="str">
        <f>IF(AND(A8162&lt;&gt;"",ISNUMBER(A8162)),VLOOKUP(A8162,Studies!A:BR,6,FALSE),"")</f>
        <v>Plasma</v>
      </c>
      <c r="G8162" s="194">
        <v>78</v>
      </c>
      <c r="H8162" s="50" t="s">
        <v>60</v>
      </c>
      <c r="I8162" s="187">
        <v>3.6859500000000001</v>
      </c>
      <c r="J8162" s="41" t="s">
        <v>941</v>
      </c>
      <c r="K8162" s="41" t="s">
        <v>239</v>
      </c>
      <c r="O8162" s="199">
        <v>0.2</v>
      </c>
    </row>
    <row r="8163" spans="1:16" x14ac:dyDescent="0.2">
      <c r="A8163" s="30">
        <v>1071</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Itraconazole Subject 4</v>
      </c>
      <c r="E8163" s="250" t="str">
        <f>IF(AND(A8163&lt;&gt;"",ISNUMBER(A8163)),VLOOKUP(A8163,Studies!A:BR,5,FALSE),"")</f>
        <v>Triazolam</v>
      </c>
      <c r="F8163" s="251" t="str">
        <f>IF(AND(A8163&lt;&gt;"",ISNUMBER(A8163)),VLOOKUP(A8163,Studies!A:BR,6,FALSE),"")</f>
        <v>Plasma</v>
      </c>
      <c r="G8163" s="194">
        <v>79</v>
      </c>
      <c r="H8163" s="50" t="s">
        <v>60</v>
      </c>
      <c r="I8163" s="187">
        <v>2.8753359999999999</v>
      </c>
      <c r="J8163" s="41" t="s">
        <v>941</v>
      </c>
      <c r="K8163" s="41" t="s">
        <v>239</v>
      </c>
      <c r="O8163" s="199">
        <v>0.2</v>
      </c>
    </row>
    <row r="8164" spans="1:16" x14ac:dyDescent="0.2">
      <c r="A8164" s="30">
        <v>1071</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Itraconazole Subject 4</v>
      </c>
      <c r="E8164" s="250" t="str">
        <f>IF(AND(A8164&lt;&gt;"",ISNUMBER(A8164)),VLOOKUP(A8164,Studies!A:BR,5,FALSE),"")</f>
        <v>Triazolam</v>
      </c>
      <c r="F8164" s="251" t="str">
        <f>IF(AND(A8164&lt;&gt;"",ISNUMBER(A8164)),VLOOKUP(A8164,Studies!A:BR,6,FALSE),"")</f>
        <v>Plasma</v>
      </c>
      <c r="G8164" s="194">
        <v>80</v>
      </c>
      <c r="H8164" s="50" t="s">
        <v>60</v>
      </c>
      <c r="I8164" s="187">
        <v>2.8753359999999999</v>
      </c>
      <c r="J8164" s="41" t="s">
        <v>941</v>
      </c>
      <c r="K8164" s="41" t="s">
        <v>239</v>
      </c>
      <c r="O8164" s="199">
        <v>0.2</v>
      </c>
    </row>
    <row r="8165" spans="1:16" x14ac:dyDescent="0.2">
      <c r="A8165" s="30">
        <v>1071</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Itraconazole Subject 4</v>
      </c>
      <c r="E8165" s="250" t="str">
        <f>IF(AND(A8165&lt;&gt;"",ISNUMBER(A8165)),VLOOKUP(A8165,Studies!A:BR,5,FALSE),"")</f>
        <v>Triazolam</v>
      </c>
      <c r="F8165" s="251" t="str">
        <f>IF(AND(A8165&lt;&gt;"",ISNUMBER(A8165)),VLOOKUP(A8165,Studies!A:BR,6,FALSE),"")</f>
        <v>Plasma</v>
      </c>
      <c r="G8165" s="194">
        <v>90</v>
      </c>
      <c r="H8165" s="50" t="s">
        <v>60</v>
      </c>
      <c r="I8165" s="187">
        <v>2.4949050000000002</v>
      </c>
      <c r="J8165" s="41" t="s">
        <v>941</v>
      </c>
      <c r="K8165" s="41" t="s">
        <v>239</v>
      </c>
      <c r="O8165" s="199">
        <v>0.2</v>
      </c>
    </row>
    <row r="8166" spans="1:16" x14ac:dyDescent="0.2">
      <c r="A8166" s="30">
        <v>1072</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Itraconazole Subject 5</v>
      </c>
      <c r="E8166" s="250" t="str">
        <f>IF(AND(A8166&lt;&gt;"",ISNUMBER(A8166)),VLOOKUP(A8166,Studies!A:BR,5,FALSE),"")</f>
        <v>Triazolam</v>
      </c>
      <c r="F8166" s="251" t="str">
        <f>IF(AND(A8166&lt;&gt;"",ISNUMBER(A8166)),VLOOKUP(A8166,Studies!A:BR,6,FALSE),"")</f>
        <v>Plasma</v>
      </c>
      <c r="G8166" s="194">
        <v>73.67</v>
      </c>
      <c r="H8166" s="50" t="s">
        <v>60</v>
      </c>
      <c r="I8166" s="187">
        <v>0.59458670000000002</v>
      </c>
      <c r="J8166" s="41" t="s">
        <v>941</v>
      </c>
      <c r="K8166" s="41" t="s">
        <v>239</v>
      </c>
      <c r="O8166" s="199">
        <v>0.2</v>
      </c>
      <c r="P8166" s="42" t="s">
        <v>2645</v>
      </c>
    </row>
    <row r="8167" spans="1:16" x14ac:dyDescent="0.2">
      <c r="A8167" s="30">
        <v>1072</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Itraconazole Subject 5</v>
      </c>
      <c r="E8167" s="250" t="str">
        <f>IF(AND(A8167&lt;&gt;"",ISNUMBER(A8167)),VLOOKUP(A8167,Studies!A:BR,5,FALSE),"")</f>
        <v>Triazolam</v>
      </c>
      <c r="F8167" s="251" t="str">
        <f>IF(AND(A8167&lt;&gt;"",ISNUMBER(A8167)),VLOOKUP(A8167,Studies!A:BR,6,FALSE),"")</f>
        <v>Plasma</v>
      </c>
      <c r="G8167" s="194">
        <v>74</v>
      </c>
      <c r="H8167" s="50" t="s">
        <v>60</v>
      </c>
      <c r="I8167" s="187">
        <v>1.7083600000000001</v>
      </c>
      <c r="J8167" s="41" t="s">
        <v>941</v>
      </c>
      <c r="K8167" s="41" t="s">
        <v>239</v>
      </c>
      <c r="O8167" s="199">
        <v>0.2</v>
      </c>
    </row>
    <row r="8168" spans="1:16" x14ac:dyDescent="0.2">
      <c r="A8168" s="30">
        <v>1072</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Itraconazole Subject 5</v>
      </c>
      <c r="E8168" s="250" t="str">
        <f>IF(AND(A8168&lt;&gt;"",ISNUMBER(A8168)),VLOOKUP(A8168,Studies!A:BR,5,FALSE),"")</f>
        <v>Triazolam</v>
      </c>
      <c r="F8168" s="251" t="str">
        <f>IF(AND(A8168&lt;&gt;"",ISNUMBER(A8168)),VLOOKUP(A8168,Studies!A:BR,6,FALSE),"")</f>
        <v>Plasma</v>
      </c>
      <c r="G8168" s="194">
        <v>74.5</v>
      </c>
      <c r="H8168" s="50" t="s">
        <v>60</v>
      </c>
      <c r="I8168" s="187">
        <v>2.4876809999999998</v>
      </c>
      <c r="J8168" s="41" t="s">
        <v>941</v>
      </c>
      <c r="K8168" s="41" t="s">
        <v>239</v>
      </c>
      <c r="O8168" s="199">
        <v>0.2</v>
      </c>
    </row>
    <row r="8169" spans="1:16" x14ac:dyDescent="0.2">
      <c r="A8169" s="30">
        <v>1072</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Itraconazole Subject 5</v>
      </c>
      <c r="E8169" s="250" t="str">
        <f>IF(AND(A8169&lt;&gt;"",ISNUMBER(A8169)),VLOOKUP(A8169,Studies!A:BR,5,FALSE),"")</f>
        <v>Triazolam</v>
      </c>
      <c r="F8169" s="251" t="str">
        <f>IF(AND(A8169&lt;&gt;"",ISNUMBER(A8169)),VLOOKUP(A8169,Studies!A:BR,6,FALSE),"")</f>
        <v>Plasma</v>
      </c>
      <c r="G8169" s="194">
        <v>75</v>
      </c>
      <c r="H8169" s="50" t="s">
        <v>60</v>
      </c>
      <c r="I8169" s="187">
        <v>2.5484200000000001</v>
      </c>
      <c r="J8169" s="41" t="s">
        <v>941</v>
      </c>
      <c r="K8169" s="41" t="s">
        <v>239</v>
      </c>
      <c r="O8169" s="199">
        <v>0.2</v>
      </c>
    </row>
    <row r="8170" spans="1:16" x14ac:dyDescent="0.2">
      <c r="A8170" s="30">
        <v>1072</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Itraconazole Subject 5</v>
      </c>
      <c r="E8170" s="250" t="str">
        <f>IF(AND(A8170&lt;&gt;"",ISNUMBER(A8170)),VLOOKUP(A8170,Studies!A:BR,5,FALSE),"")</f>
        <v>Triazolam</v>
      </c>
      <c r="F8170" s="251" t="str">
        <f>IF(AND(A8170&lt;&gt;"",ISNUMBER(A8170)),VLOOKUP(A8170,Studies!A:BR,6,FALSE),"")</f>
        <v>Plasma</v>
      </c>
      <c r="G8170" s="194">
        <v>75.5</v>
      </c>
      <c r="H8170" s="50" t="s">
        <v>60</v>
      </c>
      <c r="I8170" s="187">
        <v>3.0050500000000002</v>
      </c>
      <c r="J8170" s="41" t="s">
        <v>941</v>
      </c>
      <c r="K8170" s="41" t="s">
        <v>239</v>
      </c>
      <c r="O8170" s="199">
        <v>0.2</v>
      </c>
    </row>
    <row r="8171" spans="1:16" x14ac:dyDescent="0.2">
      <c r="A8171" s="30">
        <v>1072</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Itraconazole Subject 5</v>
      </c>
      <c r="E8171" s="250" t="str">
        <f>IF(AND(A8171&lt;&gt;"",ISNUMBER(A8171)),VLOOKUP(A8171,Studies!A:BR,5,FALSE),"")</f>
        <v>Triazolam</v>
      </c>
      <c r="F8171" s="251" t="str">
        <f>IF(AND(A8171&lt;&gt;"",ISNUMBER(A8171)),VLOOKUP(A8171,Studies!A:BR,6,FALSE),"")</f>
        <v>Plasma</v>
      </c>
      <c r="G8171" s="194">
        <v>76</v>
      </c>
      <c r="H8171" s="50" t="s">
        <v>60</v>
      </c>
      <c r="I8171" s="187">
        <v>3.7572640000000002</v>
      </c>
      <c r="J8171" s="41" t="s">
        <v>941</v>
      </c>
      <c r="K8171" s="41" t="s">
        <v>239</v>
      </c>
      <c r="O8171" s="199">
        <v>0.2</v>
      </c>
    </row>
    <row r="8172" spans="1:16" x14ac:dyDescent="0.2">
      <c r="A8172" s="30">
        <v>1072</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Itraconazole Subject 5</v>
      </c>
      <c r="E8172" s="250" t="str">
        <f>IF(AND(A8172&lt;&gt;"",ISNUMBER(A8172)),VLOOKUP(A8172,Studies!A:BR,5,FALSE),"")</f>
        <v>Triazolam</v>
      </c>
      <c r="F8172" s="251" t="str">
        <f>IF(AND(A8172&lt;&gt;"",ISNUMBER(A8172)),VLOOKUP(A8172,Studies!A:BR,6,FALSE),"")</f>
        <v>Plasma</v>
      </c>
      <c r="G8172" s="194">
        <v>77</v>
      </c>
      <c r="H8172" s="50" t="s">
        <v>60</v>
      </c>
      <c r="I8172" s="187">
        <v>3.4255840000000002</v>
      </c>
      <c r="J8172" s="41" t="s">
        <v>941</v>
      </c>
      <c r="K8172" s="41" t="s">
        <v>239</v>
      </c>
      <c r="O8172" s="199">
        <v>0.2</v>
      </c>
    </row>
    <row r="8173" spans="1:16" x14ac:dyDescent="0.2">
      <c r="A8173" s="30">
        <v>1072</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Itraconazole Subject 5</v>
      </c>
      <c r="E8173" s="250" t="str">
        <f>IF(AND(A8173&lt;&gt;"",ISNUMBER(A8173)),VLOOKUP(A8173,Studies!A:BR,5,FALSE),"")</f>
        <v>Triazolam</v>
      </c>
      <c r="F8173" s="251" t="str">
        <f>IF(AND(A8173&lt;&gt;"",ISNUMBER(A8173)),VLOOKUP(A8173,Studies!A:BR,6,FALSE),"")</f>
        <v>Plasma</v>
      </c>
      <c r="G8173" s="194">
        <v>78</v>
      </c>
      <c r="H8173" s="50" t="s">
        <v>60</v>
      </c>
      <c r="I8173" s="187">
        <v>3.5531299999999999</v>
      </c>
      <c r="J8173" s="41" t="s">
        <v>941</v>
      </c>
      <c r="K8173" s="41" t="s">
        <v>239</v>
      </c>
      <c r="O8173" s="199">
        <v>0.2</v>
      </c>
    </row>
    <row r="8174" spans="1:16" x14ac:dyDescent="0.2">
      <c r="A8174" s="30">
        <v>1072</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Itraconazole Subject 5</v>
      </c>
      <c r="E8174" s="250" t="str">
        <f>IF(AND(A8174&lt;&gt;"",ISNUMBER(A8174)),VLOOKUP(A8174,Studies!A:BR,5,FALSE),"")</f>
        <v>Triazolam</v>
      </c>
      <c r="F8174" s="251" t="str">
        <f>IF(AND(A8174&lt;&gt;"",ISNUMBER(A8174)),VLOOKUP(A8174,Studies!A:BR,6,FALSE),"")</f>
        <v>Plasma</v>
      </c>
      <c r="G8174" s="194">
        <v>79</v>
      </c>
      <c r="H8174" s="50" t="s">
        <v>60</v>
      </c>
      <c r="I8174" s="187">
        <v>3.7728480000000002</v>
      </c>
      <c r="J8174" s="41" t="s">
        <v>941</v>
      </c>
      <c r="K8174" s="41" t="s">
        <v>239</v>
      </c>
      <c r="O8174" s="199">
        <v>0.2</v>
      </c>
    </row>
    <row r="8175" spans="1:16" x14ac:dyDescent="0.2">
      <c r="A8175" s="30">
        <v>1072</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Itraconazole Subject 5</v>
      </c>
      <c r="E8175" s="250" t="str">
        <f>IF(AND(A8175&lt;&gt;"",ISNUMBER(A8175)),VLOOKUP(A8175,Studies!A:BR,5,FALSE),"")</f>
        <v>Triazolam</v>
      </c>
      <c r="F8175" s="251" t="str">
        <f>IF(AND(A8175&lt;&gt;"",ISNUMBER(A8175)),VLOOKUP(A8175,Studies!A:BR,6,FALSE),"")</f>
        <v>Plasma</v>
      </c>
      <c r="G8175" s="194">
        <v>80</v>
      </c>
      <c r="H8175" s="50" t="s">
        <v>60</v>
      </c>
      <c r="I8175" s="187">
        <v>2.7854649999999999</v>
      </c>
      <c r="J8175" s="41" t="s">
        <v>941</v>
      </c>
      <c r="K8175" s="41" t="s">
        <v>239</v>
      </c>
      <c r="O8175" s="199">
        <v>0.2</v>
      </c>
    </row>
    <row r="8176" spans="1:16" x14ac:dyDescent="0.2">
      <c r="A8176" s="30">
        <v>1072</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Itraconazole Subject 5</v>
      </c>
      <c r="E8176" s="250" t="str">
        <f>IF(AND(A8176&lt;&gt;"",ISNUMBER(A8176)),VLOOKUP(A8176,Studies!A:BR,5,FALSE),"")</f>
        <v>Triazolam</v>
      </c>
      <c r="F8176" s="251" t="str">
        <f>IF(AND(A8176&lt;&gt;"",ISNUMBER(A8176)),VLOOKUP(A8176,Studies!A:BR,6,FALSE),"")</f>
        <v>Plasma</v>
      </c>
      <c r="G8176" s="194">
        <v>90</v>
      </c>
      <c r="H8176" s="50" t="s">
        <v>60</v>
      </c>
      <c r="I8176" s="187">
        <v>1.6860470000000001</v>
      </c>
      <c r="J8176" s="41" t="s">
        <v>941</v>
      </c>
      <c r="K8176" s="41" t="s">
        <v>239</v>
      </c>
      <c r="O8176" s="199">
        <v>0.2</v>
      </c>
    </row>
    <row r="8177" spans="1:16" x14ac:dyDescent="0.2">
      <c r="A8177" s="30">
        <v>1073</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Itraconazole Subject 6</v>
      </c>
      <c r="E8177" s="250" t="str">
        <f>IF(AND(A8177&lt;&gt;"",ISNUMBER(A8177)),VLOOKUP(A8177,Studies!A:BR,5,FALSE),"")</f>
        <v>Triazolam</v>
      </c>
      <c r="F8177" s="251" t="str">
        <f>IF(AND(A8177&lt;&gt;"",ISNUMBER(A8177)),VLOOKUP(A8177,Studies!A:BR,6,FALSE),"")</f>
        <v>Plasma</v>
      </c>
      <c r="G8177" s="194">
        <v>73.67</v>
      </c>
      <c r="H8177" s="50" t="s">
        <v>60</v>
      </c>
      <c r="I8177" s="187">
        <v>0.56292129999999996</v>
      </c>
      <c r="J8177" s="41" t="s">
        <v>941</v>
      </c>
      <c r="K8177" s="41" t="s">
        <v>239</v>
      </c>
      <c r="O8177" s="199">
        <v>0.2</v>
      </c>
      <c r="P8177" s="42" t="s">
        <v>2645</v>
      </c>
    </row>
    <row r="8178" spans="1:16" x14ac:dyDescent="0.2">
      <c r="A8178" s="30">
        <v>1073</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Itraconazole Subject 6</v>
      </c>
      <c r="E8178" s="250" t="str">
        <f>IF(AND(A8178&lt;&gt;"",ISNUMBER(A8178)),VLOOKUP(A8178,Studies!A:BR,5,FALSE),"")</f>
        <v>Triazolam</v>
      </c>
      <c r="F8178" s="251" t="str">
        <f>IF(AND(A8178&lt;&gt;"",ISNUMBER(A8178)),VLOOKUP(A8178,Studies!A:BR,6,FALSE),"")</f>
        <v>Plasma</v>
      </c>
      <c r="G8178" s="194">
        <v>74</v>
      </c>
      <c r="H8178" s="50" t="s">
        <v>60</v>
      </c>
      <c r="I8178" s="187">
        <v>1.296886</v>
      </c>
      <c r="J8178" s="41" t="s">
        <v>941</v>
      </c>
      <c r="K8178" s="41" t="s">
        <v>239</v>
      </c>
      <c r="O8178" s="199">
        <v>0.2</v>
      </c>
    </row>
    <row r="8179" spans="1:16" x14ac:dyDescent="0.2">
      <c r="A8179" s="30">
        <v>1073</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Itraconazole Subject 6</v>
      </c>
      <c r="E8179" s="250" t="str">
        <f>IF(AND(A8179&lt;&gt;"",ISNUMBER(A8179)),VLOOKUP(A8179,Studies!A:BR,5,FALSE),"")</f>
        <v>Triazolam</v>
      </c>
      <c r="F8179" s="251" t="str">
        <f>IF(AND(A8179&lt;&gt;"",ISNUMBER(A8179)),VLOOKUP(A8179,Studies!A:BR,6,FALSE),"")</f>
        <v>Plasma</v>
      </c>
      <c r="G8179" s="194">
        <v>74.5</v>
      </c>
      <c r="H8179" s="50" t="s">
        <v>60</v>
      </c>
      <c r="I8179" s="187">
        <v>2.2278769999999999</v>
      </c>
      <c r="J8179" s="41" t="s">
        <v>941</v>
      </c>
      <c r="K8179" s="41" t="s">
        <v>239</v>
      </c>
      <c r="O8179" s="199">
        <v>0.2</v>
      </c>
    </row>
    <row r="8180" spans="1:16" x14ac:dyDescent="0.2">
      <c r="A8180" s="30">
        <v>1073</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Itraconazole Subject 6</v>
      </c>
      <c r="E8180" s="250" t="str">
        <f>IF(AND(A8180&lt;&gt;"",ISNUMBER(A8180)),VLOOKUP(A8180,Studies!A:BR,5,FALSE),"")</f>
        <v>Triazolam</v>
      </c>
      <c r="F8180" s="251" t="str">
        <f>IF(AND(A8180&lt;&gt;"",ISNUMBER(A8180)),VLOOKUP(A8180,Studies!A:BR,6,FALSE),"")</f>
        <v>Plasma</v>
      </c>
      <c r="G8180" s="194">
        <v>75</v>
      </c>
      <c r="H8180" s="50" t="s">
        <v>60</v>
      </c>
      <c r="I8180" s="187">
        <v>2.3642590000000001</v>
      </c>
      <c r="J8180" s="41" t="s">
        <v>941</v>
      </c>
      <c r="K8180" s="41" t="s">
        <v>239</v>
      </c>
      <c r="O8180" s="199">
        <v>0.2</v>
      </c>
    </row>
    <row r="8181" spans="1:16" x14ac:dyDescent="0.2">
      <c r="A8181" s="30">
        <v>1073</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Itraconazole Subject 6</v>
      </c>
      <c r="E8181" s="250" t="str">
        <f>IF(AND(A8181&lt;&gt;"",ISNUMBER(A8181)),VLOOKUP(A8181,Studies!A:BR,5,FALSE),"")</f>
        <v>Triazolam</v>
      </c>
      <c r="F8181" s="251" t="str">
        <f>IF(AND(A8181&lt;&gt;"",ISNUMBER(A8181)),VLOOKUP(A8181,Studies!A:BR,6,FALSE),"")</f>
        <v>Plasma</v>
      </c>
      <c r="G8181" s="194">
        <v>75.5</v>
      </c>
      <c r="H8181" s="50" t="s">
        <v>60</v>
      </c>
      <c r="I8181" s="187">
        <v>2.3938130000000002</v>
      </c>
      <c r="J8181" s="41" t="s">
        <v>941</v>
      </c>
      <c r="K8181" s="41" t="s">
        <v>239</v>
      </c>
      <c r="O8181" s="199">
        <v>0.2</v>
      </c>
    </row>
    <row r="8182" spans="1:16" x14ac:dyDescent="0.2">
      <c r="A8182" s="30">
        <v>1073</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Itraconazole Subject 6</v>
      </c>
      <c r="E8182" s="250" t="str">
        <f>IF(AND(A8182&lt;&gt;"",ISNUMBER(A8182)),VLOOKUP(A8182,Studies!A:BR,5,FALSE),"")</f>
        <v>Triazolam</v>
      </c>
      <c r="F8182" s="251" t="str">
        <f>IF(AND(A8182&lt;&gt;"",ISNUMBER(A8182)),VLOOKUP(A8182,Studies!A:BR,6,FALSE),"")</f>
        <v>Plasma</v>
      </c>
      <c r="G8182" s="194">
        <v>76</v>
      </c>
      <c r="H8182" s="50" t="s">
        <v>60</v>
      </c>
      <c r="I8182" s="187">
        <v>2.48136</v>
      </c>
      <c r="J8182" s="41" t="s">
        <v>941</v>
      </c>
      <c r="K8182" s="41" t="s">
        <v>239</v>
      </c>
      <c r="O8182" s="199">
        <v>0.2</v>
      </c>
    </row>
    <row r="8183" spans="1:16" x14ac:dyDescent="0.2">
      <c r="A8183" s="30">
        <v>1073</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Itraconazole Subject 6</v>
      </c>
      <c r="E8183" s="250" t="str">
        <f>IF(AND(A8183&lt;&gt;"",ISNUMBER(A8183)),VLOOKUP(A8183,Studies!A:BR,5,FALSE),"")</f>
        <v>Triazolam</v>
      </c>
      <c r="F8183" s="251" t="str">
        <f>IF(AND(A8183&lt;&gt;"",ISNUMBER(A8183)),VLOOKUP(A8183,Studies!A:BR,6,FALSE),"")</f>
        <v>Plasma</v>
      </c>
      <c r="G8183" s="194">
        <v>77</v>
      </c>
      <c r="H8183" s="50" t="s">
        <v>60</v>
      </c>
      <c r="I8183" s="187">
        <v>2.3987479999999999</v>
      </c>
      <c r="J8183" s="41" t="s">
        <v>941</v>
      </c>
      <c r="K8183" s="41" t="s">
        <v>239</v>
      </c>
      <c r="O8183" s="199">
        <v>0.2</v>
      </c>
    </row>
    <row r="8184" spans="1:16" x14ac:dyDescent="0.2">
      <c r="A8184" s="30">
        <v>1073</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Itraconazole Subject 6</v>
      </c>
      <c r="E8184" s="250" t="str">
        <f>IF(AND(A8184&lt;&gt;"",ISNUMBER(A8184)),VLOOKUP(A8184,Studies!A:BR,5,FALSE),"")</f>
        <v>Triazolam</v>
      </c>
      <c r="F8184" s="251" t="str">
        <f>IF(AND(A8184&lt;&gt;"",ISNUMBER(A8184)),VLOOKUP(A8184,Studies!A:BR,6,FALSE),"")</f>
        <v>Plasma</v>
      </c>
      <c r="G8184" s="194">
        <v>78</v>
      </c>
      <c r="H8184" s="50" t="s">
        <v>60</v>
      </c>
      <c r="I8184" s="187">
        <v>2.0618569999999998</v>
      </c>
      <c r="J8184" s="41" t="s">
        <v>941</v>
      </c>
      <c r="K8184" s="41" t="s">
        <v>239</v>
      </c>
      <c r="O8184" s="199">
        <v>0.2</v>
      </c>
    </row>
    <row r="8185" spans="1:16" x14ac:dyDescent="0.2">
      <c r="A8185" s="30">
        <v>1073</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Itraconazole Subject 6</v>
      </c>
      <c r="E8185" s="250" t="str">
        <f>IF(AND(A8185&lt;&gt;"",ISNUMBER(A8185)),VLOOKUP(A8185,Studies!A:BR,5,FALSE),"")</f>
        <v>Triazolam</v>
      </c>
      <c r="F8185" s="251" t="str">
        <f>IF(AND(A8185&lt;&gt;"",ISNUMBER(A8185)),VLOOKUP(A8185,Studies!A:BR,6,FALSE),"")</f>
        <v>Plasma</v>
      </c>
      <c r="G8185" s="194">
        <v>79</v>
      </c>
      <c r="H8185" s="50" t="s">
        <v>60</v>
      </c>
      <c r="I8185" s="187">
        <v>2.0167660000000001</v>
      </c>
      <c r="J8185" s="41" t="s">
        <v>941</v>
      </c>
      <c r="K8185" s="41" t="s">
        <v>239</v>
      </c>
      <c r="O8185" s="59">
        <v>0.2</v>
      </c>
    </row>
    <row r="8186" spans="1:16" x14ac:dyDescent="0.2">
      <c r="A8186" s="30">
        <v>1073</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Itraconazole Subject 6</v>
      </c>
      <c r="E8186" s="250" t="str">
        <f>IF(AND(A8186&lt;&gt;"",ISNUMBER(A8186)),VLOOKUP(A8186,Studies!A:BR,5,FALSE),"")</f>
        <v>Triazolam</v>
      </c>
      <c r="F8186" s="251" t="str">
        <f>IF(AND(A8186&lt;&gt;"",ISNUMBER(A8186)),VLOOKUP(A8186,Studies!A:BR,6,FALSE),"")</f>
        <v>Plasma</v>
      </c>
      <c r="G8186" s="194">
        <v>80</v>
      </c>
      <c r="H8186" s="50" t="s">
        <v>60</v>
      </c>
      <c r="I8186" s="187">
        <v>2.0920049999999999</v>
      </c>
      <c r="J8186" s="41" t="s">
        <v>941</v>
      </c>
      <c r="K8186" s="41" t="s">
        <v>239</v>
      </c>
      <c r="O8186" s="59">
        <v>0.2</v>
      </c>
    </row>
    <row r="8187" spans="1:16" x14ac:dyDescent="0.2">
      <c r="A8187" s="30">
        <v>1073</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Itraconazole Subject 6</v>
      </c>
      <c r="E8187" s="250" t="str">
        <f>IF(AND(A8187&lt;&gt;"",ISNUMBER(A8187)),VLOOKUP(A8187,Studies!A:BR,5,FALSE),"")</f>
        <v>Triazolam</v>
      </c>
      <c r="F8187" s="251" t="str">
        <f>IF(AND(A8187&lt;&gt;"",ISNUMBER(A8187)),VLOOKUP(A8187,Studies!A:BR,6,FALSE),"")</f>
        <v>Plasma</v>
      </c>
      <c r="G8187" s="194">
        <v>90</v>
      </c>
      <c r="H8187" s="50" t="s">
        <v>60</v>
      </c>
      <c r="I8187" s="187">
        <v>1.178839</v>
      </c>
      <c r="J8187" s="41" t="s">
        <v>941</v>
      </c>
      <c r="K8187" s="41" t="s">
        <v>239</v>
      </c>
      <c r="O8187" s="59">
        <v>0.2</v>
      </c>
    </row>
    <row r="8188" spans="1:16" x14ac:dyDescent="0.2">
      <c r="A8188" s="30">
        <v>1074</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Itraconazole Subject 7</v>
      </c>
      <c r="E8188" s="250" t="str">
        <f>IF(AND(A8188&lt;&gt;"",ISNUMBER(A8188)),VLOOKUP(A8188,Studies!A:BR,5,FALSE),"")</f>
        <v>Triazolam</v>
      </c>
      <c r="F8188" s="251" t="str">
        <f>IF(AND(A8188&lt;&gt;"",ISNUMBER(A8188)),VLOOKUP(A8188,Studies!A:BR,6,FALSE),"")</f>
        <v>Plasma</v>
      </c>
      <c r="G8188" s="194">
        <v>73.67</v>
      </c>
      <c r="H8188" s="50" t="s">
        <v>60</v>
      </c>
      <c r="I8188" s="187">
        <v>0.2006146</v>
      </c>
      <c r="J8188" s="41" t="s">
        <v>941</v>
      </c>
      <c r="K8188" s="41" t="s">
        <v>239</v>
      </c>
      <c r="O8188" s="59">
        <v>0.2</v>
      </c>
      <c r="P8188" s="42" t="s">
        <v>2645</v>
      </c>
    </row>
    <row r="8189" spans="1:16" x14ac:dyDescent="0.2">
      <c r="A8189" s="30">
        <v>1074</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Itraconazole Subject 7</v>
      </c>
      <c r="E8189" s="250" t="str">
        <f>IF(AND(A8189&lt;&gt;"",ISNUMBER(A8189)),VLOOKUP(A8189,Studies!A:BR,5,FALSE),"")</f>
        <v>Triazolam</v>
      </c>
      <c r="F8189" s="251" t="str">
        <f>IF(AND(A8189&lt;&gt;"",ISNUMBER(A8189)),VLOOKUP(A8189,Studies!A:BR,6,FALSE),"")</f>
        <v>Plasma</v>
      </c>
      <c r="G8189" s="194">
        <v>74</v>
      </c>
      <c r="H8189" s="50" t="s">
        <v>60</v>
      </c>
      <c r="I8189" s="187">
        <v>0.2006146</v>
      </c>
      <c r="J8189" s="41" t="s">
        <v>941</v>
      </c>
      <c r="K8189" s="41" t="s">
        <v>239</v>
      </c>
      <c r="O8189" s="59">
        <v>0.2</v>
      </c>
    </row>
    <row r="8190" spans="1:16" x14ac:dyDescent="0.2">
      <c r="A8190" s="30">
        <v>1074</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Itraconazole Subject 7</v>
      </c>
      <c r="E8190" s="250" t="str">
        <f>IF(AND(A8190&lt;&gt;"",ISNUMBER(A8190)),VLOOKUP(A8190,Studies!A:BR,5,FALSE),"")</f>
        <v>Triazolam</v>
      </c>
      <c r="F8190" s="251" t="str">
        <f>IF(AND(A8190&lt;&gt;"",ISNUMBER(A8190)),VLOOKUP(A8190,Studies!A:BR,6,FALSE),"")</f>
        <v>Plasma</v>
      </c>
      <c r="G8190" s="194">
        <v>74.5</v>
      </c>
      <c r="H8190" s="50" t="s">
        <v>60</v>
      </c>
      <c r="I8190" s="187">
        <v>1.1918059999999999</v>
      </c>
      <c r="J8190" s="41" t="s">
        <v>941</v>
      </c>
      <c r="K8190" s="41" t="s">
        <v>239</v>
      </c>
      <c r="O8190" s="59">
        <v>0.2</v>
      </c>
    </row>
    <row r="8191" spans="1:16" x14ac:dyDescent="0.2">
      <c r="A8191" s="30">
        <v>1074</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Itraconazole Subject 7</v>
      </c>
      <c r="E8191" s="250" t="str">
        <f>IF(AND(A8191&lt;&gt;"",ISNUMBER(A8191)),VLOOKUP(A8191,Studies!A:BR,5,FALSE),"")</f>
        <v>Triazolam</v>
      </c>
      <c r="F8191" s="251" t="str">
        <f>IF(AND(A8191&lt;&gt;"",ISNUMBER(A8191)),VLOOKUP(A8191,Studies!A:BR,6,FALSE),"")</f>
        <v>Plasma</v>
      </c>
      <c r="G8191" s="194">
        <v>75</v>
      </c>
      <c r="H8191" s="50" t="s">
        <v>60</v>
      </c>
      <c r="I8191" s="187">
        <v>1.979573</v>
      </c>
      <c r="J8191" s="41" t="s">
        <v>941</v>
      </c>
      <c r="K8191" s="41" t="s">
        <v>239</v>
      </c>
      <c r="O8191" s="59">
        <v>0.2</v>
      </c>
    </row>
    <row r="8192" spans="1:16" x14ac:dyDescent="0.2">
      <c r="A8192" s="30">
        <v>1074</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Itraconazole Subject 7</v>
      </c>
      <c r="E8192" s="250" t="str">
        <f>IF(AND(A8192&lt;&gt;"",ISNUMBER(A8192)),VLOOKUP(A8192,Studies!A:BR,5,FALSE),"")</f>
        <v>Triazolam</v>
      </c>
      <c r="F8192" s="251" t="str">
        <f>IF(AND(A8192&lt;&gt;"",ISNUMBER(A8192)),VLOOKUP(A8192,Studies!A:BR,6,FALSE),"")</f>
        <v>Plasma</v>
      </c>
      <c r="G8192" s="194">
        <v>75.5</v>
      </c>
      <c r="H8192" s="50" t="s">
        <v>60</v>
      </c>
      <c r="I8192" s="187">
        <v>2.690394</v>
      </c>
      <c r="J8192" s="41" t="s">
        <v>941</v>
      </c>
      <c r="K8192" s="41" t="s">
        <v>239</v>
      </c>
      <c r="O8192" s="59">
        <v>0.2</v>
      </c>
    </row>
    <row r="8193" spans="1:16" x14ac:dyDescent="0.2">
      <c r="A8193" s="30">
        <v>1074</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7</v>
      </c>
      <c r="E8193" s="250" t="str">
        <f>IF(AND(A8193&lt;&gt;"",ISNUMBER(A8193)),VLOOKUP(A8193,Studies!A:BR,5,FALSE),"")</f>
        <v>Triazolam</v>
      </c>
      <c r="F8193" s="251" t="str">
        <f>IF(AND(A8193&lt;&gt;"",ISNUMBER(A8193)),VLOOKUP(A8193,Studies!A:BR,6,FALSE),"")</f>
        <v>Plasma</v>
      </c>
      <c r="G8193" s="194">
        <v>76</v>
      </c>
      <c r="H8193" s="50" t="s">
        <v>60</v>
      </c>
      <c r="I8193" s="187">
        <v>2.8204289999999999</v>
      </c>
      <c r="J8193" s="41" t="s">
        <v>941</v>
      </c>
      <c r="K8193" s="41" t="s">
        <v>239</v>
      </c>
      <c r="O8193" s="59">
        <v>0.2</v>
      </c>
    </row>
    <row r="8194" spans="1:16" x14ac:dyDescent="0.2">
      <c r="A8194" s="30">
        <v>1074</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7</v>
      </c>
      <c r="E8194" s="250" t="str">
        <f>IF(AND(A8194&lt;&gt;"",ISNUMBER(A8194)),VLOOKUP(A8194,Studies!A:BR,5,FALSE),"")</f>
        <v>Triazolam</v>
      </c>
      <c r="F8194" s="251" t="str">
        <f>IF(AND(A8194&lt;&gt;"",ISNUMBER(A8194)),VLOOKUP(A8194,Studies!A:BR,6,FALSE),"")</f>
        <v>Plasma</v>
      </c>
      <c r="G8194" s="194">
        <v>77</v>
      </c>
      <c r="H8194" s="50" t="s">
        <v>60</v>
      </c>
      <c r="I8194" s="187">
        <v>3.6135630000000001</v>
      </c>
      <c r="J8194" s="41" t="s">
        <v>941</v>
      </c>
      <c r="K8194" s="41" t="s">
        <v>239</v>
      </c>
      <c r="O8194" s="59">
        <v>0.2</v>
      </c>
    </row>
    <row r="8195" spans="1:16" x14ac:dyDescent="0.2">
      <c r="A8195" s="30">
        <v>1074</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7</v>
      </c>
      <c r="E8195" s="250" t="str">
        <f>IF(AND(A8195&lt;&gt;"",ISNUMBER(A8195)),VLOOKUP(A8195,Studies!A:BR,5,FALSE),"")</f>
        <v>Triazolam</v>
      </c>
      <c r="F8195" s="251" t="str">
        <f>IF(AND(A8195&lt;&gt;"",ISNUMBER(A8195)),VLOOKUP(A8195,Studies!A:BR,6,FALSE),"")</f>
        <v>Plasma</v>
      </c>
      <c r="G8195" s="194">
        <v>78</v>
      </c>
      <c r="H8195" s="50" t="s">
        <v>60</v>
      </c>
      <c r="I8195" s="187">
        <v>2.5663550000000002</v>
      </c>
      <c r="J8195" s="41" t="s">
        <v>941</v>
      </c>
      <c r="K8195" s="41" t="s">
        <v>239</v>
      </c>
      <c r="O8195" s="59">
        <v>0.2</v>
      </c>
    </row>
    <row r="8196" spans="1:16" x14ac:dyDescent="0.2">
      <c r="A8196" s="30">
        <v>1074</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7</v>
      </c>
      <c r="E8196" s="250" t="str">
        <f>IF(AND(A8196&lt;&gt;"",ISNUMBER(A8196)),VLOOKUP(A8196,Studies!A:BR,5,FALSE),"")</f>
        <v>Triazolam</v>
      </c>
      <c r="F8196" s="251" t="str">
        <f>IF(AND(A8196&lt;&gt;"",ISNUMBER(A8196)),VLOOKUP(A8196,Studies!A:BR,6,FALSE),"")</f>
        <v>Plasma</v>
      </c>
      <c r="G8196" s="194">
        <v>79</v>
      </c>
      <c r="H8196" s="50" t="s">
        <v>60</v>
      </c>
      <c r="I8196" s="187">
        <v>2.8204289999999999</v>
      </c>
      <c r="J8196" s="41" t="s">
        <v>941</v>
      </c>
      <c r="K8196" s="41" t="s">
        <v>239</v>
      </c>
      <c r="O8196" s="59">
        <v>0.2</v>
      </c>
    </row>
    <row r="8197" spans="1:16" x14ac:dyDescent="0.2">
      <c r="A8197" s="30">
        <v>1074</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7</v>
      </c>
      <c r="E8197" s="250" t="str">
        <f>IF(AND(A8197&lt;&gt;"",ISNUMBER(A8197)),VLOOKUP(A8197,Studies!A:BR,5,FALSE),"")</f>
        <v>Triazolam</v>
      </c>
      <c r="F8197" s="251" t="str">
        <f>IF(AND(A8197&lt;&gt;"",ISNUMBER(A8197)),VLOOKUP(A8197,Studies!A:BR,6,FALSE),"")</f>
        <v>Plasma</v>
      </c>
      <c r="G8197" s="194">
        <v>80</v>
      </c>
      <c r="H8197" s="50" t="s">
        <v>60</v>
      </c>
      <c r="I8197" s="187">
        <v>2.5663550000000002</v>
      </c>
      <c r="J8197" s="41" t="s">
        <v>941</v>
      </c>
      <c r="K8197" s="41" t="s">
        <v>239</v>
      </c>
      <c r="O8197" s="59">
        <v>0.2</v>
      </c>
    </row>
    <row r="8198" spans="1:16" x14ac:dyDescent="0.2">
      <c r="A8198" s="30">
        <v>1074</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7</v>
      </c>
      <c r="E8198" s="250" t="str">
        <f>IF(AND(A8198&lt;&gt;"",ISNUMBER(A8198)),VLOOKUP(A8198,Studies!A:BR,5,FALSE),"")</f>
        <v>Triazolam</v>
      </c>
      <c r="F8198" s="251" t="str">
        <f>IF(AND(A8198&lt;&gt;"",ISNUMBER(A8198)),VLOOKUP(A8198,Studies!A:BR,6,FALSE),"")</f>
        <v>Plasma</v>
      </c>
      <c r="G8198" s="194">
        <v>90</v>
      </c>
      <c r="H8198" s="50" t="s">
        <v>60</v>
      </c>
      <c r="I8198" s="187">
        <v>1.294432</v>
      </c>
      <c r="J8198" s="41" t="s">
        <v>941</v>
      </c>
      <c r="K8198" s="41" t="s">
        <v>239</v>
      </c>
      <c r="O8198" s="59">
        <v>0.2</v>
      </c>
    </row>
    <row r="8199" spans="1:16" x14ac:dyDescent="0.2">
      <c r="A8199" s="30">
        <v>1075</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8</v>
      </c>
      <c r="E8199" s="250" t="str">
        <f>IF(AND(A8199&lt;&gt;"",ISNUMBER(A8199)),VLOOKUP(A8199,Studies!A:BR,5,FALSE),"")</f>
        <v>Triazolam</v>
      </c>
      <c r="F8199" s="251" t="str">
        <f>IF(AND(A8199&lt;&gt;"",ISNUMBER(A8199)),VLOOKUP(A8199,Studies!A:BR,6,FALSE),"")</f>
        <v>Plasma</v>
      </c>
      <c r="G8199" s="194">
        <v>73.67</v>
      </c>
      <c r="H8199" s="50" t="s">
        <v>60</v>
      </c>
      <c r="I8199" s="187">
        <v>1.701139</v>
      </c>
      <c r="J8199" s="41" t="s">
        <v>941</v>
      </c>
      <c r="K8199" s="41" t="s">
        <v>239</v>
      </c>
      <c r="O8199" s="59">
        <v>0.2</v>
      </c>
      <c r="P8199" s="42" t="s">
        <v>2645</v>
      </c>
    </row>
    <row r="8200" spans="1:16" x14ac:dyDescent="0.2">
      <c r="A8200" s="30">
        <v>1075</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8</v>
      </c>
      <c r="E8200" s="250" t="str">
        <f>IF(AND(A8200&lt;&gt;"",ISNUMBER(A8200)),VLOOKUP(A8200,Studies!A:BR,5,FALSE),"")</f>
        <v>Triazolam</v>
      </c>
      <c r="F8200" s="251" t="str">
        <f>IF(AND(A8200&lt;&gt;"",ISNUMBER(A8200)),VLOOKUP(A8200,Studies!A:BR,6,FALSE),"")</f>
        <v>Plasma</v>
      </c>
      <c r="G8200" s="194">
        <v>74</v>
      </c>
      <c r="H8200" s="50" t="s">
        <v>60</v>
      </c>
      <c r="I8200" s="187">
        <v>3.416512</v>
      </c>
      <c r="J8200" s="41" t="s">
        <v>941</v>
      </c>
      <c r="K8200" s="41" t="s">
        <v>239</v>
      </c>
      <c r="O8200" s="59">
        <v>0.2</v>
      </c>
    </row>
    <row r="8201" spans="1:16" x14ac:dyDescent="0.2">
      <c r="A8201" s="30">
        <v>1075</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8</v>
      </c>
      <c r="E8201" s="250" t="str">
        <f>IF(AND(A8201&lt;&gt;"",ISNUMBER(A8201)),VLOOKUP(A8201,Studies!A:BR,5,FALSE),"")</f>
        <v>Triazolam</v>
      </c>
      <c r="F8201" s="251" t="str">
        <f>IF(AND(A8201&lt;&gt;"",ISNUMBER(A8201)),VLOOKUP(A8201,Studies!A:BR,6,FALSE),"")</f>
        <v>Plasma</v>
      </c>
      <c r="G8201" s="194">
        <v>74.5</v>
      </c>
      <c r="H8201" s="50" t="s">
        <v>60</v>
      </c>
      <c r="I8201" s="187">
        <v>3.6719620000000002</v>
      </c>
      <c r="J8201" s="41" t="s">
        <v>941</v>
      </c>
      <c r="K8201" s="41" t="s">
        <v>239</v>
      </c>
      <c r="O8201" s="59">
        <v>0.2</v>
      </c>
    </row>
    <row r="8202" spans="1:16" x14ac:dyDescent="0.2">
      <c r="A8202" s="30">
        <v>1075</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8</v>
      </c>
      <c r="E8202" s="250" t="str">
        <f>IF(AND(A8202&lt;&gt;"",ISNUMBER(A8202)),VLOOKUP(A8202,Studies!A:BR,5,FALSE),"")</f>
        <v>Triazolam</v>
      </c>
      <c r="F8202" s="251" t="str">
        <f>IF(AND(A8202&lt;&gt;"",ISNUMBER(A8202)),VLOOKUP(A8202,Studies!A:BR,6,FALSE),"")</f>
        <v>Plasma</v>
      </c>
      <c r="G8202" s="194">
        <v>75</v>
      </c>
      <c r="H8202" s="50" t="s">
        <v>60</v>
      </c>
      <c r="I8202" s="187">
        <v>3.2677260000000001</v>
      </c>
      <c r="J8202" s="41" t="s">
        <v>941</v>
      </c>
      <c r="K8202" s="41" t="s">
        <v>239</v>
      </c>
      <c r="O8202" s="59">
        <v>0.2</v>
      </c>
    </row>
    <row r="8203" spans="1:16" x14ac:dyDescent="0.2">
      <c r="A8203" s="30">
        <v>1075</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8</v>
      </c>
      <c r="E8203" s="250" t="str">
        <f>IF(AND(A8203&lt;&gt;"",ISNUMBER(A8203)),VLOOKUP(A8203,Studies!A:BR,5,FALSE),"")</f>
        <v>Triazolam</v>
      </c>
      <c r="F8203" s="251" t="str">
        <f>IF(AND(A8203&lt;&gt;"",ISNUMBER(A8203)),VLOOKUP(A8203,Studies!A:BR,6,FALSE),"")</f>
        <v>Plasma</v>
      </c>
      <c r="G8203" s="194">
        <v>75.5</v>
      </c>
      <c r="H8203" s="50" t="s">
        <v>60</v>
      </c>
      <c r="I8203" s="187">
        <v>3.5539839999999998</v>
      </c>
      <c r="J8203" s="41" t="s">
        <v>941</v>
      </c>
      <c r="K8203" s="41" t="s">
        <v>239</v>
      </c>
      <c r="O8203" s="59">
        <v>0.2</v>
      </c>
    </row>
    <row r="8204" spans="1:16" x14ac:dyDescent="0.2">
      <c r="A8204" s="30">
        <v>1075</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8</v>
      </c>
      <c r="E8204" s="250" t="str">
        <f>IF(AND(A8204&lt;&gt;"",ISNUMBER(A8204)),VLOOKUP(A8204,Studies!A:BR,5,FALSE),"")</f>
        <v>Triazolam</v>
      </c>
      <c r="F8204" s="251" t="str">
        <f>IF(AND(A8204&lt;&gt;"",ISNUMBER(A8204)),VLOOKUP(A8204,Studies!A:BR,6,FALSE),"")</f>
        <v>Plasma</v>
      </c>
      <c r="G8204" s="194">
        <v>76</v>
      </c>
      <c r="H8204" s="50" t="s">
        <v>60</v>
      </c>
      <c r="I8204" s="187">
        <v>2.9813209999999999</v>
      </c>
      <c r="J8204" s="41" t="s">
        <v>941</v>
      </c>
      <c r="K8204" s="41" t="s">
        <v>239</v>
      </c>
      <c r="O8204" s="59">
        <v>0.2</v>
      </c>
    </row>
    <row r="8205" spans="1:16" x14ac:dyDescent="0.2">
      <c r="A8205" s="30">
        <v>1075</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8</v>
      </c>
      <c r="E8205" s="250" t="str">
        <f>IF(AND(A8205&lt;&gt;"",ISNUMBER(A8205)),VLOOKUP(A8205,Studies!A:BR,5,FALSE),"")</f>
        <v>Triazolam</v>
      </c>
      <c r="F8205" s="251" t="str">
        <f>IF(AND(A8205&lt;&gt;"",ISNUMBER(A8205)),VLOOKUP(A8205,Studies!A:BR,6,FALSE),"")</f>
        <v>Plasma</v>
      </c>
      <c r="G8205" s="194">
        <v>77</v>
      </c>
      <c r="H8205" s="50" t="s">
        <v>60</v>
      </c>
      <c r="I8205" s="187">
        <v>2.990129</v>
      </c>
      <c r="J8205" s="41" t="s">
        <v>941</v>
      </c>
      <c r="K8205" s="41" t="s">
        <v>239</v>
      </c>
      <c r="O8205" s="59">
        <v>0.2</v>
      </c>
    </row>
    <row r="8206" spans="1:16" x14ac:dyDescent="0.2">
      <c r="A8206" s="30">
        <v>1075</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8</v>
      </c>
      <c r="E8206" s="250" t="str">
        <f>IF(AND(A8206&lt;&gt;"",ISNUMBER(A8206)),VLOOKUP(A8206,Studies!A:BR,5,FALSE),"")</f>
        <v>Triazolam</v>
      </c>
      <c r="F8206" s="251" t="str">
        <f>IF(AND(A8206&lt;&gt;"",ISNUMBER(A8206)),VLOOKUP(A8206,Studies!A:BR,6,FALSE),"")</f>
        <v>Plasma</v>
      </c>
      <c r="G8206" s="194">
        <v>78</v>
      </c>
      <c r="H8206" s="50" t="s">
        <v>60</v>
      </c>
      <c r="I8206" s="187">
        <v>2.7604380000000002</v>
      </c>
      <c r="J8206" s="41" t="s">
        <v>941</v>
      </c>
      <c r="K8206" s="41" t="s">
        <v>239</v>
      </c>
      <c r="O8206" s="59">
        <v>0.2</v>
      </c>
    </row>
    <row r="8207" spans="1:16" x14ac:dyDescent="0.2">
      <c r="A8207" s="30">
        <v>1075</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8</v>
      </c>
      <c r="E8207" s="250" t="str">
        <f>IF(AND(A8207&lt;&gt;"",ISNUMBER(A8207)),VLOOKUP(A8207,Studies!A:BR,5,FALSE),"")</f>
        <v>Triazolam</v>
      </c>
      <c r="F8207" s="251" t="str">
        <f>IF(AND(A8207&lt;&gt;"",ISNUMBER(A8207)),VLOOKUP(A8207,Studies!A:BR,6,FALSE),"")</f>
        <v>Plasma</v>
      </c>
      <c r="G8207" s="194">
        <v>79</v>
      </c>
      <c r="H8207" s="50" t="s">
        <v>60</v>
      </c>
      <c r="I8207" s="187">
        <v>2.609788</v>
      </c>
      <c r="J8207" s="41" t="s">
        <v>941</v>
      </c>
      <c r="K8207" s="41" t="s">
        <v>239</v>
      </c>
      <c r="O8207" s="59">
        <v>0.2</v>
      </c>
    </row>
    <row r="8208" spans="1:16" x14ac:dyDescent="0.2">
      <c r="A8208" s="30">
        <v>1075</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8</v>
      </c>
      <c r="E8208" s="250" t="str">
        <f>IF(AND(A8208&lt;&gt;"",ISNUMBER(A8208)),VLOOKUP(A8208,Studies!A:BR,5,FALSE),"")</f>
        <v>Triazolam</v>
      </c>
      <c r="F8208" s="251" t="str">
        <f>IF(AND(A8208&lt;&gt;"",ISNUMBER(A8208)),VLOOKUP(A8208,Studies!A:BR,6,FALSE),"")</f>
        <v>Plasma</v>
      </c>
      <c r="G8208" s="194">
        <v>80</v>
      </c>
      <c r="H8208" s="50" t="s">
        <v>60</v>
      </c>
      <c r="I8208" s="187">
        <v>2.55592</v>
      </c>
      <c r="J8208" s="41" t="s">
        <v>941</v>
      </c>
      <c r="K8208" s="41" t="s">
        <v>239</v>
      </c>
      <c r="O8208" s="59">
        <v>0.2</v>
      </c>
    </row>
    <row r="8209" spans="1:16" x14ac:dyDescent="0.2">
      <c r="A8209" s="30">
        <v>1075</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8</v>
      </c>
      <c r="E8209" s="250" t="str">
        <f>IF(AND(A8209&lt;&gt;"",ISNUMBER(A8209)),VLOOKUP(A8209,Studies!A:BR,5,FALSE),"")</f>
        <v>Triazolam</v>
      </c>
      <c r="F8209" s="251" t="str">
        <f>IF(AND(A8209&lt;&gt;"",ISNUMBER(A8209)),VLOOKUP(A8209,Studies!A:BR,6,FALSE),"")</f>
        <v>Plasma</v>
      </c>
      <c r="G8209" s="194">
        <v>90</v>
      </c>
      <c r="H8209" s="50" t="s">
        <v>60</v>
      </c>
      <c r="I8209" s="187">
        <v>1.406039</v>
      </c>
      <c r="J8209" s="41" t="s">
        <v>941</v>
      </c>
      <c r="K8209" s="41" t="s">
        <v>239</v>
      </c>
      <c r="O8209" s="59">
        <v>0.2</v>
      </c>
    </row>
    <row r="8210" spans="1:16" x14ac:dyDescent="0.2">
      <c r="A8210" s="30">
        <v>1076</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9</v>
      </c>
      <c r="E8210" s="250" t="str">
        <f>IF(AND(A8210&lt;&gt;"",ISNUMBER(A8210)),VLOOKUP(A8210,Studies!A:BR,5,FALSE),"")</f>
        <v>Triazolam</v>
      </c>
      <c r="F8210" s="251" t="str">
        <f>IF(AND(A8210&lt;&gt;"",ISNUMBER(A8210)),VLOOKUP(A8210,Studies!A:BR,6,FALSE),"")</f>
        <v>Plasma</v>
      </c>
      <c r="G8210" s="194">
        <v>73.67</v>
      </c>
      <c r="H8210" s="50" t="s">
        <v>60</v>
      </c>
      <c r="I8210" s="187">
        <v>0.78255160000000001</v>
      </c>
      <c r="J8210" s="41" t="s">
        <v>941</v>
      </c>
      <c r="K8210" s="41" t="s">
        <v>239</v>
      </c>
      <c r="O8210" s="59">
        <v>0.2</v>
      </c>
      <c r="P8210" s="42" t="s">
        <v>2645</v>
      </c>
    </row>
    <row r="8211" spans="1:16" x14ac:dyDescent="0.2">
      <c r="A8211" s="30">
        <v>1076</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9</v>
      </c>
      <c r="E8211" s="250" t="str">
        <f>IF(AND(A8211&lt;&gt;"",ISNUMBER(A8211)),VLOOKUP(A8211,Studies!A:BR,5,FALSE),"")</f>
        <v>Triazolam</v>
      </c>
      <c r="F8211" s="251" t="str">
        <f>IF(AND(A8211&lt;&gt;"",ISNUMBER(A8211)),VLOOKUP(A8211,Studies!A:BR,6,FALSE),"")</f>
        <v>Plasma</v>
      </c>
      <c r="G8211" s="194">
        <v>74</v>
      </c>
      <c r="H8211" s="50" t="s">
        <v>60</v>
      </c>
      <c r="I8211" s="187">
        <v>1.476753</v>
      </c>
      <c r="J8211" s="41" t="s">
        <v>941</v>
      </c>
      <c r="K8211" s="41" t="s">
        <v>239</v>
      </c>
      <c r="O8211" s="59">
        <v>0.2</v>
      </c>
    </row>
    <row r="8212" spans="1:16" x14ac:dyDescent="0.2">
      <c r="A8212" s="30">
        <v>1076</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9</v>
      </c>
      <c r="E8212" s="250" t="str">
        <f>IF(AND(A8212&lt;&gt;"",ISNUMBER(A8212)),VLOOKUP(A8212,Studies!A:BR,5,FALSE),"")</f>
        <v>Triazolam</v>
      </c>
      <c r="F8212" s="251" t="str">
        <f>IF(AND(A8212&lt;&gt;"",ISNUMBER(A8212)),VLOOKUP(A8212,Studies!A:BR,6,FALSE),"")</f>
        <v>Plasma</v>
      </c>
      <c r="G8212" s="194">
        <v>74.5</v>
      </c>
      <c r="H8212" s="50" t="s">
        <v>60</v>
      </c>
      <c r="I8212" s="187">
        <v>2.3930570000000002</v>
      </c>
      <c r="J8212" s="41" t="s">
        <v>941</v>
      </c>
      <c r="K8212" s="41" t="s">
        <v>239</v>
      </c>
      <c r="O8212" s="59">
        <v>0.2</v>
      </c>
    </row>
    <row r="8213" spans="1:16" x14ac:dyDescent="0.2">
      <c r="A8213" s="30">
        <v>1076</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9</v>
      </c>
      <c r="E8213" s="250" t="str">
        <f>IF(AND(A8213&lt;&gt;"",ISNUMBER(A8213)),VLOOKUP(A8213,Studies!A:BR,5,FALSE),"")</f>
        <v>Triazolam</v>
      </c>
      <c r="F8213" s="251" t="str">
        <f>IF(AND(A8213&lt;&gt;"",ISNUMBER(A8213)),VLOOKUP(A8213,Studies!A:BR,6,FALSE),"")</f>
        <v>Plasma</v>
      </c>
      <c r="G8213" s="194">
        <v>75</v>
      </c>
      <c r="H8213" s="50" t="s">
        <v>60</v>
      </c>
      <c r="I8213" s="187">
        <v>2.8909980000000002</v>
      </c>
      <c r="J8213" s="41" t="s">
        <v>941</v>
      </c>
      <c r="K8213" s="41" t="s">
        <v>239</v>
      </c>
      <c r="O8213" s="59">
        <v>0.2</v>
      </c>
    </row>
    <row r="8214" spans="1:16" x14ac:dyDescent="0.2">
      <c r="A8214" s="30">
        <v>1076</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9</v>
      </c>
      <c r="E8214" s="250" t="str">
        <f>IF(AND(A8214&lt;&gt;"",ISNUMBER(A8214)),VLOOKUP(A8214,Studies!A:BR,5,FALSE),"")</f>
        <v>Triazolam</v>
      </c>
      <c r="F8214" s="251" t="str">
        <f>IF(AND(A8214&lt;&gt;"",ISNUMBER(A8214)),VLOOKUP(A8214,Studies!A:BR,6,FALSE),"")</f>
        <v>Plasma</v>
      </c>
      <c r="G8214" s="194">
        <v>75.5</v>
      </c>
      <c r="H8214" s="50" t="s">
        <v>60</v>
      </c>
      <c r="I8214" s="187">
        <v>3.2165059999999999</v>
      </c>
      <c r="J8214" s="41" t="s">
        <v>941</v>
      </c>
      <c r="K8214" s="41" t="s">
        <v>239</v>
      </c>
      <c r="O8214" s="59">
        <v>0.2</v>
      </c>
    </row>
    <row r="8215" spans="1:16" x14ac:dyDescent="0.2">
      <c r="A8215" s="30">
        <v>1076</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9</v>
      </c>
      <c r="E8215" s="250" t="str">
        <f>IF(AND(A8215&lt;&gt;"",ISNUMBER(A8215)),VLOOKUP(A8215,Studies!A:BR,5,FALSE),"")</f>
        <v>Triazolam</v>
      </c>
      <c r="F8215" s="251" t="str">
        <f>IF(AND(A8215&lt;&gt;"",ISNUMBER(A8215)),VLOOKUP(A8215,Studies!A:BR,6,FALSE),"")</f>
        <v>Plasma</v>
      </c>
      <c r="G8215" s="194">
        <v>76</v>
      </c>
      <c r="H8215" s="50" t="s">
        <v>60</v>
      </c>
      <c r="I8215" s="187">
        <v>3.0722800000000001</v>
      </c>
      <c r="J8215" s="41" t="s">
        <v>941</v>
      </c>
      <c r="K8215" s="41" t="s">
        <v>239</v>
      </c>
      <c r="O8215" s="59">
        <v>0.2</v>
      </c>
    </row>
    <row r="8216" spans="1:16" x14ac:dyDescent="0.2">
      <c r="A8216" s="30">
        <v>1076</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9</v>
      </c>
      <c r="E8216" s="250" t="str">
        <f>IF(AND(A8216&lt;&gt;"",ISNUMBER(A8216)),VLOOKUP(A8216,Studies!A:BR,5,FALSE),"")</f>
        <v>Triazolam</v>
      </c>
      <c r="F8216" s="251" t="str">
        <f>IF(AND(A8216&lt;&gt;"",ISNUMBER(A8216)),VLOOKUP(A8216,Studies!A:BR,6,FALSE),"")</f>
        <v>Plasma</v>
      </c>
      <c r="G8216" s="194">
        <v>77</v>
      </c>
      <c r="H8216" s="50" t="s">
        <v>60</v>
      </c>
      <c r="I8216" s="187">
        <v>3.3031760000000001</v>
      </c>
      <c r="J8216" s="41" t="s">
        <v>941</v>
      </c>
      <c r="K8216" s="41" t="s">
        <v>239</v>
      </c>
      <c r="O8216" s="59">
        <v>0.2</v>
      </c>
    </row>
    <row r="8217" spans="1:16" x14ac:dyDescent="0.2">
      <c r="A8217" s="30">
        <v>1076</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9</v>
      </c>
      <c r="E8217" s="250" t="str">
        <f>IF(AND(A8217&lt;&gt;"",ISNUMBER(A8217)),VLOOKUP(A8217,Studies!A:BR,5,FALSE),"")</f>
        <v>Triazolam</v>
      </c>
      <c r="F8217" s="251" t="str">
        <f>IF(AND(A8217&lt;&gt;"",ISNUMBER(A8217)),VLOOKUP(A8217,Studies!A:BR,6,FALSE),"")</f>
        <v>Plasma</v>
      </c>
      <c r="G8217" s="194">
        <v>78</v>
      </c>
      <c r="H8217" s="50" t="s">
        <v>60</v>
      </c>
      <c r="I8217" s="187">
        <v>2.8080609999999999</v>
      </c>
      <c r="J8217" s="41" t="s">
        <v>941</v>
      </c>
      <c r="K8217" s="41" t="s">
        <v>239</v>
      </c>
      <c r="O8217" s="59">
        <v>0.2</v>
      </c>
    </row>
    <row r="8218" spans="1:16" x14ac:dyDescent="0.2">
      <c r="A8218" s="30">
        <v>1076</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9</v>
      </c>
      <c r="E8218" s="250" t="str">
        <f>IF(AND(A8218&lt;&gt;"",ISNUMBER(A8218)),VLOOKUP(A8218,Studies!A:BR,5,FALSE),"")</f>
        <v>Triazolam</v>
      </c>
      <c r="F8218" s="251" t="str">
        <f>IF(AND(A8218&lt;&gt;"",ISNUMBER(A8218)),VLOOKUP(A8218,Studies!A:BR,6,FALSE),"")</f>
        <v>Plasma</v>
      </c>
      <c r="G8218" s="194">
        <v>79</v>
      </c>
      <c r="H8218" s="50" t="s">
        <v>60</v>
      </c>
      <c r="I8218" s="187">
        <v>2.716736</v>
      </c>
      <c r="J8218" s="41" t="s">
        <v>941</v>
      </c>
      <c r="K8218" s="41" t="s">
        <v>239</v>
      </c>
      <c r="O8218" s="59">
        <v>0.2</v>
      </c>
    </row>
    <row r="8219" spans="1:16" x14ac:dyDescent="0.2">
      <c r="A8219" s="30">
        <v>1076</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9</v>
      </c>
      <c r="E8219" s="250" t="str">
        <f>IF(AND(A8219&lt;&gt;"",ISNUMBER(A8219)),VLOOKUP(A8219,Studies!A:BR,5,FALSE),"")</f>
        <v>Triazolam</v>
      </c>
      <c r="F8219" s="251" t="str">
        <f>IF(AND(A8219&lt;&gt;"",ISNUMBER(A8219)),VLOOKUP(A8219,Studies!A:BR,6,FALSE),"")</f>
        <v>Plasma</v>
      </c>
      <c r="G8219" s="194">
        <v>80</v>
      </c>
      <c r="H8219" s="50" t="s">
        <v>60</v>
      </c>
      <c r="I8219" s="187">
        <v>2.6903220000000001</v>
      </c>
      <c r="J8219" s="41" t="s">
        <v>941</v>
      </c>
      <c r="K8219" s="41" t="s">
        <v>239</v>
      </c>
      <c r="O8219" s="59">
        <v>0.2</v>
      </c>
    </row>
    <row r="8220" spans="1:16" x14ac:dyDescent="0.2">
      <c r="A8220" s="30">
        <v>1076</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9</v>
      </c>
      <c r="E8220" s="250" t="str">
        <f>IF(AND(A8220&lt;&gt;"",ISNUMBER(A8220)),VLOOKUP(A8220,Studies!A:BR,5,FALSE),"")</f>
        <v>Triazolam</v>
      </c>
      <c r="F8220" s="251" t="str">
        <f>IF(AND(A8220&lt;&gt;"",ISNUMBER(A8220)),VLOOKUP(A8220,Studies!A:BR,6,FALSE),"")</f>
        <v>Plasma</v>
      </c>
      <c r="G8220" s="194">
        <v>90</v>
      </c>
      <c r="H8220" s="50" t="s">
        <v>60</v>
      </c>
      <c r="I8220" s="187">
        <v>1.799539</v>
      </c>
      <c r="J8220" s="41" t="s">
        <v>941</v>
      </c>
      <c r="K8220" s="41" t="s">
        <v>239</v>
      </c>
      <c r="O8220" s="59">
        <v>0.2</v>
      </c>
    </row>
    <row r="8221" spans="1:16" x14ac:dyDescent="0.2">
      <c r="A8221" s="30">
        <v>1077</v>
      </c>
      <c r="B8221" s="249" t="str">
        <f>IF(AND(A8221&lt;&gt;"",ISNUMBER(A8221)),VLOOKUP(A8221,Studies!A:BR,2,FALSE),"")</f>
        <v>Neuvonen 1996</v>
      </c>
      <c r="C8221" s="250" t="str">
        <f>IF(AND(A8221&lt;&gt;"",ISNUMBER(A8221)),VLOOKUP(A8221,Studies!A:BR,3,FALSE),"")</f>
        <v>https://www.ncbi.nlm.nih.gov/pubmed/8841155</v>
      </c>
      <c r="D8221" s="250" t="str">
        <f>IF(AND(A8221&lt;&gt;"",ISNUMBER(A8221)),VLOOKUP(A8221,Studies!A:BR,4,FALSE),"")</f>
        <v>Control phase (Triazolam without Itraconazole)</v>
      </c>
      <c r="E8221" s="250" t="str">
        <f>IF(AND(A8221&lt;&gt;"",ISNUMBER(A8221)),VLOOKUP(A8221,Studies!A:BR,5,FALSE),"")</f>
        <v>Triazolam</v>
      </c>
      <c r="F8221" s="251" t="str">
        <f>IF(AND(A8221&lt;&gt;"",ISNUMBER(A8221)),VLOOKUP(A8221,Studies!A:BR,6,FALSE),"")</f>
        <v>Plasma</v>
      </c>
      <c r="G8221" s="194">
        <v>0</v>
      </c>
      <c r="H8221" s="50" t="s">
        <v>60</v>
      </c>
      <c r="I8221" s="187" t="s">
        <v>2611</v>
      </c>
      <c r="J8221" s="41" t="s">
        <v>941</v>
      </c>
      <c r="K8221" s="41" t="s">
        <v>335</v>
      </c>
      <c r="O8221" s="59">
        <v>0.1</v>
      </c>
    </row>
    <row r="8222" spans="1:16" x14ac:dyDescent="0.2">
      <c r="A8222" s="30">
        <v>1077</v>
      </c>
      <c r="B8222" s="249" t="str">
        <f>IF(AND(A8222&lt;&gt;"",ISNUMBER(A8222)),VLOOKUP(A8222,Studies!A:BR,2,FALSE),"")</f>
        <v>Neuvonen 1996</v>
      </c>
      <c r="C8222" s="250" t="str">
        <f>IF(AND(A8222&lt;&gt;"",ISNUMBER(A8222)),VLOOKUP(A8222,Studies!A:BR,3,FALSE),"")</f>
        <v>https://www.ncbi.nlm.nih.gov/pubmed/8841155</v>
      </c>
      <c r="D8222" s="250" t="str">
        <f>IF(AND(A8222&lt;&gt;"",ISNUMBER(A8222)),VLOOKUP(A8222,Studies!A:BR,4,FALSE),"")</f>
        <v>Control phase (Triazolam without Itraconazole)</v>
      </c>
      <c r="E8222" s="250" t="str">
        <f>IF(AND(A8222&lt;&gt;"",ISNUMBER(A8222)),VLOOKUP(A8222,Studies!A:BR,5,FALSE),"")</f>
        <v>Triazolam</v>
      </c>
      <c r="F8222" s="251" t="str">
        <f>IF(AND(A8222&lt;&gt;"",ISNUMBER(A8222)),VLOOKUP(A8222,Studies!A:BR,6,FALSE),"")</f>
        <v>Plasma</v>
      </c>
      <c r="G8222" s="194">
        <v>0.5</v>
      </c>
      <c r="H8222" s="50" t="s">
        <v>60</v>
      </c>
      <c r="I8222" s="187">
        <v>0.4283671</v>
      </c>
      <c r="J8222" s="41" t="s">
        <v>941</v>
      </c>
      <c r="K8222" s="41" t="s">
        <v>335</v>
      </c>
      <c r="O8222" s="59">
        <v>0.1</v>
      </c>
    </row>
    <row r="8223" spans="1:16" x14ac:dyDescent="0.2">
      <c r="A8223" s="30">
        <v>1077</v>
      </c>
      <c r="B8223" s="249" t="str">
        <f>IF(AND(A8223&lt;&gt;"",ISNUMBER(A8223)),VLOOKUP(A8223,Studies!A:BR,2,FALSE),"")</f>
        <v>Neuvonen 1996</v>
      </c>
      <c r="C8223" s="250" t="str">
        <f>IF(AND(A8223&lt;&gt;"",ISNUMBER(A8223)),VLOOKUP(A8223,Studies!A:BR,3,FALSE),"")</f>
        <v>https://www.ncbi.nlm.nih.gov/pubmed/8841155</v>
      </c>
      <c r="D8223" s="250" t="str">
        <f>IF(AND(A8223&lt;&gt;"",ISNUMBER(A8223)),VLOOKUP(A8223,Studies!A:BR,4,FALSE),"")</f>
        <v>Control phase (Triazolam without Itraconazole)</v>
      </c>
      <c r="E8223" s="250" t="str">
        <f>IF(AND(A8223&lt;&gt;"",ISNUMBER(A8223)),VLOOKUP(A8223,Studies!A:BR,5,FALSE),"")</f>
        <v>Triazolam</v>
      </c>
      <c r="F8223" s="251" t="str">
        <f>IF(AND(A8223&lt;&gt;"",ISNUMBER(A8223)),VLOOKUP(A8223,Studies!A:BR,6,FALSE),"")</f>
        <v>Plasma</v>
      </c>
      <c r="G8223" s="194">
        <v>1</v>
      </c>
      <c r="H8223" s="50" t="s">
        <v>60</v>
      </c>
      <c r="I8223" s="187">
        <v>1.2278770000000001</v>
      </c>
      <c r="J8223" s="41" t="s">
        <v>941</v>
      </c>
      <c r="K8223" s="41" t="s">
        <v>335</v>
      </c>
      <c r="O8223" s="59">
        <v>0.1</v>
      </c>
    </row>
    <row r="8224" spans="1:16" x14ac:dyDescent="0.2">
      <c r="A8224" s="30">
        <v>1077</v>
      </c>
      <c r="B8224" s="249" t="str">
        <f>IF(AND(A8224&lt;&gt;"",ISNUMBER(A8224)),VLOOKUP(A8224,Studies!A:BR,2,FALSE),"")</f>
        <v>Neuvonen 1996</v>
      </c>
      <c r="C8224" s="250" t="str">
        <f>IF(AND(A8224&lt;&gt;"",ISNUMBER(A8224)),VLOOKUP(A8224,Studies!A:BR,3,FALSE),"")</f>
        <v>https://www.ncbi.nlm.nih.gov/pubmed/8841155</v>
      </c>
      <c r="D8224" s="250" t="str">
        <f>IF(AND(A8224&lt;&gt;"",ISNUMBER(A8224)),VLOOKUP(A8224,Studies!A:BR,4,FALSE),"")</f>
        <v>Control phase (Triazolam without Itraconazole)</v>
      </c>
      <c r="E8224" s="250" t="str">
        <f>IF(AND(A8224&lt;&gt;"",ISNUMBER(A8224)),VLOOKUP(A8224,Studies!A:BR,5,FALSE),"")</f>
        <v>Triazolam</v>
      </c>
      <c r="F8224" s="251" t="str">
        <f>IF(AND(A8224&lt;&gt;"",ISNUMBER(A8224)),VLOOKUP(A8224,Studies!A:BR,6,FALSE),"")</f>
        <v>Plasma</v>
      </c>
      <c r="G8224" s="194">
        <v>1.5</v>
      </c>
      <c r="H8224" s="50" t="s">
        <v>60</v>
      </c>
      <c r="I8224" s="187">
        <v>1.455052</v>
      </c>
      <c r="J8224" s="41" t="s">
        <v>941</v>
      </c>
      <c r="K8224" s="41" t="s">
        <v>335</v>
      </c>
      <c r="O8224" s="59">
        <v>0.1</v>
      </c>
    </row>
    <row r="8225" spans="1:15" x14ac:dyDescent="0.2">
      <c r="A8225" s="30">
        <v>1077</v>
      </c>
      <c r="B8225" s="249" t="str">
        <f>IF(AND(A8225&lt;&gt;"",ISNUMBER(A8225)),VLOOKUP(A8225,Studies!A:BR,2,FALSE),"")</f>
        <v>Neuvonen 1996</v>
      </c>
      <c r="C8225" s="250" t="str">
        <f>IF(AND(A8225&lt;&gt;"",ISNUMBER(A8225)),VLOOKUP(A8225,Studies!A:BR,3,FALSE),"")</f>
        <v>https://www.ncbi.nlm.nih.gov/pubmed/8841155</v>
      </c>
      <c r="D8225" s="250" t="str">
        <f>IF(AND(A8225&lt;&gt;"",ISNUMBER(A8225)),VLOOKUP(A8225,Studies!A:BR,4,FALSE),"")</f>
        <v>Control phase (Triazolam without Itraconazole)</v>
      </c>
      <c r="E8225" s="250" t="str">
        <f>IF(AND(A8225&lt;&gt;"",ISNUMBER(A8225)),VLOOKUP(A8225,Studies!A:BR,5,FALSE),"")</f>
        <v>Triazolam</v>
      </c>
      <c r="F8225" s="251" t="str">
        <f>IF(AND(A8225&lt;&gt;"",ISNUMBER(A8225)),VLOOKUP(A8225,Studies!A:BR,6,FALSE),"")</f>
        <v>Plasma</v>
      </c>
      <c r="G8225" s="194">
        <v>2</v>
      </c>
      <c r="H8225" s="50" t="s">
        <v>60</v>
      </c>
      <c r="I8225" s="187">
        <v>1.4746440000000001</v>
      </c>
      <c r="J8225" s="41" t="s">
        <v>941</v>
      </c>
      <c r="K8225" s="41" t="s">
        <v>335</v>
      </c>
      <c r="O8225" s="59">
        <v>0.1</v>
      </c>
    </row>
    <row r="8226" spans="1:15" x14ac:dyDescent="0.2">
      <c r="A8226" s="30">
        <v>1077</v>
      </c>
      <c r="B8226" s="249" t="str">
        <f>IF(AND(A8226&lt;&gt;"",ISNUMBER(A8226)),VLOOKUP(A8226,Studies!A:BR,2,FALSE),"")</f>
        <v>Neuvonen 1996</v>
      </c>
      <c r="C8226" s="250" t="str">
        <f>IF(AND(A8226&lt;&gt;"",ISNUMBER(A8226)),VLOOKUP(A8226,Studies!A:BR,3,FALSE),"")</f>
        <v>https://www.ncbi.nlm.nih.gov/pubmed/8841155</v>
      </c>
      <c r="D8226" s="250" t="str">
        <f>IF(AND(A8226&lt;&gt;"",ISNUMBER(A8226)),VLOOKUP(A8226,Studies!A:BR,4,FALSE),"")</f>
        <v>Control phase (Triazolam without Itraconazole)</v>
      </c>
      <c r="E8226" s="250" t="str">
        <f>IF(AND(A8226&lt;&gt;"",ISNUMBER(A8226)),VLOOKUP(A8226,Studies!A:BR,5,FALSE),"")</f>
        <v>Triazolam</v>
      </c>
      <c r="F8226" s="251" t="str">
        <f>IF(AND(A8226&lt;&gt;"",ISNUMBER(A8226)),VLOOKUP(A8226,Studies!A:BR,6,FALSE),"")</f>
        <v>Plasma</v>
      </c>
      <c r="G8226" s="194">
        <v>3</v>
      </c>
      <c r="H8226" s="50" t="s">
        <v>60</v>
      </c>
      <c r="I8226" s="187">
        <v>1.3943639999999999</v>
      </c>
      <c r="J8226" s="41" t="s">
        <v>941</v>
      </c>
      <c r="K8226" s="41" t="s">
        <v>335</v>
      </c>
      <c r="O8226" s="59">
        <v>0.1</v>
      </c>
    </row>
    <row r="8227" spans="1:15" x14ac:dyDescent="0.2">
      <c r="A8227" s="30">
        <v>1077</v>
      </c>
      <c r="B8227" s="249" t="str">
        <f>IF(AND(A8227&lt;&gt;"",ISNUMBER(A8227)),VLOOKUP(A8227,Studies!A:BR,2,FALSE),"")</f>
        <v>Neuvonen 1996</v>
      </c>
      <c r="C8227" s="250" t="str">
        <f>IF(AND(A8227&lt;&gt;"",ISNUMBER(A8227)),VLOOKUP(A8227,Studies!A:BR,3,FALSE),"")</f>
        <v>https://www.ncbi.nlm.nih.gov/pubmed/8841155</v>
      </c>
      <c r="D8227" s="250" t="str">
        <f>IF(AND(A8227&lt;&gt;"",ISNUMBER(A8227)),VLOOKUP(A8227,Studies!A:BR,4,FALSE),"")</f>
        <v>Control phase (Triazolam without Itraconazole)</v>
      </c>
      <c r="E8227" s="250" t="str">
        <f>IF(AND(A8227&lt;&gt;"",ISNUMBER(A8227)),VLOOKUP(A8227,Studies!A:BR,5,FALSE),"")</f>
        <v>Triazolam</v>
      </c>
      <c r="F8227" s="251" t="str">
        <f>IF(AND(A8227&lt;&gt;"",ISNUMBER(A8227)),VLOOKUP(A8227,Studies!A:BR,6,FALSE),"")</f>
        <v>Plasma</v>
      </c>
      <c r="G8227" s="194">
        <v>4</v>
      </c>
      <c r="H8227" s="50" t="s">
        <v>60</v>
      </c>
      <c r="I8227" s="187">
        <v>1.244901</v>
      </c>
      <c r="J8227" s="41" t="s">
        <v>941</v>
      </c>
      <c r="K8227" s="41" t="s">
        <v>335</v>
      </c>
      <c r="O8227" s="59">
        <v>0.1</v>
      </c>
    </row>
    <row r="8228" spans="1:15" x14ac:dyDescent="0.2">
      <c r="A8228" s="30">
        <v>1077</v>
      </c>
      <c r="B8228" s="249" t="str">
        <f>IF(AND(A8228&lt;&gt;"",ISNUMBER(A8228)),VLOOKUP(A8228,Studies!A:BR,2,FALSE),"")</f>
        <v>Neuvonen 1996</v>
      </c>
      <c r="C8228" s="250" t="str">
        <f>IF(AND(A8228&lt;&gt;"",ISNUMBER(A8228)),VLOOKUP(A8228,Studies!A:BR,3,FALSE),"")</f>
        <v>https://www.ncbi.nlm.nih.gov/pubmed/8841155</v>
      </c>
      <c r="D8228" s="250" t="str">
        <f>IF(AND(A8228&lt;&gt;"",ISNUMBER(A8228)),VLOOKUP(A8228,Studies!A:BR,4,FALSE),"")</f>
        <v>Control phase (Triazolam without Itraconazole)</v>
      </c>
      <c r="E8228" s="250" t="str">
        <f>IF(AND(A8228&lt;&gt;"",ISNUMBER(A8228)),VLOOKUP(A8228,Studies!A:BR,5,FALSE),"")</f>
        <v>Triazolam</v>
      </c>
      <c r="F8228" s="251" t="str">
        <f>IF(AND(A8228&lt;&gt;"",ISNUMBER(A8228)),VLOOKUP(A8228,Studies!A:BR,6,FALSE),"")</f>
        <v>Plasma</v>
      </c>
      <c r="G8228" s="194">
        <v>5</v>
      </c>
      <c r="H8228" s="50" t="s">
        <v>60</v>
      </c>
      <c r="I8228" s="187">
        <v>0.97593949999999996</v>
      </c>
      <c r="J8228" s="41" t="s">
        <v>941</v>
      </c>
      <c r="K8228" s="41" t="s">
        <v>335</v>
      </c>
      <c r="O8228" s="59">
        <v>0.1</v>
      </c>
    </row>
    <row r="8229" spans="1:15" x14ac:dyDescent="0.2">
      <c r="A8229" s="30">
        <v>1077</v>
      </c>
      <c r="B8229" s="249" t="str">
        <f>IF(AND(A8229&lt;&gt;"",ISNUMBER(A8229)),VLOOKUP(A8229,Studies!A:BR,2,FALSE),"")</f>
        <v>Neuvonen 1996</v>
      </c>
      <c r="C8229" s="250" t="str">
        <f>IF(AND(A8229&lt;&gt;"",ISNUMBER(A8229)),VLOOKUP(A8229,Studies!A:BR,3,FALSE),"")</f>
        <v>https://www.ncbi.nlm.nih.gov/pubmed/8841155</v>
      </c>
      <c r="D8229" s="250" t="str">
        <f>IF(AND(A8229&lt;&gt;"",ISNUMBER(A8229)),VLOOKUP(A8229,Studies!A:BR,4,FALSE),"")</f>
        <v>Control phase (Triazolam without Itraconazole)</v>
      </c>
      <c r="E8229" s="250" t="str">
        <f>IF(AND(A8229&lt;&gt;"",ISNUMBER(A8229)),VLOOKUP(A8229,Studies!A:BR,5,FALSE),"")</f>
        <v>Triazolam</v>
      </c>
      <c r="F8229" s="251" t="str">
        <f>IF(AND(A8229&lt;&gt;"",ISNUMBER(A8229)),VLOOKUP(A8229,Studies!A:BR,6,FALSE),"")</f>
        <v>Plasma</v>
      </c>
      <c r="G8229" s="194">
        <v>6</v>
      </c>
      <c r="H8229" s="50" t="s">
        <v>60</v>
      </c>
      <c r="I8229" s="187">
        <v>0.82647630000000005</v>
      </c>
      <c r="J8229" s="41" t="s">
        <v>941</v>
      </c>
      <c r="K8229" s="41" t="s">
        <v>335</v>
      </c>
      <c r="O8229" s="59">
        <v>0.1</v>
      </c>
    </row>
    <row r="8230" spans="1:15" x14ac:dyDescent="0.2">
      <c r="A8230" s="30">
        <v>1077</v>
      </c>
      <c r="B8230" s="249" t="str">
        <f>IF(AND(A8230&lt;&gt;"",ISNUMBER(A8230)),VLOOKUP(A8230,Studies!A:BR,2,FALSE),"")</f>
        <v>Neuvonen 1996</v>
      </c>
      <c r="C8230" s="250" t="str">
        <f>IF(AND(A8230&lt;&gt;"",ISNUMBER(A8230)),VLOOKUP(A8230,Studies!A:BR,3,FALSE),"")</f>
        <v>https://www.ncbi.nlm.nih.gov/pubmed/8841155</v>
      </c>
      <c r="D8230" s="250" t="str">
        <f>IF(AND(A8230&lt;&gt;"",ISNUMBER(A8230)),VLOOKUP(A8230,Studies!A:BR,4,FALSE),"")</f>
        <v>Control phase (Triazolam without Itraconazole)</v>
      </c>
      <c r="E8230" s="250" t="str">
        <f>IF(AND(A8230&lt;&gt;"",ISNUMBER(A8230)),VLOOKUP(A8230,Studies!A:BR,5,FALSE),"")</f>
        <v>Triazolam</v>
      </c>
      <c r="F8230" s="251" t="str">
        <f>IF(AND(A8230&lt;&gt;"",ISNUMBER(A8230)),VLOOKUP(A8230,Studies!A:BR,6,FALSE),"")</f>
        <v>Plasma</v>
      </c>
      <c r="G8230" s="194">
        <v>7</v>
      </c>
      <c r="H8230" s="50" t="s">
        <v>60</v>
      </c>
      <c r="I8230" s="187">
        <v>0.72732810000000003</v>
      </c>
      <c r="J8230" s="41" t="s">
        <v>941</v>
      </c>
      <c r="K8230" s="41" t="s">
        <v>335</v>
      </c>
      <c r="O8230" s="59">
        <v>0.1</v>
      </c>
    </row>
    <row r="8231" spans="1:15" x14ac:dyDescent="0.2">
      <c r="A8231" s="30">
        <v>1077</v>
      </c>
      <c r="B8231" s="249" t="str">
        <f>IF(AND(A8231&lt;&gt;"",ISNUMBER(A8231)),VLOOKUP(A8231,Studies!A:BR,2,FALSE),"")</f>
        <v>Neuvonen 1996</v>
      </c>
      <c r="C8231" s="250" t="str">
        <f>IF(AND(A8231&lt;&gt;"",ISNUMBER(A8231)),VLOOKUP(A8231,Studies!A:BR,3,FALSE),"")</f>
        <v>https://www.ncbi.nlm.nih.gov/pubmed/8841155</v>
      </c>
      <c r="D8231" s="250" t="str">
        <f>IF(AND(A8231&lt;&gt;"",ISNUMBER(A8231)),VLOOKUP(A8231,Studies!A:BR,4,FALSE),"")</f>
        <v>Control phase (Triazolam without Itraconazole)</v>
      </c>
      <c r="E8231" s="250" t="str">
        <f>IF(AND(A8231&lt;&gt;"",ISNUMBER(A8231)),VLOOKUP(A8231,Studies!A:BR,5,FALSE),"")</f>
        <v>Triazolam</v>
      </c>
      <c r="F8231" s="251" t="str">
        <f>IF(AND(A8231&lt;&gt;"",ISNUMBER(A8231)),VLOOKUP(A8231,Studies!A:BR,6,FALSE),"")</f>
        <v>Plasma</v>
      </c>
      <c r="G8231" s="194">
        <v>17</v>
      </c>
      <c r="H8231" s="50" t="s">
        <v>60</v>
      </c>
      <c r="I8231" s="187">
        <v>0.11317439999999999</v>
      </c>
      <c r="J8231" s="41" t="s">
        <v>941</v>
      </c>
      <c r="K8231" s="41" t="s">
        <v>335</v>
      </c>
      <c r="O8231" s="59">
        <v>0.1</v>
      </c>
    </row>
    <row r="8232" spans="1:15" x14ac:dyDescent="0.2">
      <c r="A8232" s="30">
        <v>1078</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Treatment phase (triazolam + ITZ simultaneously)</v>
      </c>
      <c r="E8232" s="250" t="str">
        <f>IF(AND(A8232&lt;&gt;"",ISNUMBER(A8232)),VLOOKUP(A8232,Studies!A:BR,5,FALSE),"")</f>
        <v>Triazolam</v>
      </c>
      <c r="F8232" s="251" t="str">
        <f>IF(AND(A8232&lt;&gt;"",ISNUMBER(A8232)),VLOOKUP(A8232,Studies!A:BR,6,FALSE),"")</f>
        <v>Plasma</v>
      </c>
      <c r="G8232" s="194">
        <v>0</v>
      </c>
      <c r="H8232" s="50" t="s">
        <v>60</v>
      </c>
      <c r="I8232" s="187" t="s">
        <v>2611</v>
      </c>
      <c r="J8232" s="41" t="s">
        <v>941</v>
      </c>
      <c r="K8232" s="41" t="s">
        <v>335</v>
      </c>
      <c r="O8232" s="59">
        <v>0.1</v>
      </c>
    </row>
    <row r="8233" spans="1:15" x14ac:dyDescent="0.2">
      <c r="A8233" s="30">
        <v>1078</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Treatment phase (triazolam + ITZ simultaneously)</v>
      </c>
      <c r="E8233" s="250" t="str">
        <f>IF(AND(A8233&lt;&gt;"",ISNUMBER(A8233)),VLOOKUP(A8233,Studies!A:BR,5,FALSE),"")</f>
        <v>Triazolam</v>
      </c>
      <c r="F8233" s="251" t="str">
        <f>IF(AND(A8233&lt;&gt;"",ISNUMBER(A8233)),VLOOKUP(A8233,Studies!A:BR,6,FALSE),"")</f>
        <v>Plasma</v>
      </c>
      <c r="G8233" s="194">
        <v>0.5</v>
      </c>
      <c r="H8233" s="50" t="s">
        <v>60</v>
      </c>
      <c r="I8233" s="187">
        <v>0.96925380000000005</v>
      </c>
      <c r="J8233" s="41" t="s">
        <v>941</v>
      </c>
      <c r="K8233" s="41" t="s">
        <v>335</v>
      </c>
      <c r="O8233" s="59">
        <v>0.1</v>
      </c>
    </row>
    <row r="8234" spans="1:15" x14ac:dyDescent="0.2">
      <c r="A8234" s="30">
        <v>1078</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Treatment phase (triazolam + ITZ simultaneously)</v>
      </c>
      <c r="E8234" s="250" t="str">
        <f>IF(AND(A8234&lt;&gt;"",ISNUMBER(A8234)),VLOOKUP(A8234,Studies!A:BR,5,FALSE),"")</f>
        <v>Triazolam</v>
      </c>
      <c r="F8234" s="251" t="str">
        <f>IF(AND(A8234&lt;&gt;"",ISNUMBER(A8234)),VLOOKUP(A8234,Studies!A:BR,6,FALSE),"")</f>
        <v>Plasma</v>
      </c>
      <c r="G8234" s="194">
        <v>1</v>
      </c>
      <c r="H8234" s="50" t="s">
        <v>60</v>
      </c>
      <c r="I8234" s="187">
        <v>1.687001</v>
      </c>
      <c r="J8234" s="41" t="s">
        <v>941</v>
      </c>
      <c r="K8234" s="41" t="s">
        <v>335</v>
      </c>
      <c r="O8234" s="59">
        <v>0.1</v>
      </c>
    </row>
    <row r="8235" spans="1:15" x14ac:dyDescent="0.2">
      <c r="A8235" s="30">
        <v>1078</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Treatment phase (triazolam + ITZ simultaneously)</v>
      </c>
      <c r="E8235" s="250" t="str">
        <f>IF(AND(A8235&lt;&gt;"",ISNUMBER(A8235)),VLOOKUP(A8235,Studies!A:BR,5,FALSE),"")</f>
        <v>Triazolam</v>
      </c>
      <c r="F8235" s="251" t="str">
        <f>IF(AND(A8235&lt;&gt;"",ISNUMBER(A8235)),VLOOKUP(A8235,Studies!A:BR,6,FALSE),"")</f>
        <v>Plasma</v>
      </c>
      <c r="G8235" s="194">
        <v>1.5</v>
      </c>
      <c r="H8235" s="50" t="s">
        <v>60</v>
      </c>
      <c r="I8235" s="187">
        <v>2.178331</v>
      </c>
      <c r="J8235" s="41" t="s">
        <v>941</v>
      </c>
      <c r="K8235" s="41" t="s">
        <v>335</v>
      </c>
      <c r="O8235" s="59">
        <v>0.1</v>
      </c>
    </row>
    <row r="8236" spans="1:15" x14ac:dyDescent="0.2">
      <c r="A8236" s="30">
        <v>1078</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Treatment phase (triazolam + ITZ simultaneously)</v>
      </c>
      <c r="E8236" s="250" t="str">
        <f>IF(AND(A8236&lt;&gt;"",ISNUMBER(A8236)),VLOOKUP(A8236,Studies!A:BR,5,FALSE),"")</f>
        <v>Triazolam</v>
      </c>
      <c r="F8236" s="251" t="str">
        <f>IF(AND(A8236&lt;&gt;"",ISNUMBER(A8236)),VLOOKUP(A8236,Studies!A:BR,6,FALSE),"")</f>
        <v>Plasma</v>
      </c>
      <c r="G8236" s="194">
        <v>2</v>
      </c>
      <c r="H8236" s="50" t="s">
        <v>60</v>
      </c>
      <c r="I8236" s="187">
        <v>2.2922639999999999</v>
      </c>
      <c r="J8236" s="41" t="s">
        <v>941</v>
      </c>
      <c r="K8236" s="41" t="s">
        <v>335</v>
      </c>
      <c r="O8236" s="59">
        <v>0.1</v>
      </c>
    </row>
    <row r="8237" spans="1:15" x14ac:dyDescent="0.2">
      <c r="A8237" s="30">
        <v>1078</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Treatment phase (triazolam + ITZ simultaneously)</v>
      </c>
      <c r="E8237" s="250" t="str">
        <f>IF(AND(A8237&lt;&gt;"",ISNUMBER(A8237)),VLOOKUP(A8237,Studies!A:BR,5,FALSE),"")</f>
        <v>Triazolam</v>
      </c>
      <c r="F8237" s="251" t="str">
        <f>IF(AND(A8237&lt;&gt;"",ISNUMBER(A8237)),VLOOKUP(A8237,Studies!A:BR,6,FALSE),"")</f>
        <v>Plasma</v>
      </c>
      <c r="G8237" s="194">
        <v>3</v>
      </c>
      <c r="H8237" s="50" t="s">
        <v>60</v>
      </c>
      <c r="I8237" s="187">
        <v>2.0988090000000001</v>
      </c>
      <c r="J8237" s="41" t="s">
        <v>941</v>
      </c>
      <c r="K8237" s="41" t="s">
        <v>335</v>
      </c>
      <c r="O8237" s="59">
        <v>0.1</v>
      </c>
    </row>
    <row r="8238" spans="1:15" x14ac:dyDescent="0.2">
      <c r="A8238" s="30">
        <v>1078</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Treatment phase (triazolam + ITZ simultaneously)</v>
      </c>
      <c r="E8238" s="250" t="str">
        <f>IF(AND(A8238&lt;&gt;"",ISNUMBER(A8238)),VLOOKUP(A8238,Studies!A:BR,5,FALSE),"")</f>
        <v>Triazolam</v>
      </c>
      <c r="F8238" s="251" t="str">
        <f>IF(AND(A8238&lt;&gt;"",ISNUMBER(A8238)),VLOOKUP(A8238,Studies!A:BR,6,FALSE),"")</f>
        <v>Plasma</v>
      </c>
      <c r="G8238" s="194">
        <v>4</v>
      </c>
      <c r="H8238" s="50" t="s">
        <v>60</v>
      </c>
      <c r="I8238" s="187">
        <v>1.955635</v>
      </c>
      <c r="J8238" s="41" t="s">
        <v>941</v>
      </c>
      <c r="K8238" s="41" t="s">
        <v>335</v>
      </c>
      <c r="O8238" s="59">
        <v>0.1</v>
      </c>
    </row>
    <row r="8239" spans="1:15" x14ac:dyDescent="0.2">
      <c r="A8239" s="30">
        <v>1078</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Treatment phase (triazolam + ITZ simultaneously)</v>
      </c>
      <c r="E8239" s="250" t="str">
        <f>IF(AND(A8239&lt;&gt;"",ISNUMBER(A8239)),VLOOKUP(A8239,Studies!A:BR,5,FALSE),"")</f>
        <v>Triazolam</v>
      </c>
      <c r="F8239" s="251" t="str">
        <f>IF(AND(A8239&lt;&gt;"",ISNUMBER(A8239)),VLOOKUP(A8239,Studies!A:BR,6,FALSE),"")</f>
        <v>Plasma</v>
      </c>
      <c r="G8239" s="194">
        <v>5</v>
      </c>
      <c r="H8239" s="50" t="s">
        <v>60</v>
      </c>
      <c r="I8239" s="187">
        <v>1.72441</v>
      </c>
      <c r="J8239" s="41" t="s">
        <v>941</v>
      </c>
      <c r="K8239" s="41" t="s">
        <v>335</v>
      </c>
      <c r="O8239" s="59">
        <v>0.1</v>
      </c>
    </row>
    <row r="8240" spans="1:15" x14ac:dyDescent="0.2">
      <c r="A8240" s="30">
        <v>1078</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Treatment phase (triazolam + ITZ simultaneously)</v>
      </c>
      <c r="E8240" s="250" t="str">
        <f>IF(AND(A8240&lt;&gt;"",ISNUMBER(A8240)),VLOOKUP(A8240,Studies!A:BR,5,FALSE),"")</f>
        <v>Triazolam</v>
      </c>
      <c r="F8240" s="251" t="str">
        <f>IF(AND(A8240&lt;&gt;"",ISNUMBER(A8240)),VLOOKUP(A8240,Studies!A:BR,6,FALSE),"")</f>
        <v>Plasma</v>
      </c>
      <c r="G8240" s="194">
        <v>6</v>
      </c>
      <c r="H8240" s="50" t="s">
        <v>60</v>
      </c>
      <c r="I8240" s="187">
        <v>1.5686580000000001</v>
      </c>
      <c r="J8240" s="41" t="s">
        <v>941</v>
      </c>
      <c r="K8240" s="41" t="s">
        <v>335</v>
      </c>
      <c r="O8240" s="59">
        <v>0.1</v>
      </c>
    </row>
    <row r="8241" spans="1:15" x14ac:dyDescent="0.2">
      <c r="A8241" s="30">
        <v>1078</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Treatment phase (triazolam + ITZ simultaneously)</v>
      </c>
      <c r="E8241" s="250" t="str">
        <f>IF(AND(A8241&lt;&gt;"",ISNUMBER(A8241)),VLOOKUP(A8241,Studies!A:BR,5,FALSE),"")</f>
        <v>Triazolam</v>
      </c>
      <c r="F8241" s="251" t="str">
        <f>IF(AND(A8241&lt;&gt;"",ISNUMBER(A8241)),VLOOKUP(A8241,Studies!A:BR,6,FALSE),"")</f>
        <v>Plasma</v>
      </c>
      <c r="G8241" s="194">
        <v>7</v>
      </c>
      <c r="H8241" s="50" t="s">
        <v>60</v>
      </c>
      <c r="I8241" s="187">
        <v>1.5386580000000001</v>
      </c>
      <c r="J8241" s="41" t="s">
        <v>941</v>
      </c>
      <c r="K8241" s="41" t="s">
        <v>335</v>
      </c>
      <c r="O8241" s="59">
        <v>0.1</v>
      </c>
    </row>
    <row r="8242" spans="1:15" x14ac:dyDescent="0.2">
      <c r="A8242" s="30">
        <v>1078</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Treatment phase (triazolam + ITZ simultaneously)</v>
      </c>
      <c r="E8242" s="250" t="str">
        <f>IF(AND(A8242&lt;&gt;"",ISNUMBER(A8242)),VLOOKUP(A8242,Studies!A:BR,5,FALSE),"")</f>
        <v>Triazolam</v>
      </c>
      <c r="F8242" s="251" t="str">
        <f>IF(AND(A8242&lt;&gt;"",ISNUMBER(A8242)),VLOOKUP(A8242,Studies!A:BR,6,FALSE),"")</f>
        <v>Plasma</v>
      </c>
      <c r="G8242" s="194">
        <v>17</v>
      </c>
      <c r="H8242" s="50" t="s">
        <v>60</v>
      </c>
      <c r="I8242" s="187">
        <v>0.80500620000000001</v>
      </c>
      <c r="J8242" s="41" t="s">
        <v>941</v>
      </c>
      <c r="K8242" s="41" t="s">
        <v>335</v>
      </c>
      <c r="O8242" s="59">
        <v>0.1</v>
      </c>
    </row>
    <row r="8243" spans="1:15" x14ac:dyDescent="0.2">
      <c r="A8243" s="30">
        <v>1079</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3 hr before)</v>
      </c>
      <c r="E8243" s="250" t="str">
        <f>IF(AND(A8243&lt;&gt;"",ISNUMBER(A8243)),VLOOKUP(A8243,Studies!A:BR,5,FALSE),"")</f>
        <v>Triazolam</v>
      </c>
      <c r="F8243" s="251" t="str">
        <f>IF(AND(A8243&lt;&gt;"",ISNUMBER(A8243)),VLOOKUP(A8243,Studies!A:BR,6,FALSE),"")</f>
        <v>Plasma</v>
      </c>
      <c r="G8243" s="194">
        <v>3</v>
      </c>
      <c r="H8243" s="50" t="s">
        <v>60</v>
      </c>
      <c r="I8243" s="187" t="s">
        <v>2611</v>
      </c>
      <c r="J8243" s="41" t="s">
        <v>941</v>
      </c>
      <c r="K8243" s="41" t="s">
        <v>335</v>
      </c>
      <c r="O8243" s="59">
        <v>0.1</v>
      </c>
    </row>
    <row r="8244" spans="1:15" x14ac:dyDescent="0.2">
      <c r="A8244" s="30">
        <v>1079</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3 hr before)</v>
      </c>
      <c r="E8244" s="250" t="str">
        <f>IF(AND(A8244&lt;&gt;"",ISNUMBER(A8244)),VLOOKUP(A8244,Studies!A:BR,5,FALSE),"")</f>
        <v>Triazolam</v>
      </c>
      <c r="F8244" s="251" t="str">
        <f>IF(AND(A8244&lt;&gt;"",ISNUMBER(A8244)),VLOOKUP(A8244,Studies!A:BR,6,FALSE),"")</f>
        <v>Plasma</v>
      </c>
      <c r="G8244" s="194">
        <v>3.5</v>
      </c>
      <c r="H8244" s="50" t="s">
        <v>60</v>
      </c>
      <c r="I8244" s="187">
        <v>0.47246169999999998</v>
      </c>
      <c r="J8244" s="41" t="s">
        <v>941</v>
      </c>
      <c r="K8244" s="41" t="s">
        <v>335</v>
      </c>
      <c r="O8244" s="59">
        <v>0.1</v>
      </c>
    </row>
    <row r="8245" spans="1:15" x14ac:dyDescent="0.2">
      <c r="A8245" s="30">
        <v>1079</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3 hr before)</v>
      </c>
      <c r="E8245" s="250" t="str">
        <f>IF(AND(A8245&lt;&gt;"",ISNUMBER(A8245)),VLOOKUP(A8245,Studies!A:BR,5,FALSE),"")</f>
        <v>Triazolam</v>
      </c>
      <c r="F8245" s="251" t="str">
        <f>IF(AND(A8245&lt;&gt;"",ISNUMBER(A8245)),VLOOKUP(A8245,Studies!A:BR,6,FALSE),"")</f>
        <v>Plasma</v>
      </c>
      <c r="G8245" s="194">
        <v>4</v>
      </c>
      <c r="H8245" s="50" t="s">
        <v>60</v>
      </c>
      <c r="I8245" s="187">
        <v>1.2656130000000001</v>
      </c>
      <c r="J8245" s="41" t="s">
        <v>941</v>
      </c>
      <c r="K8245" s="41" t="s">
        <v>335</v>
      </c>
      <c r="O8245" s="59">
        <v>0.1</v>
      </c>
    </row>
    <row r="8246" spans="1:15" x14ac:dyDescent="0.2">
      <c r="A8246" s="30">
        <v>1079</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3 hr before)</v>
      </c>
      <c r="E8246" s="250" t="str">
        <f>IF(AND(A8246&lt;&gt;"",ISNUMBER(A8246)),VLOOKUP(A8246,Studies!A:BR,5,FALSE),"")</f>
        <v>Triazolam</v>
      </c>
      <c r="F8246" s="251" t="str">
        <f>IF(AND(A8246&lt;&gt;"",ISNUMBER(A8246)),VLOOKUP(A8246,Studies!A:BR,6,FALSE),"")</f>
        <v>Plasma</v>
      </c>
      <c r="G8246" s="194">
        <v>4.5</v>
      </c>
      <c r="H8246" s="50" t="s">
        <v>60</v>
      </c>
      <c r="I8246" s="187">
        <v>1.939335</v>
      </c>
      <c r="J8246" s="41" t="s">
        <v>941</v>
      </c>
      <c r="K8246" s="41" t="s">
        <v>335</v>
      </c>
      <c r="O8246" s="59">
        <v>0.1</v>
      </c>
    </row>
    <row r="8247" spans="1:15" x14ac:dyDescent="0.2">
      <c r="A8247" s="30">
        <v>1079</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3 hr before)</v>
      </c>
      <c r="E8247" s="250" t="str">
        <f>IF(AND(A8247&lt;&gt;"",ISNUMBER(A8247)),VLOOKUP(A8247,Studies!A:BR,5,FALSE),"")</f>
        <v>Triazolam</v>
      </c>
      <c r="F8247" s="251" t="str">
        <f>IF(AND(A8247&lt;&gt;"",ISNUMBER(A8247)),VLOOKUP(A8247,Studies!A:BR,6,FALSE),"")</f>
        <v>Plasma</v>
      </c>
      <c r="G8247" s="194">
        <v>5</v>
      </c>
      <c r="H8247" s="50" t="s">
        <v>60</v>
      </c>
      <c r="I8247" s="187">
        <v>2.4809450000000002</v>
      </c>
      <c r="J8247" s="41" t="s">
        <v>941</v>
      </c>
      <c r="K8247" s="41" t="s">
        <v>335</v>
      </c>
      <c r="O8247" s="59">
        <v>0.1</v>
      </c>
    </row>
    <row r="8248" spans="1:15" x14ac:dyDescent="0.2">
      <c r="A8248" s="30">
        <v>1079</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3 hr before)</v>
      </c>
      <c r="E8248" s="250" t="str">
        <f>IF(AND(A8248&lt;&gt;"",ISNUMBER(A8248)),VLOOKUP(A8248,Studies!A:BR,5,FALSE),"")</f>
        <v>Triazolam</v>
      </c>
      <c r="F8248" s="251" t="str">
        <f>IF(AND(A8248&lt;&gt;"",ISNUMBER(A8248)),VLOOKUP(A8248,Studies!A:BR,6,FALSE),"")</f>
        <v>Plasma</v>
      </c>
      <c r="G8248" s="194">
        <v>6</v>
      </c>
      <c r="H8248" s="50" t="s">
        <v>60</v>
      </c>
      <c r="I8248" s="187">
        <v>2.6396959999999998</v>
      </c>
      <c r="J8248" s="41" t="s">
        <v>941</v>
      </c>
      <c r="K8248" s="41" t="s">
        <v>335</v>
      </c>
      <c r="O8248" s="59">
        <v>0.1</v>
      </c>
    </row>
    <row r="8249" spans="1:15" x14ac:dyDescent="0.2">
      <c r="A8249" s="30">
        <v>1079</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3 hr before)</v>
      </c>
      <c r="E8249" s="250" t="str">
        <f>IF(AND(A8249&lt;&gt;"",ISNUMBER(A8249)),VLOOKUP(A8249,Studies!A:BR,5,FALSE),"")</f>
        <v>Triazolam</v>
      </c>
      <c r="F8249" s="251" t="str">
        <f>IF(AND(A8249&lt;&gt;"",ISNUMBER(A8249)),VLOOKUP(A8249,Studies!A:BR,6,FALSE),"")</f>
        <v>Plasma</v>
      </c>
      <c r="G8249" s="194">
        <v>7</v>
      </c>
      <c r="H8249" s="50" t="s">
        <v>60</v>
      </c>
      <c r="I8249" s="187">
        <v>2.6914929999999999</v>
      </c>
      <c r="J8249" s="41" t="s">
        <v>941</v>
      </c>
      <c r="K8249" s="41" t="s">
        <v>335</v>
      </c>
      <c r="O8249" s="59">
        <v>0.1</v>
      </c>
    </row>
    <row r="8250" spans="1:15" x14ac:dyDescent="0.2">
      <c r="A8250" s="30">
        <v>1079</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3 hr before)</v>
      </c>
      <c r="E8250" s="250" t="str">
        <f>IF(AND(A8250&lt;&gt;"",ISNUMBER(A8250)),VLOOKUP(A8250,Studies!A:BR,5,FALSE),"")</f>
        <v>Triazolam</v>
      </c>
      <c r="F8250" s="251" t="str">
        <f>IF(AND(A8250&lt;&gt;"",ISNUMBER(A8250)),VLOOKUP(A8250,Studies!A:BR,6,FALSE),"")</f>
        <v>Plasma</v>
      </c>
      <c r="G8250" s="194">
        <v>8</v>
      </c>
      <c r="H8250" s="50" t="s">
        <v>60</v>
      </c>
      <c r="I8250" s="187">
        <v>2.49797</v>
      </c>
      <c r="J8250" s="41" t="s">
        <v>941</v>
      </c>
      <c r="K8250" s="41" t="s">
        <v>335</v>
      </c>
      <c r="O8250" s="59">
        <v>0.1</v>
      </c>
    </row>
    <row r="8251" spans="1:15" x14ac:dyDescent="0.2">
      <c r="A8251" s="30">
        <v>1079</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3 hr before)</v>
      </c>
      <c r="E8251" s="250" t="str">
        <f>IF(AND(A8251&lt;&gt;"",ISNUMBER(A8251)),VLOOKUP(A8251,Studies!A:BR,5,FALSE),"")</f>
        <v>Triazolam</v>
      </c>
      <c r="F8251" s="251" t="str">
        <f>IF(AND(A8251&lt;&gt;"",ISNUMBER(A8251)),VLOOKUP(A8251,Studies!A:BR,6,FALSE),"")</f>
        <v>Plasma</v>
      </c>
      <c r="G8251" s="194">
        <v>9</v>
      </c>
      <c r="H8251" s="50" t="s">
        <v>60</v>
      </c>
      <c r="I8251" s="187">
        <v>2.3107700000000002</v>
      </c>
      <c r="J8251" s="41" t="s">
        <v>941</v>
      </c>
      <c r="K8251" s="41" t="s">
        <v>335</v>
      </c>
      <c r="O8251" s="59">
        <v>0.1</v>
      </c>
    </row>
    <row r="8252" spans="1:15" x14ac:dyDescent="0.2">
      <c r="A8252" s="30">
        <v>1079</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3 hr before)</v>
      </c>
      <c r="E8252" s="250" t="str">
        <f>IF(AND(A8252&lt;&gt;"",ISNUMBER(A8252)),VLOOKUP(A8252,Studies!A:BR,5,FALSE),"")</f>
        <v>Triazolam</v>
      </c>
      <c r="F8252" s="251" t="str">
        <f>IF(AND(A8252&lt;&gt;"",ISNUMBER(A8252)),VLOOKUP(A8252,Studies!A:BR,6,FALSE),"")</f>
        <v>Plasma</v>
      </c>
      <c r="G8252" s="194">
        <v>10</v>
      </c>
      <c r="H8252" s="50" t="s">
        <v>60</v>
      </c>
      <c r="I8252" s="187">
        <v>2.2808389999999998</v>
      </c>
      <c r="J8252" s="41" t="s">
        <v>941</v>
      </c>
      <c r="K8252" s="41" t="s">
        <v>335</v>
      </c>
      <c r="O8252" s="59">
        <v>0.1</v>
      </c>
    </row>
    <row r="8253" spans="1:15" x14ac:dyDescent="0.2">
      <c r="A8253" s="30">
        <v>1079</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3 hr before)</v>
      </c>
      <c r="E8253" s="250" t="str">
        <f>IF(AND(A8253&lt;&gt;"",ISNUMBER(A8253)),VLOOKUP(A8253,Studies!A:BR,5,FALSE),"")</f>
        <v>Triazolam</v>
      </c>
      <c r="F8253" s="251" t="str">
        <f>IF(AND(A8253&lt;&gt;"",ISNUMBER(A8253)),VLOOKUP(A8253,Studies!A:BR,6,FALSE),"")</f>
        <v>Plasma</v>
      </c>
      <c r="G8253" s="194">
        <v>20</v>
      </c>
      <c r="H8253" s="50" t="s">
        <v>60</v>
      </c>
      <c r="I8253" s="187">
        <v>1.251552</v>
      </c>
      <c r="J8253" s="41" t="s">
        <v>941</v>
      </c>
      <c r="K8253" s="41" t="s">
        <v>335</v>
      </c>
      <c r="O8253" s="59">
        <v>0.1</v>
      </c>
    </row>
    <row r="8254" spans="1:15" x14ac:dyDescent="0.2">
      <c r="A8254" s="30">
        <v>1080</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12 hr before)</v>
      </c>
      <c r="E8254" s="250" t="str">
        <f>IF(AND(A8254&lt;&gt;"",ISNUMBER(A8254)),VLOOKUP(A8254,Studies!A:BR,5,FALSE),"")</f>
        <v>Triazolam</v>
      </c>
      <c r="F8254" s="251" t="str">
        <f>IF(AND(A8254&lt;&gt;"",ISNUMBER(A8254)),VLOOKUP(A8254,Studies!A:BR,6,FALSE),"")</f>
        <v>Plasma</v>
      </c>
      <c r="G8254" s="194">
        <v>12</v>
      </c>
      <c r="H8254" s="50" t="s">
        <v>60</v>
      </c>
      <c r="I8254" s="187" t="s">
        <v>2611</v>
      </c>
      <c r="J8254" s="41" t="s">
        <v>941</v>
      </c>
      <c r="K8254" s="41" t="s">
        <v>335</v>
      </c>
      <c r="O8254" s="59">
        <v>0.1</v>
      </c>
    </row>
    <row r="8255" spans="1:15" x14ac:dyDescent="0.2">
      <c r="A8255" s="30">
        <v>1080</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12 hr before)</v>
      </c>
      <c r="E8255" s="250" t="str">
        <f>IF(AND(A8255&lt;&gt;"",ISNUMBER(A8255)),VLOOKUP(A8255,Studies!A:BR,5,FALSE),"")</f>
        <v>Triazolam</v>
      </c>
      <c r="F8255" s="251" t="str">
        <f>IF(AND(A8255&lt;&gt;"",ISNUMBER(A8255)),VLOOKUP(A8255,Studies!A:BR,6,FALSE),"")</f>
        <v>Plasma</v>
      </c>
      <c r="G8255" s="194">
        <v>12.5</v>
      </c>
      <c r="H8255" s="50" t="s">
        <v>60</v>
      </c>
      <c r="I8255" s="187">
        <v>0.62959279999999995</v>
      </c>
      <c r="J8255" s="41" t="s">
        <v>941</v>
      </c>
      <c r="K8255" s="41" t="s">
        <v>335</v>
      </c>
      <c r="O8255" s="59">
        <v>0.1</v>
      </c>
    </row>
    <row r="8256" spans="1:15" x14ac:dyDescent="0.2">
      <c r="A8256" s="30">
        <v>1080</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12 hr before)</v>
      </c>
      <c r="E8256" s="250" t="str">
        <f>IF(AND(A8256&lt;&gt;"",ISNUMBER(A8256)),VLOOKUP(A8256,Studies!A:BR,5,FALSE),"")</f>
        <v>Triazolam</v>
      </c>
      <c r="F8256" s="251" t="str">
        <f>IF(AND(A8256&lt;&gt;"",ISNUMBER(A8256)),VLOOKUP(A8256,Studies!A:BR,6,FALSE),"")</f>
        <v>Plasma</v>
      </c>
      <c r="G8256" s="194">
        <v>13</v>
      </c>
      <c r="H8256" s="50" t="s">
        <v>60</v>
      </c>
      <c r="I8256" s="187">
        <v>1.6115980000000001</v>
      </c>
      <c r="J8256" s="41" t="s">
        <v>941</v>
      </c>
      <c r="K8256" s="41" t="s">
        <v>335</v>
      </c>
      <c r="O8256" s="59">
        <v>0.1</v>
      </c>
    </row>
    <row r="8257" spans="1:15" x14ac:dyDescent="0.2">
      <c r="A8257" s="30">
        <v>1080</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12 hr before)</v>
      </c>
      <c r="E8257" s="250" t="str">
        <f>IF(AND(A8257&lt;&gt;"",ISNUMBER(A8257)),VLOOKUP(A8257,Studies!A:BR,5,FALSE),"")</f>
        <v>Triazolam</v>
      </c>
      <c r="F8257" s="251" t="str">
        <f>IF(AND(A8257&lt;&gt;"",ISNUMBER(A8257)),VLOOKUP(A8257,Studies!A:BR,6,FALSE),"")</f>
        <v>Plasma</v>
      </c>
      <c r="G8257" s="194">
        <v>13.5</v>
      </c>
      <c r="H8257" s="50" t="s">
        <v>60</v>
      </c>
      <c r="I8257" s="187">
        <v>2.3543989999999999</v>
      </c>
      <c r="J8257" s="41" t="s">
        <v>941</v>
      </c>
      <c r="K8257" s="41" t="s">
        <v>335</v>
      </c>
      <c r="O8257" s="59">
        <v>0.1</v>
      </c>
    </row>
    <row r="8258" spans="1:15" x14ac:dyDescent="0.2">
      <c r="A8258" s="30">
        <v>1080</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12 hr before)</v>
      </c>
      <c r="E8258" s="250" t="str">
        <f>IF(AND(A8258&lt;&gt;"",ISNUMBER(A8258)),VLOOKUP(A8258,Studies!A:BR,5,FALSE),"")</f>
        <v>Triazolam</v>
      </c>
      <c r="F8258" s="251" t="str">
        <f>IF(AND(A8258&lt;&gt;"",ISNUMBER(A8258)),VLOOKUP(A8258,Studies!A:BR,6,FALSE),"")</f>
        <v>Plasma</v>
      </c>
      <c r="G8258" s="194">
        <v>14</v>
      </c>
      <c r="H8258" s="50" t="s">
        <v>60</v>
      </c>
      <c r="I8258" s="187">
        <v>2.7702909999999998</v>
      </c>
      <c r="J8258" s="41" t="s">
        <v>941</v>
      </c>
      <c r="K8258" s="41" t="s">
        <v>335</v>
      </c>
      <c r="O8258" s="59">
        <v>0.1</v>
      </c>
    </row>
    <row r="8259" spans="1:15" x14ac:dyDescent="0.2">
      <c r="A8259" s="30">
        <v>1080</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12 hr before)</v>
      </c>
      <c r="E8259" s="250" t="str">
        <f>IF(AND(A8259&lt;&gt;"",ISNUMBER(A8259)),VLOOKUP(A8259,Studies!A:BR,5,FALSE),"")</f>
        <v>Triazolam</v>
      </c>
      <c r="F8259" s="251" t="str">
        <f>IF(AND(A8259&lt;&gt;"",ISNUMBER(A8259)),VLOOKUP(A8259,Studies!A:BR,6,FALSE),"")</f>
        <v>Plasma</v>
      </c>
      <c r="G8259" s="194">
        <v>15</v>
      </c>
      <c r="H8259" s="50" t="s">
        <v>60</v>
      </c>
      <c r="I8259" s="187">
        <v>2.8283770000000001</v>
      </c>
      <c r="J8259" s="41" t="s">
        <v>941</v>
      </c>
      <c r="K8259" s="41" t="s">
        <v>335</v>
      </c>
      <c r="O8259" s="59">
        <v>0.1</v>
      </c>
    </row>
    <row r="8260" spans="1:15" x14ac:dyDescent="0.2">
      <c r="A8260" s="30">
        <v>1080</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12 hr before)</v>
      </c>
      <c r="E8260" s="250" t="str">
        <f>IF(AND(A8260&lt;&gt;"",ISNUMBER(A8260)),VLOOKUP(A8260,Studies!A:BR,5,FALSE),"")</f>
        <v>Triazolam</v>
      </c>
      <c r="F8260" s="251" t="str">
        <f>IF(AND(A8260&lt;&gt;"",ISNUMBER(A8260)),VLOOKUP(A8260,Studies!A:BR,6,FALSE),"")</f>
        <v>Plasma</v>
      </c>
      <c r="G8260" s="194">
        <v>16</v>
      </c>
      <c r="H8260" s="50" t="s">
        <v>60</v>
      </c>
      <c r="I8260" s="187">
        <v>2.7732549999999998</v>
      </c>
      <c r="J8260" s="41" t="s">
        <v>941</v>
      </c>
      <c r="K8260" s="41" t="s">
        <v>335</v>
      </c>
      <c r="O8260" s="59">
        <v>0.1</v>
      </c>
    </row>
    <row r="8261" spans="1:15" x14ac:dyDescent="0.2">
      <c r="A8261" s="30">
        <v>1080</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12 hr before)</v>
      </c>
      <c r="E8261" s="250" t="str">
        <f>IF(AND(A8261&lt;&gt;"",ISNUMBER(A8261)),VLOOKUP(A8261,Studies!A:BR,5,FALSE),"")</f>
        <v>Triazolam</v>
      </c>
      <c r="F8261" s="251" t="str">
        <f>IF(AND(A8261&lt;&gt;"",ISNUMBER(A8261)),VLOOKUP(A8261,Studies!A:BR,6,FALSE),"")</f>
        <v>Plasma</v>
      </c>
      <c r="G8261" s="194">
        <v>17</v>
      </c>
      <c r="H8261" s="50" t="s">
        <v>60</v>
      </c>
      <c r="I8261" s="187">
        <v>2.5735109999999999</v>
      </c>
      <c r="J8261" s="41" t="s">
        <v>941</v>
      </c>
      <c r="K8261" s="41" t="s">
        <v>335</v>
      </c>
      <c r="O8261" s="59">
        <v>0.1</v>
      </c>
    </row>
    <row r="8262" spans="1:15" x14ac:dyDescent="0.2">
      <c r="A8262" s="30">
        <v>1080</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12 hr before)</v>
      </c>
      <c r="E8262" s="250" t="str">
        <f>IF(AND(A8262&lt;&gt;"",ISNUMBER(A8262)),VLOOKUP(A8262,Studies!A:BR,5,FALSE),"")</f>
        <v>Triazolam</v>
      </c>
      <c r="F8262" s="251" t="str">
        <f>IF(AND(A8262&lt;&gt;"",ISNUMBER(A8262)),VLOOKUP(A8262,Studies!A:BR,6,FALSE),"")</f>
        <v>Plasma</v>
      </c>
      <c r="G8262" s="194">
        <v>18</v>
      </c>
      <c r="H8262" s="50" t="s">
        <v>60</v>
      </c>
      <c r="I8262" s="187">
        <v>2.3611200000000001</v>
      </c>
      <c r="J8262" s="41" t="s">
        <v>941</v>
      </c>
      <c r="K8262" s="41" t="s">
        <v>335</v>
      </c>
      <c r="O8262" s="59">
        <v>0.1</v>
      </c>
    </row>
    <row r="8263" spans="1:15" x14ac:dyDescent="0.2">
      <c r="A8263" s="30">
        <v>1080</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12 hr before)</v>
      </c>
      <c r="E8263" s="250" t="str">
        <f>IF(AND(A8263&lt;&gt;"",ISNUMBER(A8263)),VLOOKUP(A8263,Studies!A:BR,5,FALSE),"")</f>
        <v>Triazolam</v>
      </c>
      <c r="F8263" s="251" t="str">
        <f>IF(AND(A8263&lt;&gt;"",ISNUMBER(A8263)),VLOOKUP(A8263,Studies!A:BR,6,FALSE),"")</f>
        <v>Plasma</v>
      </c>
      <c r="G8263" s="194">
        <v>19</v>
      </c>
      <c r="H8263" s="50" t="s">
        <v>60</v>
      </c>
      <c r="I8263" s="187">
        <v>2.3499880000000002</v>
      </c>
      <c r="J8263" s="41" t="s">
        <v>941</v>
      </c>
      <c r="K8263" s="41" t="s">
        <v>335</v>
      </c>
      <c r="O8263" s="59">
        <v>0.1</v>
      </c>
    </row>
    <row r="8264" spans="1:15" x14ac:dyDescent="0.2">
      <c r="A8264" s="30">
        <v>1080</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12 hr before)</v>
      </c>
      <c r="E8264" s="250" t="str">
        <f>IF(AND(A8264&lt;&gt;"",ISNUMBER(A8264)),VLOOKUP(A8264,Studies!A:BR,5,FALSE),"")</f>
        <v>Triazolam</v>
      </c>
      <c r="F8264" s="251" t="str">
        <f>IF(AND(A8264&lt;&gt;"",ISNUMBER(A8264)),VLOOKUP(A8264,Studies!A:BR,6,FALSE),"")</f>
        <v>Plasma</v>
      </c>
      <c r="G8264" s="194">
        <v>29</v>
      </c>
      <c r="H8264" s="50" t="s">
        <v>60</v>
      </c>
      <c r="I8264" s="187">
        <v>1.163535</v>
      </c>
      <c r="J8264" s="41" t="s">
        <v>941</v>
      </c>
      <c r="K8264" s="41" t="s">
        <v>335</v>
      </c>
      <c r="O8264" s="199">
        <v>0.1</v>
      </c>
    </row>
    <row r="8265" spans="1:15" x14ac:dyDescent="0.2">
      <c r="A8265" s="30">
        <v>1081</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24 hr before)</v>
      </c>
      <c r="E8265" s="250" t="str">
        <f>IF(AND(A8265&lt;&gt;"",ISNUMBER(A8265)),VLOOKUP(A8265,Studies!A:BR,5,FALSE),"")</f>
        <v>Triazolam</v>
      </c>
      <c r="F8265" s="251" t="str">
        <f>IF(AND(A8265&lt;&gt;"",ISNUMBER(A8265)),VLOOKUP(A8265,Studies!A:BR,6,FALSE),"")</f>
        <v>Plasma</v>
      </c>
      <c r="G8265" s="194">
        <v>24</v>
      </c>
      <c r="H8265" s="50" t="s">
        <v>60</v>
      </c>
      <c r="I8265" s="187" t="s">
        <v>2611</v>
      </c>
      <c r="J8265" s="41" t="s">
        <v>941</v>
      </c>
      <c r="K8265" s="41" t="s">
        <v>335</v>
      </c>
      <c r="O8265" s="199">
        <v>0.1</v>
      </c>
    </row>
    <row r="8266" spans="1:15" x14ac:dyDescent="0.2">
      <c r="A8266" s="30">
        <v>1081</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24 hr before)</v>
      </c>
      <c r="E8266" s="250" t="str">
        <f>IF(AND(A8266&lt;&gt;"",ISNUMBER(A8266)),VLOOKUP(A8266,Studies!A:BR,5,FALSE),"")</f>
        <v>Triazolam</v>
      </c>
      <c r="F8266" s="251" t="str">
        <f>IF(AND(A8266&lt;&gt;"",ISNUMBER(A8266)),VLOOKUP(A8266,Studies!A:BR,6,FALSE),"")</f>
        <v>Plasma</v>
      </c>
      <c r="G8266" s="194">
        <v>24.5</v>
      </c>
      <c r="H8266" s="50" t="s">
        <v>60</v>
      </c>
      <c r="I8266" s="187">
        <v>0.84979009999999999</v>
      </c>
      <c r="J8266" s="41" t="s">
        <v>941</v>
      </c>
      <c r="K8266" s="41" t="s">
        <v>335</v>
      </c>
      <c r="O8266" s="199">
        <v>0.1</v>
      </c>
    </row>
    <row r="8267" spans="1:15" x14ac:dyDescent="0.2">
      <c r="A8267" s="30">
        <v>1081</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24 hr before)</v>
      </c>
      <c r="E8267" s="250" t="str">
        <f>IF(AND(A8267&lt;&gt;"",ISNUMBER(A8267)),VLOOKUP(A8267,Studies!A:BR,5,FALSE),"")</f>
        <v>Triazolam</v>
      </c>
      <c r="F8267" s="251" t="str">
        <f>IF(AND(A8267&lt;&gt;"",ISNUMBER(A8267)),VLOOKUP(A8267,Studies!A:BR,6,FALSE),"")</f>
        <v>Plasma</v>
      </c>
      <c r="G8267" s="194">
        <v>25</v>
      </c>
      <c r="H8267" s="50" t="s">
        <v>60</v>
      </c>
      <c r="I8267" s="187">
        <v>1.9951810000000001</v>
      </c>
      <c r="J8267" s="41" t="s">
        <v>941</v>
      </c>
      <c r="K8267" s="41" t="s">
        <v>335</v>
      </c>
      <c r="O8267" s="199">
        <v>0.1</v>
      </c>
    </row>
    <row r="8268" spans="1:15" x14ac:dyDescent="0.2">
      <c r="A8268" s="30">
        <v>1081</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24 hr before)</v>
      </c>
      <c r="E8268" s="250" t="str">
        <f>IF(AND(A8268&lt;&gt;"",ISNUMBER(A8268)),VLOOKUP(A8268,Studies!A:BR,5,FALSE),"")</f>
        <v>Triazolam</v>
      </c>
      <c r="F8268" s="251" t="str">
        <f>IF(AND(A8268&lt;&gt;"",ISNUMBER(A8268)),VLOOKUP(A8268,Studies!A:BR,6,FALSE),"")</f>
        <v>Plasma</v>
      </c>
      <c r="G8268" s="194">
        <v>25.5</v>
      </c>
      <c r="H8268" s="50" t="s">
        <v>60</v>
      </c>
      <c r="I8268" s="187">
        <v>2.4613879999999999</v>
      </c>
      <c r="J8268" s="41" t="s">
        <v>941</v>
      </c>
      <c r="K8268" s="41" t="s">
        <v>335</v>
      </c>
      <c r="O8268" s="199">
        <v>0.1</v>
      </c>
    </row>
    <row r="8269" spans="1:15" x14ac:dyDescent="0.2">
      <c r="A8269" s="30">
        <v>1081</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24 hr before)</v>
      </c>
      <c r="E8269" s="250" t="str">
        <f>IF(AND(A8269&lt;&gt;"",ISNUMBER(A8269)),VLOOKUP(A8269,Studies!A:BR,5,FALSE),"")</f>
        <v>Triazolam</v>
      </c>
      <c r="F8269" s="251" t="str">
        <f>IF(AND(A8269&lt;&gt;"",ISNUMBER(A8269)),VLOOKUP(A8269,Studies!A:BR,6,FALSE),"")</f>
        <v>Plasma</v>
      </c>
      <c r="G8269" s="194">
        <v>26</v>
      </c>
      <c r="H8269" s="50" t="s">
        <v>60</v>
      </c>
      <c r="I8269" s="187">
        <v>2.5690309999999998</v>
      </c>
      <c r="J8269" s="41" t="s">
        <v>941</v>
      </c>
      <c r="K8269" s="41" t="s">
        <v>335</v>
      </c>
      <c r="O8269" s="199">
        <v>0.1</v>
      </c>
    </row>
    <row r="8270" spans="1:15" x14ac:dyDescent="0.2">
      <c r="A8270" s="30">
        <v>1081</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24 hr before)</v>
      </c>
      <c r="E8270" s="250" t="str">
        <f>IF(AND(A8270&lt;&gt;"",ISNUMBER(A8270)),VLOOKUP(A8270,Studies!A:BR,5,FALSE),"")</f>
        <v>Triazolam</v>
      </c>
      <c r="F8270" s="251" t="str">
        <f>IF(AND(A8270&lt;&gt;"",ISNUMBER(A8270)),VLOOKUP(A8270,Studies!A:BR,6,FALSE),"")</f>
        <v>Plasma</v>
      </c>
      <c r="G8270" s="194">
        <v>27</v>
      </c>
      <c r="H8270" s="50" t="s">
        <v>60</v>
      </c>
      <c r="I8270" s="187">
        <v>2.5139079999999998</v>
      </c>
      <c r="J8270" s="41" t="s">
        <v>941</v>
      </c>
      <c r="K8270" s="41" t="s">
        <v>335</v>
      </c>
      <c r="O8270" s="199">
        <v>0.1</v>
      </c>
    </row>
    <row r="8271" spans="1:15" x14ac:dyDescent="0.2">
      <c r="A8271" s="30">
        <v>1081</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24 hr before)</v>
      </c>
      <c r="E8271" s="250" t="str">
        <f>IF(AND(A8271&lt;&gt;"",ISNUMBER(A8271)),VLOOKUP(A8271,Studies!A:BR,5,FALSE),"")</f>
        <v>Triazolam</v>
      </c>
      <c r="F8271" s="251" t="str">
        <f>IF(AND(A8271&lt;&gt;"",ISNUMBER(A8271)),VLOOKUP(A8271,Studies!A:BR,6,FALSE),"")</f>
        <v>Plasma</v>
      </c>
      <c r="G8271" s="194">
        <v>28</v>
      </c>
      <c r="H8271" s="50" t="s">
        <v>60</v>
      </c>
      <c r="I8271" s="187">
        <v>2.4902329999999999</v>
      </c>
      <c r="J8271" s="41" t="s">
        <v>941</v>
      </c>
      <c r="K8271" s="41" t="s">
        <v>335</v>
      </c>
      <c r="O8271" s="199">
        <v>0.1</v>
      </c>
    </row>
    <row r="8272" spans="1:15" x14ac:dyDescent="0.2">
      <c r="A8272" s="30">
        <v>1081</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24 hr before)</v>
      </c>
      <c r="E8272" s="250" t="str">
        <f>IF(AND(A8272&lt;&gt;"",ISNUMBER(A8272)),VLOOKUP(A8272,Studies!A:BR,5,FALSE),"")</f>
        <v>Triazolam</v>
      </c>
      <c r="F8272" s="251" t="str">
        <f>IF(AND(A8272&lt;&gt;"",ISNUMBER(A8272)),VLOOKUP(A8272,Studies!A:BR,6,FALSE),"")</f>
        <v>Plasma</v>
      </c>
      <c r="G8272" s="194">
        <v>29</v>
      </c>
      <c r="H8272" s="50" t="s">
        <v>60</v>
      </c>
      <c r="I8272" s="187">
        <v>2.3659620000000001</v>
      </c>
      <c r="J8272" s="41" t="s">
        <v>941</v>
      </c>
      <c r="K8272" s="41" t="s">
        <v>335</v>
      </c>
      <c r="O8272" s="199">
        <v>0.1</v>
      </c>
    </row>
    <row r="8273" spans="1:15" x14ac:dyDescent="0.2">
      <c r="A8273" s="30">
        <v>1081</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24 hr before)</v>
      </c>
      <c r="E8273" s="250" t="str">
        <f>IF(AND(A8273&lt;&gt;"",ISNUMBER(A8273)),VLOOKUP(A8273,Studies!A:BR,5,FALSE),"")</f>
        <v>Triazolam</v>
      </c>
      <c r="F8273" s="251" t="str">
        <f>IF(AND(A8273&lt;&gt;"",ISNUMBER(A8273)),VLOOKUP(A8273,Studies!A:BR,6,FALSE),"")</f>
        <v>Plasma</v>
      </c>
      <c r="G8273" s="194">
        <v>30</v>
      </c>
      <c r="H8273" s="50" t="s">
        <v>60</v>
      </c>
      <c r="I8273" s="187">
        <v>2.0655190000000001</v>
      </c>
      <c r="J8273" s="41" t="s">
        <v>941</v>
      </c>
      <c r="K8273" s="41" t="s">
        <v>335</v>
      </c>
      <c r="O8273" s="199">
        <v>0.1</v>
      </c>
    </row>
    <row r="8274" spans="1:15" x14ac:dyDescent="0.2">
      <c r="A8274" s="30">
        <v>1081</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24 hr before)</v>
      </c>
      <c r="E8274" s="250" t="str">
        <f>IF(AND(A8274&lt;&gt;"",ISNUMBER(A8274)),VLOOKUP(A8274,Studies!A:BR,5,FALSE),"")</f>
        <v>Triazolam</v>
      </c>
      <c r="F8274" s="251" t="str">
        <f>IF(AND(A8274&lt;&gt;"",ISNUMBER(A8274)),VLOOKUP(A8274,Studies!A:BR,6,FALSE),"")</f>
        <v>Plasma</v>
      </c>
      <c r="G8274" s="194">
        <v>31</v>
      </c>
      <c r="H8274" s="50" t="s">
        <v>60</v>
      </c>
      <c r="I8274" s="187">
        <v>2.0355189999999999</v>
      </c>
      <c r="J8274" s="41" t="s">
        <v>941</v>
      </c>
      <c r="K8274" s="41" t="s">
        <v>335</v>
      </c>
      <c r="O8274" s="199">
        <v>0.1</v>
      </c>
    </row>
    <row r="8275" spans="1:15" x14ac:dyDescent="0.2">
      <c r="A8275" s="30">
        <v>1081</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24 hr before)</v>
      </c>
      <c r="E8275" s="250" t="str">
        <f>IF(AND(A8275&lt;&gt;"",ISNUMBER(A8275)),VLOOKUP(A8275,Studies!A:BR,5,FALSE),"")</f>
        <v>Triazolam</v>
      </c>
      <c r="F8275" s="251" t="str">
        <f>IF(AND(A8275&lt;&gt;"",ISNUMBER(A8275)),VLOOKUP(A8275,Studies!A:BR,6,FALSE),"")</f>
        <v>Plasma</v>
      </c>
      <c r="G8275" s="194">
        <v>41</v>
      </c>
      <c r="H8275" s="50" t="s">
        <v>60</v>
      </c>
      <c r="I8275" s="187">
        <v>0.92453890000000005</v>
      </c>
      <c r="J8275" s="41" t="s">
        <v>941</v>
      </c>
      <c r="K8275" s="41" t="s">
        <v>335</v>
      </c>
      <c r="O8275" s="199">
        <v>0.1</v>
      </c>
    </row>
    <row r="8276" spans="1:15" x14ac:dyDescent="0.2">
      <c r="A8276" s="30">
        <v>1082</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ITZ simultaneously with triazolam</v>
      </c>
      <c r="E8276" s="250" t="str">
        <f>IF(AND(A8276&lt;&gt;"",ISNUMBER(A8276)),VLOOKUP(A8276,Studies!A:BR,5,FALSE),"")</f>
        <v>Itraconazole</v>
      </c>
      <c r="F8276" s="251" t="str">
        <f>IF(AND(A8276&lt;&gt;"",ISNUMBER(A8276)),VLOOKUP(A8276,Studies!A:BR,6,FALSE),"")</f>
        <v>Plasma</v>
      </c>
      <c r="G8276" s="194">
        <v>0</v>
      </c>
      <c r="H8276" s="50" t="s">
        <v>60</v>
      </c>
      <c r="I8276" s="187">
        <v>0</v>
      </c>
      <c r="J8276" s="41" t="s">
        <v>941</v>
      </c>
      <c r="K8276" s="41" t="s">
        <v>335</v>
      </c>
      <c r="O8276" s="199"/>
    </row>
    <row r="8277" spans="1:15" x14ac:dyDescent="0.2">
      <c r="A8277" s="30">
        <v>1082</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ITZ simultaneously with triazolam</v>
      </c>
      <c r="E8277" s="250" t="str">
        <f>IF(AND(A8277&lt;&gt;"",ISNUMBER(A8277)),VLOOKUP(A8277,Studies!A:BR,5,FALSE),"")</f>
        <v>Itraconazole</v>
      </c>
      <c r="F8277" s="251" t="str">
        <f>IF(AND(A8277&lt;&gt;"",ISNUMBER(A8277)),VLOOKUP(A8277,Studies!A:BR,6,FALSE),"")</f>
        <v>Plasma</v>
      </c>
      <c r="G8277" s="194">
        <v>0.5</v>
      </c>
      <c r="H8277" s="50" t="s">
        <v>60</v>
      </c>
      <c r="I8277" s="187">
        <v>1.089475</v>
      </c>
      <c r="J8277" s="41" t="s">
        <v>941</v>
      </c>
      <c r="K8277" s="41" t="s">
        <v>335</v>
      </c>
      <c r="O8277" s="199"/>
    </row>
    <row r="8278" spans="1:15" x14ac:dyDescent="0.2">
      <c r="A8278" s="30">
        <v>1082</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ITZ simultaneously with triazolam</v>
      </c>
      <c r="E8278" s="250" t="str">
        <f>IF(AND(A8278&lt;&gt;"",ISNUMBER(A8278)),VLOOKUP(A8278,Studies!A:BR,5,FALSE),"")</f>
        <v>Itraconazole</v>
      </c>
      <c r="F8278" s="251" t="str">
        <f>IF(AND(A8278&lt;&gt;"",ISNUMBER(A8278)),VLOOKUP(A8278,Studies!A:BR,6,FALSE),"")</f>
        <v>Plasma</v>
      </c>
      <c r="G8278" s="194">
        <v>1</v>
      </c>
      <c r="H8278" s="50" t="s">
        <v>60</v>
      </c>
      <c r="I8278" s="187">
        <v>12.67074</v>
      </c>
      <c r="J8278" s="41" t="s">
        <v>941</v>
      </c>
      <c r="K8278" s="41" t="s">
        <v>335</v>
      </c>
      <c r="O8278" s="199"/>
    </row>
    <row r="8279" spans="1:15" x14ac:dyDescent="0.2">
      <c r="A8279" s="30">
        <v>1082</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ITZ simultaneously with triazolam</v>
      </c>
      <c r="E8279" s="250" t="str">
        <f>IF(AND(A8279&lt;&gt;"",ISNUMBER(A8279)),VLOOKUP(A8279,Studies!A:BR,5,FALSE),"")</f>
        <v>Itraconazole</v>
      </c>
      <c r="F8279" s="251" t="str">
        <f>IF(AND(A8279&lt;&gt;"",ISNUMBER(A8279)),VLOOKUP(A8279,Studies!A:BR,6,FALSE),"")</f>
        <v>Plasma</v>
      </c>
      <c r="G8279" s="194">
        <v>1.5</v>
      </c>
      <c r="H8279" s="50" t="s">
        <v>60</v>
      </c>
      <c r="I8279" s="187">
        <v>25.65063</v>
      </c>
      <c r="J8279" s="41" t="s">
        <v>941</v>
      </c>
      <c r="K8279" s="41" t="s">
        <v>335</v>
      </c>
      <c r="O8279" s="199"/>
    </row>
    <row r="8280" spans="1:15" x14ac:dyDescent="0.2">
      <c r="A8280" s="30">
        <v>1082</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ITZ simultaneously with triazolam</v>
      </c>
      <c r="E8280" s="250" t="str">
        <f>IF(AND(A8280&lt;&gt;"",ISNUMBER(A8280)),VLOOKUP(A8280,Studies!A:BR,5,FALSE),"")</f>
        <v>Itraconazole</v>
      </c>
      <c r="F8280" s="251" t="str">
        <f>IF(AND(A8280&lt;&gt;"",ISNUMBER(A8280)),VLOOKUP(A8280,Studies!A:BR,6,FALSE),"")</f>
        <v>Plasma</v>
      </c>
      <c r="G8280" s="194">
        <v>2</v>
      </c>
      <c r="H8280" s="50" t="s">
        <v>60</v>
      </c>
      <c r="I8280" s="187">
        <v>36.882240000000003</v>
      </c>
      <c r="J8280" s="41" t="s">
        <v>941</v>
      </c>
      <c r="K8280" s="41" t="s">
        <v>335</v>
      </c>
      <c r="O8280" s="199"/>
    </row>
    <row r="8281" spans="1:15" x14ac:dyDescent="0.2">
      <c r="A8281" s="30">
        <v>1082</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ITZ simultaneously with triazolam</v>
      </c>
      <c r="E8281" s="250" t="str">
        <f>IF(AND(A8281&lt;&gt;"",ISNUMBER(A8281)),VLOOKUP(A8281,Studies!A:BR,5,FALSE),"")</f>
        <v>Itraconazole</v>
      </c>
      <c r="F8281" s="251" t="str">
        <f>IF(AND(A8281&lt;&gt;"",ISNUMBER(A8281)),VLOOKUP(A8281,Studies!A:BR,6,FALSE),"")</f>
        <v>Plasma</v>
      </c>
      <c r="G8281" s="194">
        <v>3</v>
      </c>
      <c r="H8281" s="50" t="s">
        <v>60</v>
      </c>
      <c r="I8281" s="187">
        <v>51.299129999999998</v>
      </c>
      <c r="J8281" s="41" t="s">
        <v>941</v>
      </c>
      <c r="K8281" s="41" t="s">
        <v>335</v>
      </c>
      <c r="O8281" s="199"/>
    </row>
    <row r="8282" spans="1:15" x14ac:dyDescent="0.2">
      <c r="A8282" s="30">
        <v>1082</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ITZ simultaneously with triazolam</v>
      </c>
      <c r="E8282" s="250" t="str">
        <f>IF(AND(A8282&lt;&gt;"",ISNUMBER(A8282)),VLOOKUP(A8282,Studies!A:BR,5,FALSE),"")</f>
        <v>Itraconazole</v>
      </c>
      <c r="F8282" s="251" t="str">
        <f>IF(AND(A8282&lt;&gt;"",ISNUMBER(A8282)),VLOOKUP(A8282,Studies!A:BR,6,FALSE),"")</f>
        <v>Plasma</v>
      </c>
      <c r="G8282" s="194">
        <v>4</v>
      </c>
      <c r="H8282" s="50" t="s">
        <v>60</v>
      </c>
      <c r="I8282" s="187">
        <v>71.310490000000001</v>
      </c>
      <c r="J8282" s="41" t="s">
        <v>941</v>
      </c>
      <c r="K8282" s="41" t="s">
        <v>335</v>
      </c>
      <c r="O8282" s="199"/>
    </row>
    <row r="8283" spans="1:15" x14ac:dyDescent="0.2">
      <c r="A8283" s="30">
        <v>1082</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ITZ simultaneously with triazolam</v>
      </c>
      <c r="E8283" s="250" t="str">
        <f>IF(AND(A8283&lt;&gt;"",ISNUMBER(A8283)),VLOOKUP(A8283,Studies!A:BR,5,FALSE),"")</f>
        <v>Itraconazole</v>
      </c>
      <c r="F8283" s="251" t="str">
        <f>IF(AND(A8283&lt;&gt;"",ISNUMBER(A8283)),VLOOKUP(A8283,Studies!A:BR,6,FALSE),"")</f>
        <v>Plasma</v>
      </c>
      <c r="G8283" s="194">
        <v>5</v>
      </c>
      <c r="H8283" s="50" t="s">
        <v>60</v>
      </c>
      <c r="I8283" s="187">
        <v>87.827449999999999</v>
      </c>
      <c r="J8283" s="41" t="s">
        <v>941</v>
      </c>
      <c r="K8283" s="41" t="s">
        <v>335</v>
      </c>
      <c r="O8283" s="199"/>
    </row>
    <row r="8284" spans="1:15" x14ac:dyDescent="0.2">
      <c r="A8284" s="30">
        <v>1082</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ITZ simultaneously with triazolam</v>
      </c>
      <c r="E8284" s="250" t="str">
        <f>IF(AND(A8284&lt;&gt;"",ISNUMBER(A8284)),VLOOKUP(A8284,Studies!A:BR,5,FALSE),"")</f>
        <v>Itraconazole</v>
      </c>
      <c r="F8284" s="251" t="str">
        <f>IF(AND(A8284&lt;&gt;"",ISNUMBER(A8284)),VLOOKUP(A8284,Studies!A:BR,6,FALSE),"")</f>
        <v>Plasma</v>
      </c>
      <c r="G8284" s="194">
        <v>6</v>
      </c>
      <c r="H8284" s="50" t="s">
        <v>60</v>
      </c>
      <c r="I8284" s="187">
        <v>79.868520000000004</v>
      </c>
      <c r="J8284" s="41" t="s">
        <v>941</v>
      </c>
      <c r="K8284" s="41" t="s">
        <v>335</v>
      </c>
      <c r="O8284" s="199"/>
    </row>
    <row r="8285" spans="1:15" x14ac:dyDescent="0.2">
      <c r="A8285" s="30">
        <v>1082</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ITZ simultaneously with triazolam</v>
      </c>
      <c r="E8285" s="250" t="str">
        <f>IF(AND(A8285&lt;&gt;"",ISNUMBER(A8285)),VLOOKUP(A8285,Studies!A:BR,5,FALSE),"")</f>
        <v>Itraconazole</v>
      </c>
      <c r="F8285" s="251" t="str">
        <f>IF(AND(A8285&lt;&gt;"",ISNUMBER(A8285)),VLOOKUP(A8285,Studies!A:BR,6,FALSE),"")</f>
        <v>Plasma</v>
      </c>
      <c r="G8285" s="194">
        <v>7</v>
      </c>
      <c r="H8285" s="50" t="s">
        <v>60</v>
      </c>
      <c r="I8285" s="187">
        <v>74.352930000000001</v>
      </c>
      <c r="J8285" s="41" t="s">
        <v>941</v>
      </c>
      <c r="K8285" s="41" t="s">
        <v>335</v>
      </c>
      <c r="O8285" s="199"/>
    </row>
    <row r="8286" spans="1:15" x14ac:dyDescent="0.2">
      <c r="A8286" s="30">
        <v>1082</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ITZ simultaneously with triazolam</v>
      </c>
      <c r="E8286" s="250" t="str">
        <f>IF(AND(A8286&lt;&gt;"",ISNUMBER(A8286)),VLOOKUP(A8286,Studies!A:BR,5,FALSE),"")</f>
        <v>Itraconazole</v>
      </c>
      <c r="F8286" s="251" t="str">
        <f>IF(AND(A8286&lt;&gt;"",ISNUMBER(A8286)),VLOOKUP(A8286,Studies!A:BR,6,FALSE),"")</f>
        <v>Plasma</v>
      </c>
      <c r="G8286" s="194">
        <v>17</v>
      </c>
      <c r="H8286" s="50" t="s">
        <v>60</v>
      </c>
      <c r="I8286" s="187">
        <v>29.019259999999999</v>
      </c>
      <c r="J8286" s="41" t="s">
        <v>941</v>
      </c>
      <c r="K8286" s="41" t="s">
        <v>335</v>
      </c>
      <c r="O8286" s="199"/>
    </row>
    <row r="8287" spans="1:15" x14ac:dyDescent="0.2">
      <c r="A8287" s="30">
        <v>1083</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3 hr before triazolam</v>
      </c>
      <c r="E8287" s="250" t="str">
        <f>IF(AND(A8287&lt;&gt;"",ISNUMBER(A8287)),VLOOKUP(A8287,Studies!A:BR,5,FALSE),"")</f>
        <v>Itraconazole</v>
      </c>
      <c r="F8287" s="251" t="str">
        <f>IF(AND(A8287&lt;&gt;"",ISNUMBER(A8287)),VLOOKUP(A8287,Studies!A:BR,6,FALSE),"")</f>
        <v>Plasma</v>
      </c>
      <c r="G8287" s="194">
        <v>3</v>
      </c>
      <c r="H8287" s="50" t="s">
        <v>60</v>
      </c>
      <c r="I8287" s="187">
        <v>51.399329999999999</v>
      </c>
      <c r="J8287" s="41" t="s">
        <v>941</v>
      </c>
      <c r="K8287" s="41" t="s">
        <v>335</v>
      </c>
      <c r="O8287" s="199"/>
    </row>
    <row r="8288" spans="1:15" x14ac:dyDescent="0.2">
      <c r="A8288" s="30">
        <v>1083</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3 hr before triazolam</v>
      </c>
      <c r="E8288" s="250" t="str">
        <f>IF(AND(A8288&lt;&gt;"",ISNUMBER(A8288)),VLOOKUP(A8288,Studies!A:BR,5,FALSE),"")</f>
        <v>Itraconazole</v>
      </c>
      <c r="F8288" s="251" t="str">
        <f>IF(AND(A8288&lt;&gt;"",ISNUMBER(A8288)),VLOOKUP(A8288,Studies!A:BR,6,FALSE),"")</f>
        <v>Plasma</v>
      </c>
      <c r="G8288" s="194">
        <v>3.5</v>
      </c>
      <c r="H8288" s="50" t="s">
        <v>60</v>
      </c>
      <c r="I8288" s="187">
        <v>99.344750000000005</v>
      </c>
      <c r="J8288" s="41" t="s">
        <v>941</v>
      </c>
      <c r="K8288" s="41" t="s">
        <v>335</v>
      </c>
      <c r="O8288" s="199"/>
    </row>
    <row r="8289" spans="1:15" x14ac:dyDescent="0.2">
      <c r="A8289" s="30">
        <v>1083</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3 hr before triazolam</v>
      </c>
      <c r="E8289" s="250" t="str">
        <f>IF(AND(A8289&lt;&gt;"",ISNUMBER(A8289)),VLOOKUP(A8289,Studies!A:BR,5,FALSE),"")</f>
        <v>Itraconazole</v>
      </c>
      <c r="F8289" s="251" t="str">
        <f>IF(AND(A8289&lt;&gt;"",ISNUMBER(A8289)),VLOOKUP(A8289,Studies!A:BR,6,FALSE),"")</f>
        <v>Plasma</v>
      </c>
      <c r="G8289" s="194">
        <v>4</v>
      </c>
      <c r="H8289" s="50" t="s">
        <v>60</v>
      </c>
      <c r="I8289" s="187">
        <v>115.1219</v>
      </c>
      <c r="J8289" s="41" t="s">
        <v>941</v>
      </c>
      <c r="K8289" s="41" t="s">
        <v>335</v>
      </c>
      <c r="O8289" s="199"/>
    </row>
    <row r="8290" spans="1:15" x14ac:dyDescent="0.2">
      <c r="A8290" s="30">
        <v>1083</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3 hr before triazolam</v>
      </c>
      <c r="E8290" s="250" t="str">
        <f>IF(AND(A8290&lt;&gt;"",ISNUMBER(A8290)),VLOOKUP(A8290,Studies!A:BR,5,FALSE),"")</f>
        <v>Itraconazole</v>
      </c>
      <c r="F8290" s="251" t="str">
        <f>IF(AND(A8290&lt;&gt;"",ISNUMBER(A8290)),VLOOKUP(A8290,Studies!A:BR,6,FALSE),"")</f>
        <v>Plasma</v>
      </c>
      <c r="G8290" s="194">
        <v>4.5</v>
      </c>
      <c r="H8290" s="50" t="s">
        <v>60</v>
      </c>
      <c r="I8290" s="187">
        <v>129.49610000000001</v>
      </c>
      <c r="J8290" s="41" t="s">
        <v>941</v>
      </c>
      <c r="K8290" s="41" t="s">
        <v>335</v>
      </c>
      <c r="O8290" s="199"/>
    </row>
    <row r="8291" spans="1:15" x14ac:dyDescent="0.2">
      <c r="A8291" s="30">
        <v>1083</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3 hr before triazolam</v>
      </c>
      <c r="E8291" s="250" t="str">
        <f>IF(AND(A8291&lt;&gt;"",ISNUMBER(A8291)),VLOOKUP(A8291,Studies!A:BR,5,FALSE),"")</f>
        <v>Itraconazole</v>
      </c>
      <c r="F8291" s="251" t="str">
        <f>IF(AND(A8291&lt;&gt;"",ISNUMBER(A8291)),VLOOKUP(A8291,Studies!A:BR,6,FALSE),"")</f>
        <v>Plasma</v>
      </c>
      <c r="G8291" s="194">
        <v>5</v>
      </c>
      <c r="H8291" s="50" t="s">
        <v>60</v>
      </c>
      <c r="I8291" s="187">
        <v>148.07050000000001</v>
      </c>
      <c r="J8291" s="41" t="s">
        <v>941</v>
      </c>
      <c r="K8291" s="41" t="s">
        <v>335</v>
      </c>
      <c r="O8291" s="199"/>
    </row>
    <row r="8292" spans="1:15" x14ac:dyDescent="0.2">
      <c r="A8292" s="30">
        <v>1083</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3 hr before triazolam</v>
      </c>
      <c r="E8292" s="250" t="str">
        <f>IF(AND(A8292&lt;&gt;"",ISNUMBER(A8292)),VLOOKUP(A8292,Studies!A:BR,5,FALSE),"")</f>
        <v>Itraconazole</v>
      </c>
      <c r="F8292" s="251" t="str">
        <f>IF(AND(A8292&lt;&gt;"",ISNUMBER(A8292)),VLOOKUP(A8292,Studies!A:BR,6,FALSE),"")</f>
        <v>Plasma</v>
      </c>
      <c r="G8292" s="194">
        <v>6</v>
      </c>
      <c r="H8292" s="50" t="s">
        <v>60</v>
      </c>
      <c r="I8292" s="187">
        <v>142.9067</v>
      </c>
      <c r="J8292" s="41" t="s">
        <v>941</v>
      </c>
      <c r="K8292" s="41" t="s">
        <v>335</v>
      </c>
      <c r="O8292" s="199"/>
    </row>
    <row r="8293" spans="1:15" x14ac:dyDescent="0.2">
      <c r="A8293" s="30">
        <v>1083</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3 hr before triazolam</v>
      </c>
      <c r="E8293" s="250" t="str">
        <f>IF(AND(A8293&lt;&gt;"",ISNUMBER(A8293)),VLOOKUP(A8293,Studies!A:BR,5,FALSE),"")</f>
        <v>Itraconazole</v>
      </c>
      <c r="F8293" s="251" t="str">
        <f>IF(AND(A8293&lt;&gt;"",ISNUMBER(A8293)),VLOOKUP(A8293,Studies!A:BR,6,FALSE),"")</f>
        <v>Plasma</v>
      </c>
      <c r="G8293" s="194">
        <v>7</v>
      </c>
      <c r="H8293" s="50" t="s">
        <v>60</v>
      </c>
      <c r="I8293" s="187">
        <v>145.09200000000001</v>
      </c>
      <c r="J8293" s="41" t="s">
        <v>941</v>
      </c>
      <c r="K8293" s="41" t="s">
        <v>335</v>
      </c>
      <c r="O8293" s="199"/>
    </row>
    <row r="8294" spans="1:15" x14ac:dyDescent="0.2">
      <c r="A8294" s="30">
        <v>1083</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3 hr before triazolam</v>
      </c>
      <c r="E8294" s="250" t="str">
        <f>IF(AND(A8294&lt;&gt;"",ISNUMBER(A8294)),VLOOKUP(A8294,Studies!A:BR,5,FALSE),"")</f>
        <v>Itraconazole</v>
      </c>
      <c r="F8294" s="251" t="str">
        <f>IF(AND(A8294&lt;&gt;"",ISNUMBER(A8294)),VLOOKUP(A8294,Studies!A:BR,6,FALSE),"")</f>
        <v>Plasma</v>
      </c>
      <c r="G8294" s="194">
        <v>8</v>
      </c>
      <c r="H8294" s="50" t="s">
        <v>60</v>
      </c>
      <c r="I8294" s="187">
        <v>143.07300000000001</v>
      </c>
      <c r="J8294" s="41" t="s">
        <v>941</v>
      </c>
      <c r="K8294" s="41" t="s">
        <v>335</v>
      </c>
      <c r="O8294" s="199"/>
    </row>
    <row r="8295" spans="1:15" x14ac:dyDescent="0.2">
      <c r="A8295" s="30">
        <v>1083</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3 hr before triazolam</v>
      </c>
      <c r="E8295" s="250" t="str">
        <f>IF(AND(A8295&lt;&gt;"",ISNUMBER(A8295)),VLOOKUP(A8295,Studies!A:BR,5,FALSE),"")</f>
        <v>Itraconazole</v>
      </c>
      <c r="F8295" s="251" t="str">
        <f>IF(AND(A8295&lt;&gt;"",ISNUMBER(A8295)),VLOOKUP(A8295,Studies!A:BR,6,FALSE),"")</f>
        <v>Plasma</v>
      </c>
      <c r="G8295" s="194">
        <v>9</v>
      </c>
      <c r="H8295" s="50" t="s">
        <v>60</v>
      </c>
      <c r="I8295" s="187">
        <v>118.6803</v>
      </c>
      <c r="J8295" s="41" t="s">
        <v>941</v>
      </c>
      <c r="K8295" s="41" t="s">
        <v>335</v>
      </c>
      <c r="O8295" s="199"/>
    </row>
    <row r="8296" spans="1:15" x14ac:dyDescent="0.2">
      <c r="A8296" s="30">
        <v>1083</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3 hr before triazolam</v>
      </c>
      <c r="E8296" s="250" t="str">
        <f>IF(AND(A8296&lt;&gt;"",ISNUMBER(A8296)),VLOOKUP(A8296,Studies!A:BR,5,FALSE),"")</f>
        <v>Itraconazole</v>
      </c>
      <c r="F8296" s="251" t="str">
        <f>IF(AND(A8296&lt;&gt;"",ISNUMBER(A8296)),VLOOKUP(A8296,Studies!A:BR,6,FALSE),"")</f>
        <v>Plasma</v>
      </c>
      <c r="G8296" s="194">
        <v>10</v>
      </c>
      <c r="H8296" s="50" t="s">
        <v>60</v>
      </c>
      <c r="I8296" s="187">
        <v>99.877759999999995</v>
      </c>
      <c r="J8296" s="41" t="s">
        <v>941</v>
      </c>
      <c r="K8296" s="41" t="s">
        <v>335</v>
      </c>
      <c r="O8296" s="199"/>
    </row>
    <row r="8297" spans="1:15" x14ac:dyDescent="0.2">
      <c r="A8297" s="30">
        <v>1083</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3 hr before triazolam</v>
      </c>
      <c r="E8297" s="250" t="str">
        <f>IF(AND(A8297&lt;&gt;"",ISNUMBER(A8297)),VLOOKUP(A8297,Studies!A:BR,5,FALSE),"")</f>
        <v>Itraconazole</v>
      </c>
      <c r="F8297" s="251" t="str">
        <f>IF(AND(A8297&lt;&gt;"",ISNUMBER(A8297)),VLOOKUP(A8297,Studies!A:BR,6,FALSE),"")</f>
        <v>Plasma</v>
      </c>
      <c r="G8297" s="194">
        <v>20</v>
      </c>
      <c r="H8297" s="50" t="s">
        <v>60</v>
      </c>
      <c r="I8297" s="187">
        <v>48.250300000000003</v>
      </c>
      <c r="J8297" s="41" t="s">
        <v>941</v>
      </c>
      <c r="K8297" s="41" t="s">
        <v>335</v>
      </c>
      <c r="O8297" s="199"/>
    </row>
    <row r="8298" spans="1:15" x14ac:dyDescent="0.2">
      <c r="A8298" s="30">
        <v>1084</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12 hr before triazolam</v>
      </c>
      <c r="E8298" s="250" t="str">
        <f>IF(AND(A8298&lt;&gt;"",ISNUMBER(A8298)),VLOOKUP(A8298,Studies!A:BR,5,FALSE),"")</f>
        <v>Itraconazole</v>
      </c>
      <c r="F8298" s="251" t="str">
        <f>IF(AND(A8298&lt;&gt;"",ISNUMBER(A8298)),VLOOKUP(A8298,Studies!A:BR,6,FALSE),"")</f>
        <v>Plasma</v>
      </c>
      <c r="G8298" s="194">
        <v>12</v>
      </c>
      <c r="H8298" s="50" t="s">
        <v>60</v>
      </c>
      <c r="I8298" s="187">
        <v>54.546230000000001</v>
      </c>
      <c r="J8298" s="41" t="s">
        <v>941</v>
      </c>
      <c r="K8298" s="41" t="s">
        <v>335</v>
      </c>
      <c r="O8298" s="199"/>
    </row>
    <row r="8299" spans="1:15" x14ac:dyDescent="0.2">
      <c r="A8299" s="30">
        <v>1084</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12 hr before triazolam</v>
      </c>
      <c r="E8299" s="250" t="str">
        <f>IF(AND(A8299&lt;&gt;"",ISNUMBER(A8299)),VLOOKUP(A8299,Studies!A:BR,5,FALSE),"")</f>
        <v>Itraconazole</v>
      </c>
      <c r="F8299" s="251" t="str">
        <f>IF(AND(A8299&lt;&gt;"",ISNUMBER(A8299)),VLOOKUP(A8299,Studies!A:BR,6,FALSE),"")</f>
        <v>Plasma</v>
      </c>
      <c r="G8299" s="194">
        <v>12.5</v>
      </c>
      <c r="H8299" s="50" t="s">
        <v>60</v>
      </c>
      <c r="I8299" s="187">
        <v>46.896450000000002</v>
      </c>
      <c r="J8299" s="41" t="s">
        <v>941</v>
      </c>
      <c r="K8299" s="41" t="s">
        <v>335</v>
      </c>
      <c r="O8299" s="199"/>
    </row>
    <row r="8300" spans="1:15" x14ac:dyDescent="0.2">
      <c r="A8300" s="30">
        <v>1084</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12 hr before triazolam</v>
      </c>
      <c r="E8300" s="250" t="str">
        <f>IF(AND(A8300&lt;&gt;"",ISNUMBER(A8300)),VLOOKUP(A8300,Studies!A:BR,5,FALSE),"")</f>
        <v>Itraconazole</v>
      </c>
      <c r="F8300" s="251" t="str">
        <f>IF(AND(A8300&lt;&gt;"",ISNUMBER(A8300)),VLOOKUP(A8300,Studies!A:BR,6,FALSE),"")</f>
        <v>Plasma</v>
      </c>
      <c r="G8300" s="194">
        <v>13</v>
      </c>
      <c r="H8300" s="50" t="s">
        <v>60</v>
      </c>
      <c r="I8300" s="187">
        <v>44.841160000000002</v>
      </c>
      <c r="J8300" s="41" t="s">
        <v>941</v>
      </c>
      <c r="K8300" s="41" t="s">
        <v>335</v>
      </c>
      <c r="O8300" s="199"/>
    </row>
    <row r="8301" spans="1:15" x14ac:dyDescent="0.2">
      <c r="A8301" s="30">
        <v>1084</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12 hr before triazolam</v>
      </c>
      <c r="E8301" s="250" t="str">
        <f>IF(AND(A8301&lt;&gt;"",ISNUMBER(A8301)),VLOOKUP(A8301,Studies!A:BR,5,FALSE),"")</f>
        <v>Itraconazole</v>
      </c>
      <c r="F8301" s="251" t="str">
        <f>IF(AND(A8301&lt;&gt;"",ISNUMBER(A8301)),VLOOKUP(A8301,Studies!A:BR,6,FALSE),"")</f>
        <v>Plasma</v>
      </c>
      <c r="G8301" s="194">
        <v>13.5</v>
      </c>
      <c r="H8301" s="50" t="s">
        <v>60</v>
      </c>
      <c r="I8301" s="187">
        <v>45.23133</v>
      </c>
      <c r="J8301" s="41" t="s">
        <v>941</v>
      </c>
      <c r="K8301" s="41" t="s">
        <v>335</v>
      </c>
      <c r="O8301" s="199"/>
    </row>
    <row r="8302" spans="1:15" x14ac:dyDescent="0.2">
      <c r="A8302" s="30">
        <v>1084</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12 hr before triazolam</v>
      </c>
      <c r="E8302" s="250" t="str">
        <f>IF(AND(A8302&lt;&gt;"",ISNUMBER(A8302)),VLOOKUP(A8302,Studies!A:BR,5,FALSE),"")</f>
        <v>Itraconazole</v>
      </c>
      <c r="F8302" s="251" t="str">
        <f>IF(AND(A8302&lt;&gt;"",ISNUMBER(A8302)),VLOOKUP(A8302,Studies!A:BR,6,FALSE),"")</f>
        <v>Plasma</v>
      </c>
      <c r="G8302" s="194">
        <v>14</v>
      </c>
      <c r="H8302" s="50" t="s">
        <v>60</v>
      </c>
      <c r="I8302" s="187">
        <v>43.871079999999999</v>
      </c>
      <c r="J8302" s="41" t="s">
        <v>941</v>
      </c>
      <c r="K8302" s="41" t="s">
        <v>335</v>
      </c>
      <c r="O8302" s="199"/>
    </row>
    <row r="8303" spans="1:15" x14ac:dyDescent="0.2">
      <c r="A8303" s="30">
        <v>1084</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12 hr before triazolam</v>
      </c>
      <c r="E8303" s="250" t="str">
        <f>IF(AND(A8303&lt;&gt;"",ISNUMBER(A8303)),VLOOKUP(A8303,Studies!A:BR,5,FALSE),"")</f>
        <v>Itraconazole</v>
      </c>
      <c r="F8303" s="251" t="str">
        <f>IF(AND(A8303&lt;&gt;"",ISNUMBER(A8303)),VLOOKUP(A8303,Studies!A:BR,6,FALSE),"")</f>
        <v>Plasma</v>
      </c>
      <c r="G8303" s="194">
        <v>15</v>
      </c>
      <c r="H8303" s="50" t="s">
        <v>60</v>
      </c>
      <c r="I8303" s="187">
        <v>41.508780000000002</v>
      </c>
      <c r="J8303" s="41" t="s">
        <v>941</v>
      </c>
      <c r="K8303" s="41" t="s">
        <v>335</v>
      </c>
      <c r="O8303" s="199"/>
    </row>
    <row r="8304" spans="1:15" x14ac:dyDescent="0.2">
      <c r="A8304" s="30">
        <v>1084</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12 hr before triazolam</v>
      </c>
      <c r="E8304" s="250" t="str">
        <f>IF(AND(A8304&lt;&gt;"",ISNUMBER(A8304)),VLOOKUP(A8304,Studies!A:BR,5,FALSE),"")</f>
        <v>Itraconazole</v>
      </c>
      <c r="F8304" s="251" t="str">
        <f>IF(AND(A8304&lt;&gt;"",ISNUMBER(A8304)),VLOOKUP(A8304,Studies!A:BR,6,FALSE),"")</f>
        <v>Plasma</v>
      </c>
      <c r="G8304" s="194">
        <v>16</v>
      </c>
      <c r="H8304" s="50" t="s">
        <v>60</v>
      </c>
      <c r="I8304" s="187">
        <v>40.892620000000001</v>
      </c>
      <c r="J8304" s="41" t="s">
        <v>941</v>
      </c>
      <c r="K8304" s="41" t="s">
        <v>335</v>
      </c>
      <c r="O8304" s="199"/>
    </row>
    <row r="8305" spans="1:16" x14ac:dyDescent="0.2">
      <c r="A8305" s="30">
        <v>1084</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12 hr before triazolam</v>
      </c>
      <c r="E8305" s="250" t="str">
        <f>IF(AND(A8305&lt;&gt;"",ISNUMBER(A8305)),VLOOKUP(A8305,Studies!A:BR,5,FALSE),"")</f>
        <v>Itraconazole</v>
      </c>
      <c r="F8305" s="251" t="str">
        <f>IF(AND(A8305&lt;&gt;"",ISNUMBER(A8305)),VLOOKUP(A8305,Studies!A:BR,6,FALSE),"")</f>
        <v>Plasma</v>
      </c>
      <c r="G8305" s="194">
        <v>17</v>
      </c>
      <c r="H8305" s="50" t="s">
        <v>60</v>
      </c>
      <c r="I8305" s="187">
        <v>31.8826</v>
      </c>
      <c r="J8305" s="41" t="s">
        <v>941</v>
      </c>
      <c r="K8305" s="41" t="s">
        <v>335</v>
      </c>
      <c r="O8305" s="199"/>
    </row>
    <row r="8306" spans="1:16" x14ac:dyDescent="0.2">
      <c r="A8306" s="30">
        <v>1084</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12 hr before triazolam</v>
      </c>
      <c r="E8306" s="250" t="str">
        <f>IF(AND(A8306&lt;&gt;"",ISNUMBER(A8306)),VLOOKUP(A8306,Studies!A:BR,5,FALSE),"")</f>
        <v>Itraconazole</v>
      </c>
      <c r="F8306" s="251" t="str">
        <f>IF(AND(A8306&lt;&gt;"",ISNUMBER(A8306)),VLOOKUP(A8306,Studies!A:BR,6,FALSE),"")</f>
        <v>Plasma</v>
      </c>
      <c r="G8306" s="194">
        <v>18</v>
      </c>
      <c r="H8306" s="50" t="s">
        <v>60</v>
      </c>
      <c r="I8306" s="187">
        <v>27.07057</v>
      </c>
      <c r="J8306" s="41" t="s">
        <v>941</v>
      </c>
      <c r="K8306" s="41" t="s">
        <v>335</v>
      </c>
      <c r="O8306" s="199"/>
    </row>
    <row r="8307" spans="1:16" x14ac:dyDescent="0.2">
      <c r="A8307" s="30">
        <v>1084</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12 hr before triazolam</v>
      </c>
      <c r="E8307" s="250" t="str">
        <f>IF(AND(A8307&lt;&gt;"",ISNUMBER(A8307)),VLOOKUP(A8307,Studies!A:BR,5,FALSE),"")</f>
        <v>Itraconazole</v>
      </c>
      <c r="F8307" s="251" t="str">
        <f>IF(AND(A8307&lt;&gt;"",ISNUMBER(A8307)),VLOOKUP(A8307,Studies!A:BR,6,FALSE),"")</f>
        <v>Plasma</v>
      </c>
      <c r="G8307" s="194">
        <v>19</v>
      </c>
      <c r="H8307" s="50" t="s">
        <v>60</v>
      </c>
      <c r="I8307" s="187">
        <v>27.848769999999998</v>
      </c>
      <c r="J8307" s="41" t="s">
        <v>941</v>
      </c>
      <c r="K8307" s="41" t="s">
        <v>335</v>
      </c>
      <c r="O8307" s="199"/>
    </row>
    <row r="8308" spans="1:16" x14ac:dyDescent="0.2">
      <c r="A8308" s="30">
        <v>1084</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12 hr before triazolam</v>
      </c>
      <c r="E8308" s="250" t="str">
        <f>IF(AND(A8308&lt;&gt;"",ISNUMBER(A8308)),VLOOKUP(A8308,Studies!A:BR,5,FALSE),"")</f>
        <v>Itraconazole</v>
      </c>
      <c r="F8308" s="251" t="str">
        <f>IF(AND(A8308&lt;&gt;"",ISNUMBER(A8308)),VLOOKUP(A8308,Studies!A:BR,6,FALSE),"")</f>
        <v>Plasma</v>
      </c>
      <c r="G8308" s="194">
        <v>29</v>
      </c>
      <c r="H8308" s="50" t="s">
        <v>60</v>
      </c>
      <c r="I8308" s="187">
        <v>21.678629999999998</v>
      </c>
      <c r="J8308" s="41" t="s">
        <v>941</v>
      </c>
      <c r="K8308" s="41" t="s">
        <v>335</v>
      </c>
      <c r="O8308" s="199"/>
    </row>
    <row r="8309" spans="1:16" x14ac:dyDescent="0.2">
      <c r="A8309" s="30">
        <v>1085</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24 hr before triazolam</v>
      </c>
      <c r="E8309" s="250" t="str">
        <f>IF(AND(A8309&lt;&gt;"",ISNUMBER(A8309)),VLOOKUP(A8309,Studies!A:BR,5,FALSE),"")</f>
        <v>Itraconazole</v>
      </c>
      <c r="F8309" s="251" t="str">
        <f>IF(AND(A8309&lt;&gt;"",ISNUMBER(A8309)),VLOOKUP(A8309,Studies!A:BR,6,FALSE),"")</f>
        <v>Plasma</v>
      </c>
      <c r="G8309" s="194">
        <v>24</v>
      </c>
      <c r="H8309" s="50" t="s">
        <v>60</v>
      </c>
      <c r="I8309" s="187">
        <v>41.608980000000003</v>
      </c>
      <c r="J8309" s="41" t="s">
        <v>941</v>
      </c>
      <c r="K8309" s="41" t="s">
        <v>335</v>
      </c>
      <c r="O8309" s="199"/>
    </row>
    <row r="8310" spans="1:16" x14ac:dyDescent="0.2">
      <c r="A8310" s="30">
        <v>1085</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24 hr before triazolam</v>
      </c>
      <c r="E8310" s="250" t="str">
        <f>IF(AND(A8310&lt;&gt;"",ISNUMBER(A8310)),VLOOKUP(A8310,Studies!A:BR,5,FALSE),"")</f>
        <v>Itraconazole</v>
      </c>
      <c r="F8310" s="251" t="str">
        <f>IF(AND(A8310&lt;&gt;"",ISNUMBER(A8310)),VLOOKUP(A8310,Studies!A:BR,6,FALSE),"")</f>
        <v>Plasma</v>
      </c>
      <c r="G8310" s="194">
        <v>24.5</v>
      </c>
      <c r="H8310" s="50" t="s">
        <v>60</v>
      </c>
      <c r="I8310" s="187">
        <v>39.553690000000003</v>
      </c>
      <c r="J8310" s="41" t="s">
        <v>941</v>
      </c>
      <c r="K8310" s="41" t="s">
        <v>335</v>
      </c>
      <c r="O8310" s="199"/>
    </row>
    <row r="8311" spans="1:16" x14ac:dyDescent="0.2">
      <c r="A8311" s="30">
        <v>1085</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24 hr before triazolam</v>
      </c>
      <c r="E8311" s="250" t="str">
        <f>IF(AND(A8311&lt;&gt;"",ISNUMBER(A8311)),VLOOKUP(A8311,Studies!A:BR,5,FALSE),"")</f>
        <v>Itraconazole</v>
      </c>
      <c r="F8311" s="251" t="str">
        <f>IF(AND(A8311&lt;&gt;"",ISNUMBER(A8311)),VLOOKUP(A8311,Studies!A:BR,6,FALSE),"")</f>
        <v>Plasma</v>
      </c>
      <c r="G8311" s="194">
        <v>25</v>
      </c>
      <c r="H8311" s="50" t="s">
        <v>60</v>
      </c>
      <c r="I8311" s="187">
        <v>37.84592</v>
      </c>
      <c r="J8311" s="41" t="s">
        <v>941</v>
      </c>
      <c r="K8311" s="41" t="s">
        <v>335</v>
      </c>
      <c r="O8311" s="199"/>
    </row>
    <row r="8312" spans="1:16" x14ac:dyDescent="0.2">
      <c r="A8312" s="30">
        <v>1085</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24 hr before triazolam</v>
      </c>
      <c r="E8312" s="250" t="str">
        <f>IF(AND(A8312&lt;&gt;"",ISNUMBER(A8312)),VLOOKUP(A8312,Studies!A:BR,5,FALSE),"")</f>
        <v>Itraconazole</v>
      </c>
      <c r="F8312" s="251" t="str">
        <f>IF(AND(A8312&lt;&gt;"",ISNUMBER(A8312)),VLOOKUP(A8312,Studies!A:BR,6,FALSE),"")</f>
        <v>Plasma</v>
      </c>
      <c r="G8312" s="194">
        <v>25.5</v>
      </c>
      <c r="H8312" s="50" t="s">
        <v>60</v>
      </c>
      <c r="I8312" s="187">
        <v>40.336150000000004</v>
      </c>
      <c r="J8312" s="41" t="s">
        <v>941</v>
      </c>
      <c r="K8312" s="41" t="s">
        <v>335</v>
      </c>
      <c r="O8312" s="199"/>
    </row>
    <row r="8313" spans="1:16" x14ac:dyDescent="0.2">
      <c r="A8313" s="30">
        <v>1085</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24 hr before triazolam</v>
      </c>
      <c r="E8313" s="250" t="str">
        <f>IF(AND(A8313&lt;&gt;"",ISNUMBER(A8313)),VLOOKUP(A8313,Studies!A:BR,5,FALSE),"")</f>
        <v>Itraconazole</v>
      </c>
      <c r="F8313" s="251" t="str">
        <f>IF(AND(A8313&lt;&gt;"",ISNUMBER(A8313)),VLOOKUP(A8313,Studies!A:BR,6,FALSE),"")</f>
        <v>Plasma</v>
      </c>
      <c r="G8313" s="194">
        <v>26</v>
      </c>
      <c r="H8313" s="50" t="s">
        <v>60</v>
      </c>
      <c r="I8313" s="187">
        <v>39.327689999999997</v>
      </c>
      <c r="J8313" s="41" t="s">
        <v>941</v>
      </c>
      <c r="K8313" s="41" t="s">
        <v>335</v>
      </c>
      <c r="O8313" s="199"/>
    </row>
    <row r="8314" spans="1:16" x14ac:dyDescent="0.2">
      <c r="A8314" s="30">
        <v>1085</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24 hr before triazolam</v>
      </c>
      <c r="E8314" s="250" t="str">
        <f>IF(AND(A8314&lt;&gt;"",ISNUMBER(A8314)),VLOOKUP(A8314,Studies!A:BR,5,FALSE),"")</f>
        <v>Itraconazole</v>
      </c>
      <c r="F8314" s="251" t="str">
        <f>IF(AND(A8314&lt;&gt;"",ISNUMBER(A8314)),VLOOKUP(A8314,Studies!A:BR,6,FALSE),"")</f>
        <v>Plasma</v>
      </c>
      <c r="G8314" s="194">
        <v>27</v>
      </c>
      <c r="H8314" s="50" t="s">
        <v>60</v>
      </c>
      <c r="I8314" s="187">
        <v>38.010089999999998</v>
      </c>
      <c r="J8314" s="41" t="s">
        <v>941</v>
      </c>
      <c r="K8314" s="41" t="s">
        <v>335</v>
      </c>
      <c r="O8314" s="199"/>
    </row>
    <row r="8315" spans="1:16" x14ac:dyDescent="0.2">
      <c r="A8315" s="30">
        <v>1085</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24 hr before triazolam</v>
      </c>
      <c r="E8315" s="250" t="str">
        <f>IF(AND(A8315&lt;&gt;"",ISNUMBER(A8315)),VLOOKUP(A8315,Studies!A:BR,5,FALSE),"")</f>
        <v>Itraconazole</v>
      </c>
      <c r="F8315" s="251" t="str">
        <f>IF(AND(A8315&lt;&gt;"",ISNUMBER(A8315)),VLOOKUP(A8315,Studies!A:BR,6,FALSE),"")</f>
        <v>Plasma</v>
      </c>
      <c r="G8315" s="194">
        <v>28</v>
      </c>
      <c r="H8315" s="50" t="s">
        <v>60</v>
      </c>
      <c r="I8315" s="187">
        <v>38.442900000000002</v>
      </c>
      <c r="J8315" s="41" t="s">
        <v>941</v>
      </c>
      <c r="K8315" s="41" t="s">
        <v>335</v>
      </c>
      <c r="O8315" s="199"/>
    </row>
    <row r="8316" spans="1:16" x14ac:dyDescent="0.2">
      <c r="A8316" s="30">
        <v>1085</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24 hr before triazolam</v>
      </c>
      <c r="E8316" s="250" t="str">
        <f>IF(AND(A8316&lt;&gt;"",ISNUMBER(A8316)),VLOOKUP(A8316,Studies!A:BR,5,FALSE),"")</f>
        <v>Itraconazole</v>
      </c>
      <c r="F8316" s="251" t="str">
        <f>IF(AND(A8316&lt;&gt;"",ISNUMBER(A8316)),VLOOKUP(A8316,Studies!A:BR,6,FALSE),"")</f>
        <v>Plasma</v>
      </c>
      <c r="G8316" s="194">
        <v>29</v>
      </c>
      <c r="H8316" s="50" t="s">
        <v>60</v>
      </c>
      <c r="I8316" s="187">
        <v>32.232250000000001</v>
      </c>
      <c r="J8316" s="41" t="s">
        <v>941</v>
      </c>
      <c r="K8316" s="41" t="s">
        <v>335</v>
      </c>
      <c r="O8316" s="199"/>
    </row>
    <row r="8317" spans="1:16" x14ac:dyDescent="0.2">
      <c r="A8317" s="30">
        <v>1085</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24 hr before triazolam</v>
      </c>
      <c r="E8317" s="250" t="str">
        <f>IF(AND(A8317&lt;&gt;"",ISNUMBER(A8317)),VLOOKUP(A8317,Studies!A:BR,5,FALSE),"")</f>
        <v>Itraconazole</v>
      </c>
      <c r="F8317" s="251" t="str">
        <f>IF(AND(A8317&lt;&gt;"",ISNUMBER(A8317)),VLOOKUP(A8317,Studies!A:BR,6,FALSE),"")</f>
        <v>Plasma</v>
      </c>
      <c r="G8317" s="194">
        <v>30</v>
      </c>
      <c r="H8317" s="50" t="s">
        <v>60</v>
      </c>
      <c r="I8317" s="187">
        <v>27.418089999999999</v>
      </c>
      <c r="J8317" s="41" t="s">
        <v>941</v>
      </c>
      <c r="K8317" s="41" t="s">
        <v>335</v>
      </c>
    </row>
    <row r="8318" spans="1:16" x14ac:dyDescent="0.2">
      <c r="A8318" s="30">
        <v>1085</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24 hr before triazolam</v>
      </c>
      <c r="E8318" s="250" t="str">
        <f>IF(AND(A8318&lt;&gt;"",ISNUMBER(A8318)),VLOOKUP(A8318,Studies!A:BR,5,FALSE),"")</f>
        <v>Itraconazole</v>
      </c>
      <c r="F8318" s="251" t="str">
        <f>IF(AND(A8318&lt;&gt;"",ISNUMBER(A8318)),VLOOKUP(A8318,Studies!A:BR,6,FALSE),"")</f>
        <v>Plasma</v>
      </c>
      <c r="G8318" s="194">
        <v>31</v>
      </c>
      <c r="H8318" s="50" t="s">
        <v>60</v>
      </c>
      <c r="I8318" s="187">
        <v>28.20055</v>
      </c>
      <c r="J8318" s="41" t="s">
        <v>941</v>
      </c>
      <c r="K8318" s="41" t="s">
        <v>335</v>
      </c>
    </row>
    <row r="8319" spans="1:16" x14ac:dyDescent="0.2">
      <c r="A8319" s="30">
        <v>1085</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24 hr before triazolam</v>
      </c>
      <c r="E8319" s="250" t="str">
        <f>IF(AND(A8319&lt;&gt;"",ISNUMBER(A8319)),VLOOKUP(A8319,Studies!A:BR,5,FALSE),"")</f>
        <v>Itraconazole</v>
      </c>
      <c r="F8319" s="251" t="str">
        <f>IF(AND(A8319&lt;&gt;"",ISNUMBER(A8319)),VLOOKUP(A8319,Studies!A:BR,6,FALSE),"")</f>
        <v>Plasma</v>
      </c>
      <c r="G8319" s="194">
        <v>41</v>
      </c>
      <c r="H8319" s="50" t="s">
        <v>60</v>
      </c>
      <c r="I8319" s="187">
        <v>23.075119999999998</v>
      </c>
      <c r="J8319" s="41" t="s">
        <v>941</v>
      </c>
      <c r="K8319" s="41" t="s">
        <v>335</v>
      </c>
    </row>
    <row r="8320" spans="1:16" x14ac:dyDescent="0.2">
      <c r="A8320" s="30">
        <v>1086</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before Ketoconazole</v>
      </c>
      <c r="E8320" s="250" t="str">
        <f>IF(AND(A8320&lt;&gt;"",ISNUMBER(A8320)),VLOOKUP(A8320,Studies!A:BR,5,FALSE),"")</f>
        <v>Midazolam</v>
      </c>
      <c r="F8320" s="251" t="str">
        <f>IF(AND(A8320&lt;&gt;"",ISNUMBER(A8320)),VLOOKUP(A8320,Studies!A:BR,6,FALSE),"")</f>
        <v>Plasma</v>
      </c>
      <c r="G8320" s="194">
        <v>0.5</v>
      </c>
      <c r="H8320" s="50" t="s">
        <v>60</v>
      </c>
      <c r="I8320" s="187">
        <v>53.835599999999999</v>
      </c>
      <c r="J8320" s="41" t="s">
        <v>941</v>
      </c>
      <c r="K8320" s="41" t="s">
        <v>335</v>
      </c>
      <c r="P8320" s="42" t="s">
        <v>2624</v>
      </c>
    </row>
    <row r="8321" spans="1:11" x14ac:dyDescent="0.2">
      <c r="A8321" s="30">
        <v>1086</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before Ketoconazole</v>
      </c>
      <c r="E8321" s="250" t="str">
        <f>IF(AND(A8321&lt;&gt;"",ISNUMBER(A8321)),VLOOKUP(A8321,Studies!A:BR,5,FALSE),"")</f>
        <v>Midazolam</v>
      </c>
      <c r="F8321" s="251" t="str">
        <f>IF(AND(A8321&lt;&gt;"",ISNUMBER(A8321)),VLOOKUP(A8321,Studies!A:BR,6,FALSE),"")</f>
        <v>Plasma</v>
      </c>
      <c r="G8321" s="194">
        <v>1</v>
      </c>
      <c r="H8321" s="50" t="s">
        <v>60</v>
      </c>
      <c r="I8321" s="187">
        <v>33.825600000000001</v>
      </c>
      <c r="J8321" s="41" t="s">
        <v>941</v>
      </c>
      <c r="K8321" s="41" t="s">
        <v>335</v>
      </c>
    </row>
    <row r="8322" spans="1:11" x14ac:dyDescent="0.2">
      <c r="A8322" s="30">
        <v>1086</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before Ketoconazole</v>
      </c>
      <c r="E8322" s="250" t="str">
        <f>IF(AND(A8322&lt;&gt;"",ISNUMBER(A8322)),VLOOKUP(A8322,Studies!A:BR,5,FALSE),"")</f>
        <v>Midazolam</v>
      </c>
      <c r="F8322" s="251" t="str">
        <f>IF(AND(A8322&lt;&gt;"",ISNUMBER(A8322)),VLOOKUP(A8322,Studies!A:BR,6,FALSE),"")</f>
        <v>Plasma</v>
      </c>
      <c r="G8322" s="194">
        <v>1.5</v>
      </c>
      <c r="H8322" s="50" t="s">
        <v>60</v>
      </c>
      <c r="I8322" s="187">
        <v>28.68356</v>
      </c>
      <c r="J8322" s="41" t="s">
        <v>941</v>
      </c>
      <c r="K8322" s="41" t="s">
        <v>335</v>
      </c>
    </row>
    <row r="8323" spans="1:11" x14ac:dyDescent="0.2">
      <c r="A8323" s="30">
        <v>1086</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before Ketoconazole</v>
      </c>
      <c r="E8323" s="250" t="str">
        <f>IF(AND(A8323&lt;&gt;"",ISNUMBER(A8323)),VLOOKUP(A8323,Studies!A:BR,5,FALSE),"")</f>
        <v>Midazolam</v>
      </c>
      <c r="F8323" s="251" t="str">
        <f>IF(AND(A8323&lt;&gt;"",ISNUMBER(A8323)),VLOOKUP(A8323,Studies!A:BR,6,FALSE),"")</f>
        <v>Plasma</v>
      </c>
      <c r="G8323" s="194">
        <v>2</v>
      </c>
      <c r="H8323" s="50" t="s">
        <v>60</v>
      </c>
      <c r="I8323" s="187">
        <v>21.493770000000001</v>
      </c>
      <c r="J8323" s="41" t="s">
        <v>941</v>
      </c>
      <c r="K8323" s="41" t="s">
        <v>335</v>
      </c>
    </row>
    <row r="8324" spans="1:11" x14ac:dyDescent="0.2">
      <c r="A8324" s="30">
        <v>1086</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before Ketoconazole</v>
      </c>
      <c r="E8324" s="250" t="str">
        <f>IF(AND(A8324&lt;&gt;"",ISNUMBER(A8324)),VLOOKUP(A8324,Studies!A:BR,5,FALSE),"")</f>
        <v>Midazolam</v>
      </c>
      <c r="F8324" s="251" t="str">
        <f>IF(AND(A8324&lt;&gt;"",ISNUMBER(A8324)),VLOOKUP(A8324,Studies!A:BR,6,FALSE),"")</f>
        <v>Plasma</v>
      </c>
      <c r="G8324" s="194">
        <v>4</v>
      </c>
      <c r="H8324" s="50" t="s">
        <v>60</v>
      </c>
      <c r="I8324" s="187">
        <v>9.6584769999999995</v>
      </c>
      <c r="J8324" s="41" t="s">
        <v>941</v>
      </c>
      <c r="K8324" s="41" t="s">
        <v>335</v>
      </c>
    </row>
    <row r="8325" spans="1:11" x14ac:dyDescent="0.2">
      <c r="A8325" s="30">
        <v>1086</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before Ketoconazole</v>
      </c>
      <c r="E8325" s="250" t="str">
        <f>IF(AND(A8325&lt;&gt;"",ISNUMBER(A8325)),VLOOKUP(A8325,Studies!A:BR,5,FALSE),"")</f>
        <v>Midazolam</v>
      </c>
      <c r="F8325" s="251" t="str">
        <f>IF(AND(A8325&lt;&gt;"",ISNUMBER(A8325)),VLOOKUP(A8325,Studies!A:BR,6,FALSE),"")</f>
        <v>Plasma</v>
      </c>
      <c r="G8325" s="194">
        <v>8</v>
      </c>
      <c r="H8325" s="50" t="s">
        <v>60</v>
      </c>
      <c r="I8325" s="187">
        <v>5.4722840000000001</v>
      </c>
      <c r="J8325" s="41" t="s">
        <v>941</v>
      </c>
      <c r="K8325" s="41" t="s">
        <v>335</v>
      </c>
    </row>
    <row r="8326" spans="1:11" x14ac:dyDescent="0.2">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265</v>
      </c>
      <c r="H8326" s="50" t="s">
        <v>60</v>
      </c>
      <c r="I8326" s="187">
        <v>0</v>
      </c>
      <c r="J8326" s="41" t="s">
        <v>941</v>
      </c>
      <c r="K8326" s="41" t="s">
        <v>335</v>
      </c>
    </row>
    <row r="8327" spans="1:11" x14ac:dyDescent="0.2">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265.25</v>
      </c>
      <c r="H8327" s="50" t="s">
        <v>60</v>
      </c>
      <c r="I8327" s="187">
        <v>145.63419999999999</v>
      </c>
      <c r="J8327" s="41" t="s">
        <v>941</v>
      </c>
      <c r="K8327" s="41" t="s">
        <v>335</v>
      </c>
    </row>
    <row r="8328" spans="1:11" x14ac:dyDescent="0.2">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265.5</v>
      </c>
      <c r="H8328" s="50" t="s">
        <v>60</v>
      </c>
      <c r="I8328" s="187">
        <v>170.756</v>
      </c>
      <c r="J8328" s="41" t="s">
        <v>941</v>
      </c>
      <c r="K8328" s="41" t="s">
        <v>335</v>
      </c>
    </row>
    <row r="8329" spans="1:11" x14ac:dyDescent="0.2">
      <c r="A8329" s="30">
        <v>1087</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after Ketoconazole</v>
      </c>
      <c r="E8329" s="250" t="str">
        <f>IF(AND(A8329&lt;&gt;"",ISNUMBER(A8329)),VLOOKUP(A8329,Studies!A:BR,5,FALSE),"")</f>
        <v>Midazolam</v>
      </c>
      <c r="F8329" s="251" t="str">
        <f>IF(AND(A8329&lt;&gt;"",ISNUMBER(A8329)),VLOOKUP(A8329,Studies!A:BR,6,FALSE),"")</f>
        <v>Plasma</v>
      </c>
      <c r="G8329" s="194">
        <v>266</v>
      </c>
      <c r="H8329" s="50" t="s">
        <v>60</v>
      </c>
      <c r="I8329" s="187">
        <v>123.05549999999999</v>
      </c>
      <c r="J8329" s="41" t="s">
        <v>941</v>
      </c>
      <c r="K8329" s="41" t="s">
        <v>335</v>
      </c>
    </row>
    <row r="8330" spans="1:11" x14ac:dyDescent="0.2">
      <c r="A8330" s="30">
        <v>1087</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after Ketoconazole</v>
      </c>
      <c r="E8330" s="250" t="str">
        <f>IF(AND(A8330&lt;&gt;"",ISNUMBER(A8330)),VLOOKUP(A8330,Studies!A:BR,5,FALSE),"")</f>
        <v>Midazolam</v>
      </c>
      <c r="F8330" s="251" t="str">
        <f>IF(AND(A8330&lt;&gt;"",ISNUMBER(A8330)),VLOOKUP(A8330,Studies!A:BR,6,FALSE),"")</f>
        <v>Plasma</v>
      </c>
      <c r="G8330" s="194">
        <v>266.5</v>
      </c>
      <c r="H8330" s="50" t="s">
        <v>60</v>
      </c>
      <c r="I8330" s="187">
        <v>117.9134</v>
      </c>
      <c r="J8330" s="41" t="s">
        <v>941</v>
      </c>
      <c r="K8330" s="41" t="s">
        <v>335</v>
      </c>
    </row>
    <row r="8331" spans="1:11" x14ac:dyDescent="0.2">
      <c r="A8331" s="30">
        <v>1087</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after Ketoconazole</v>
      </c>
      <c r="E8331" s="250" t="str">
        <f>IF(AND(A8331&lt;&gt;"",ISNUMBER(A8331)),VLOOKUP(A8331,Studies!A:BR,5,FALSE),"")</f>
        <v>Midazolam</v>
      </c>
      <c r="F8331" s="251" t="str">
        <f>IF(AND(A8331&lt;&gt;"",ISNUMBER(A8331)),VLOOKUP(A8331,Studies!A:BR,6,FALSE),"")</f>
        <v>Plasma</v>
      </c>
      <c r="G8331" s="194">
        <v>267</v>
      </c>
      <c r="H8331" s="50" t="s">
        <v>60</v>
      </c>
      <c r="I8331" s="187">
        <v>118.4134</v>
      </c>
      <c r="J8331" s="41" t="s">
        <v>941</v>
      </c>
      <c r="K8331" s="41" t="s">
        <v>335</v>
      </c>
    </row>
    <row r="8332" spans="1:11" x14ac:dyDescent="0.2">
      <c r="A8332" s="30">
        <v>1087</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after Ketoconazole</v>
      </c>
      <c r="E8332" s="250" t="str">
        <f>IF(AND(A8332&lt;&gt;"",ISNUMBER(A8332)),VLOOKUP(A8332,Studies!A:BR,5,FALSE),"")</f>
        <v>Midazolam</v>
      </c>
      <c r="F8332" s="251" t="str">
        <f>IF(AND(A8332&lt;&gt;"",ISNUMBER(A8332)),VLOOKUP(A8332,Studies!A:BR,6,FALSE),"")</f>
        <v>Plasma</v>
      </c>
      <c r="G8332" s="194">
        <v>269</v>
      </c>
      <c r="H8332" s="50" t="s">
        <v>60</v>
      </c>
      <c r="I8332" s="187">
        <v>81.964489999999998</v>
      </c>
      <c r="J8332" s="41" t="s">
        <v>941</v>
      </c>
      <c r="K8332" s="41" t="s">
        <v>335</v>
      </c>
    </row>
    <row r="8333" spans="1:11" x14ac:dyDescent="0.2">
      <c r="A8333" s="30">
        <v>1087</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after Ketoconazole</v>
      </c>
      <c r="E8333" s="250" t="str">
        <f>IF(AND(A8333&lt;&gt;"",ISNUMBER(A8333)),VLOOKUP(A8333,Studies!A:BR,5,FALSE),"")</f>
        <v>Midazolam</v>
      </c>
      <c r="F8333" s="251" t="str">
        <f>IF(AND(A8333&lt;&gt;"",ISNUMBER(A8333)),VLOOKUP(A8333,Studies!A:BR,6,FALSE),"")</f>
        <v>Plasma</v>
      </c>
      <c r="G8333" s="194">
        <v>273</v>
      </c>
      <c r="H8333" s="50" t="s">
        <v>60</v>
      </c>
      <c r="I8333" s="187">
        <v>54.699579999999997</v>
      </c>
      <c r="J8333" s="41" t="s">
        <v>941</v>
      </c>
      <c r="K8333" s="41" t="s">
        <v>335</v>
      </c>
    </row>
    <row r="8334" spans="1:11" x14ac:dyDescent="0.2">
      <c r="A8334" s="30">
        <v>1087</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after Ketoconazole</v>
      </c>
      <c r="E8334" s="250" t="str">
        <f>IF(AND(A8334&lt;&gt;"",ISNUMBER(A8334)),VLOOKUP(A8334,Studies!A:BR,5,FALSE),"")</f>
        <v>Midazolam</v>
      </c>
      <c r="F8334" s="251" t="str">
        <f>IF(AND(A8334&lt;&gt;"",ISNUMBER(A8334)),VLOOKUP(A8334,Studies!A:BR,6,FALSE),"")</f>
        <v>Plasma</v>
      </c>
      <c r="G8334" s="194">
        <v>275</v>
      </c>
      <c r="H8334" s="50" t="s">
        <v>60</v>
      </c>
      <c r="I8334" s="187">
        <v>41.83634</v>
      </c>
      <c r="J8334" s="41" t="s">
        <v>941</v>
      </c>
      <c r="K8334" s="41" t="s">
        <v>335</v>
      </c>
    </row>
    <row r="8335" spans="1:11" x14ac:dyDescent="0.2">
      <c r="A8335" s="30">
        <v>1087</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after Ketoconazole</v>
      </c>
      <c r="E8335" s="250" t="str">
        <f>IF(AND(A8335&lt;&gt;"",ISNUMBER(A8335)),VLOOKUP(A8335,Studies!A:BR,5,FALSE),"")</f>
        <v>Midazolam</v>
      </c>
      <c r="F8335" s="251" t="str">
        <f>IF(AND(A8335&lt;&gt;"",ISNUMBER(A8335)),VLOOKUP(A8335,Studies!A:BR,6,FALSE),"")</f>
        <v>Plasma</v>
      </c>
      <c r="G8335" s="194">
        <v>277</v>
      </c>
      <c r="H8335" s="50" t="s">
        <v>60</v>
      </c>
      <c r="I8335" s="187">
        <v>34.100029999999997</v>
      </c>
      <c r="J8335" s="41" t="s">
        <v>941</v>
      </c>
      <c r="K8335" s="41" t="s">
        <v>335</v>
      </c>
    </row>
    <row r="8336" spans="1:11" x14ac:dyDescent="0.2">
      <c r="A8336" s="30">
        <v>1087</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after Ketoconazole</v>
      </c>
      <c r="E8336" s="250" t="str">
        <f>IF(AND(A8336&lt;&gt;"",ISNUMBER(A8336)),VLOOKUP(A8336,Studies!A:BR,5,FALSE),"")</f>
        <v>Midazolam</v>
      </c>
      <c r="F8336" s="251" t="str">
        <f>IF(AND(A8336&lt;&gt;"",ISNUMBER(A8336)),VLOOKUP(A8336,Studies!A:BR,6,FALSE),"")</f>
        <v>Plasma</v>
      </c>
      <c r="G8336" s="194">
        <v>289</v>
      </c>
      <c r="H8336" s="50" t="s">
        <v>60</v>
      </c>
      <c r="I8336" s="187">
        <v>10.76549</v>
      </c>
      <c r="J8336" s="41" t="s">
        <v>941</v>
      </c>
      <c r="K8336" s="41" t="s">
        <v>335</v>
      </c>
    </row>
    <row r="8337" spans="1:16" x14ac:dyDescent="0.2">
      <c r="A8337" s="30">
        <v>1088</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before Fluvoxamine</v>
      </c>
      <c r="E8337" s="250" t="str">
        <f>IF(AND(A8337&lt;&gt;"",ISNUMBER(A8337)),VLOOKUP(A8337,Studies!A:BR,5,FALSE),"")</f>
        <v>Midazolam</v>
      </c>
      <c r="F8337" s="251" t="str">
        <f>IF(AND(A8337&lt;&gt;"",ISNUMBER(A8337)),VLOOKUP(A8337,Studies!A:BR,6,FALSE),"")</f>
        <v>Plasma</v>
      </c>
      <c r="G8337" s="194">
        <v>0.25</v>
      </c>
      <c r="H8337" s="50" t="s">
        <v>60</v>
      </c>
      <c r="I8337" s="187">
        <v>63.190370000000001</v>
      </c>
      <c r="J8337" s="41" t="s">
        <v>941</v>
      </c>
      <c r="K8337" s="41" t="s">
        <v>335</v>
      </c>
      <c r="P8337" s="42" t="s">
        <v>2625</v>
      </c>
    </row>
    <row r="8338" spans="1:16" x14ac:dyDescent="0.2">
      <c r="A8338" s="30">
        <v>1088</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before Fluvoxamine</v>
      </c>
      <c r="E8338" s="250" t="str">
        <f>IF(AND(A8338&lt;&gt;"",ISNUMBER(A8338)),VLOOKUP(A8338,Studies!A:BR,5,FALSE),"")</f>
        <v>Midazolam</v>
      </c>
      <c r="F8338" s="251" t="str">
        <f>IF(AND(A8338&lt;&gt;"",ISNUMBER(A8338)),VLOOKUP(A8338,Studies!A:BR,6,FALSE),"")</f>
        <v>Plasma</v>
      </c>
      <c r="G8338" s="194">
        <v>0.5</v>
      </c>
      <c r="H8338" s="50" t="s">
        <v>60</v>
      </c>
      <c r="I8338" s="187">
        <v>63.765140000000002</v>
      </c>
      <c r="J8338" s="41" t="s">
        <v>941</v>
      </c>
      <c r="K8338" s="41" t="s">
        <v>335</v>
      </c>
    </row>
    <row r="8339" spans="1:16" x14ac:dyDescent="0.2">
      <c r="A8339" s="30">
        <v>1088</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before Fluvoxamine</v>
      </c>
      <c r="E8339" s="250" t="str">
        <f>IF(AND(A8339&lt;&gt;"",ISNUMBER(A8339)),VLOOKUP(A8339,Studies!A:BR,5,FALSE),"")</f>
        <v>Midazolam</v>
      </c>
      <c r="F8339" s="251" t="str">
        <f>IF(AND(A8339&lt;&gt;"",ISNUMBER(A8339)),VLOOKUP(A8339,Studies!A:BR,6,FALSE),"")</f>
        <v>Plasma</v>
      </c>
      <c r="G8339" s="194">
        <v>1</v>
      </c>
      <c r="H8339" s="50" t="s">
        <v>60</v>
      </c>
      <c r="I8339" s="187">
        <v>36.071019999999997</v>
      </c>
      <c r="J8339" s="41" t="s">
        <v>941</v>
      </c>
      <c r="K8339" s="41" t="s">
        <v>335</v>
      </c>
    </row>
    <row r="8340" spans="1:16" x14ac:dyDescent="0.2">
      <c r="A8340" s="30">
        <v>1088</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before Fluvoxamine</v>
      </c>
      <c r="E8340" s="250" t="str">
        <f>IF(AND(A8340&lt;&gt;"",ISNUMBER(A8340)),VLOOKUP(A8340,Studies!A:BR,5,FALSE),"")</f>
        <v>Midazolam</v>
      </c>
      <c r="F8340" s="251" t="str">
        <f>IF(AND(A8340&lt;&gt;"",ISNUMBER(A8340)),VLOOKUP(A8340,Studies!A:BR,6,FALSE),"")</f>
        <v>Plasma</v>
      </c>
      <c r="G8340" s="194">
        <v>1.5</v>
      </c>
      <c r="H8340" s="50" t="s">
        <v>60</v>
      </c>
      <c r="I8340" s="187">
        <v>29.06005</v>
      </c>
      <c r="J8340" s="41" t="s">
        <v>941</v>
      </c>
      <c r="K8340" s="41" t="s">
        <v>335</v>
      </c>
    </row>
    <row r="8341" spans="1:16" x14ac:dyDescent="0.2">
      <c r="A8341" s="30">
        <v>1088</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before Fluvoxamine</v>
      </c>
      <c r="E8341" s="250" t="str">
        <f>IF(AND(A8341&lt;&gt;"",ISNUMBER(A8341)),VLOOKUP(A8341,Studies!A:BR,5,FALSE),"")</f>
        <v>Midazolam</v>
      </c>
      <c r="F8341" s="251" t="str">
        <f>IF(AND(A8341&lt;&gt;"",ISNUMBER(A8341)),VLOOKUP(A8341,Studies!A:BR,6,FALSE),"")</f>
        <v>Plasma</v>
      </c>
      <c r="G8341" s="194">
        <v>2</v>
      </c>
      <c r="H8341" s="50" t="s">
        <v>60</v>
      </c>
      <c r="I8341" s="187">
        <v>22.238109999999999</v>
      </c>
      <c r="J8341" s="41" t="s">
        <v>941</v>
      </c>
      <c r="K8341" s="41" t="s">
        <v>335</v>
      </c>
    </row>
    <row r="8342" spans="1:16" x14ac:dyDescent="0.2">
      <c r="A8342" s="30">
        <v>1088</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before Fluvoxamine</v>
      </c>
      <c r="E8342" s="250" t="str">
        <f>IF(AND(A8342&lt;&gt;"",ISNUMBER(A8342)),VLOOKUP(A8342,Studies!A:BR,5,FALSE),"")</f>
        <v>Midazolam</v>
      </c>
      <c r="F8342" s="251" t="str">
        <f>IF(AND(A8342&lt;&gt;"",ISNUMBER(A8342)),VLOOKUP(A8342,Studies!A:BR,6,FALSE),"")</f>
        <v>Plasma</v>
      </c>
      <c r="G8342" s="194">
        <v>4</v>
      </c>
      <c r="H8342" s="50" t="s">
        <v>60</v>
      </c>
      <c r="I8342" s="187">
        <v>7.4749140000000001</v>
      </c>
      <c r="J8342" s="41" t="s">
        <v>941</v>
      </c>
      <c r="K8342" s="41" t="s">
        <v>335</v>
      </c>
    </row>
    <row r="8343" spans="1:16" x14ac:dyDescent="0.2">
      <c r="A8343" s="30">
        <v>1088</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before Fluvoxamine</v>
      </c>
      <c r="E8343" s="250" t="str">
        <f>IF(AND(A8343&lt;&gt;"",ISNUMBER(A8343)),VLOOKUP(A8343,Studies!A:BR,5,FALSE),"")</f>
        <v>Midazolam</v>
      </c>
      <c r="F8343" s="251" t="str">
        <f>IF(AND(A8343&lt;&gt;"",ISNUMBER(A8343)),VLOOKUP(A8343,Studies!A:BR,6,FALSE),"")</f>
        <v>Plasma</v>
      </c>
      <c r="G8343" s="194">
        <v>8</v>
      </c>
      <c r="H8343" s="50" t="s">
        <v>60</v>
      </c>
      <c r="I8343" s="187">
        <v>2.237676</v>
      </c>
      <c r="J8343" s="41" t="s">
        <v>941</v>
      </c>
      <c r="K8343" s="41" t="s">
        <v>335</v>
      </c>
    </row>
    <row r="8344" spans="1:16" x14ac:dyDescent="0.2">
      <c r="A8344" s="30">
        <v>1088</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before Fluvoxamine</v>
      </c>
      <c r="E8344" s="250" t="str">
        <f>IF(AND(A8344&lt;&gt;"",ISNUMBER(A8344)),VLOOKUP(A8344,Studies!A:BR,5,FALSE),"")</f>
        <v>Midazolam</v>
      </c>
      <c r="F8344" s="251" t="str">
        <f>IF(AND(A8344&lt;&gt;"",ISNUMBER(A8344)),VLOOKUP(A8344,Studies!A:BR,6,FALSE),"")</f>
        <v>Plasma</v>
      </c>
      <c r="G8344" s="194">
        <v>10</v>
      </c>
      <c r="H8344" s="50" t="s">
        <v>60</v>
      </c>
      <c r="I8344" s="187">
        <v>1.5160929999999999</v>
      </c>
      <c r="J8344" s="41" t="s">
        <v>941</v>
      </c>
      <c r="K8344" s="41" t="s">
        <v>335</v>
      </c>
    </row>
    <row r="8345" spans="1:16" x14ac:dyDescent="0.2">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265</v>
      </c>
      <c r="H8345" s="50" t="s">
        <v>60</v>
      </c>
      <c r="I8345" s="187">
        <v>0</v>
      </c>
      <c r="J8345" s="41" t="s">
        <v>941</v>
      </c>
      <c r="K8345" s="41" t="s">
        <v>335</v>
      </c>
      <c r="P8345" s="42" t="s">
        <v>2626</v>
      </c>
    </row>
    <row r="8346" spans="1:16" x14ac:dyDescent="0.2">
      <c r="A8346" s="30">
        <v>1089</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Fluvoxamine</v>
      </c>
      <c r="E8346" s="250" t="str">
        <f>IF(AND(A8346&lt;&gt;"",ISNUMBER(A8346)),VLOOKUP(A8346,Studies!A:BR,5,FALSE),"")</f>
        <v>Midazolam</v>
      </c>
      <c r="F8346" s="251" t="str">
        <f>IF(AND(A8346&lt;&gt;"",ISNUMBER(A8346)),VLOOKUP(A8346,Studies!A:BR,6,FALSE),"")</f>
        <v>Plasma</v>
      </c>
      <c r="G8346" s="194">
        <v>265.25</v>
      </c>
      <c r="H8346" s="50" t="s">
        <v>60</v>
      </c>
      <c r="I8346" s="187">
        <v>89.188720000000004</v>
      </c>
      <c r="J8346" s="41" t="s">
        <v>941</v>
      </c>
      <c r="K8346" s="41" t="s">
        <v>335</v>
      </c>
    </row>
    <row r="8347" spans="1:16" x14ac:dyDescent="0.2">
      <c r="A8347" s="30">
        <v>1089</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Fluvoxamine</v>
      </c>
      <c r="E8347" s="250" t="str">
        <f>IF(AND(A8347&lt;&gt;"",ISNUMBER(A8347)),VLOOKUP(A8347,Studies!A:BR,5,FALSE),"")</f>
        <v>Midazolam</v>
      </c>
      <c r="F8347" s="251" t="str">
        <f>IF(AND(A8347&lt;&gt;"",ISNUMBER(A8347)),VLOOKUP(A8347,Studies!A:BR,6,FALSE),"")</f>
        <v>Plasma</v>
      </c>
      <c r="G8347" s="194">
        <v>265.5</v>
      </c>
      <c r="H8347" s="50" t="s">
        <v>60</v>
      </c>
      <c r="I8347" s="187">
        <v>78.755510000000001</v>
      </c>
      <c r="J8347" s="41" t="s">
        <v>941</v>
      </c>
      <c r="K8347" s="41" t="s">
        <v>335</v>
      </c>
    </row>
    <row r="8348" spans="1:16" x14ac:dyDescent="0.2">
      <c r="A8348" s="30">
        <v>1089</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after Fluvoxamine</v>
      </c>
      <c r="E8348" s="250" t="str">
        <f>IF(AND(A8348&lt;&gt;"",ISNUMBER(A8348)),VLOOKUP(A8348,Studies!A:BR,5,FALSE),"")</f>
        <v>Midazolam</v>
      </c>
      <c r="F8348" s="251" t="str">
        <f>IF(AND(A8348&lt;&gt;"",ISNUMBER(A8348)),VLOOKUP(A8348,Studies!A:BR,6,FALSE),"")</f>
        <v>Plasma</v>
      </c>
      <c r="G8348" s="194">
        <v>266</v>
      </c>
      <c r="H8348" s="50" t="s">
        <v>60</v>
      </c>
      <c r="I8348" s="187">
        <v>51.251620000000003</v>
      </c>
      <c r="J8348" s="41" t="s">
        <v>941</v>
      </c>
      <c r="K8348" s="41" t="s">
        <v>335</v>
      </c>
    </row>
    <row r="8349" spans="1:16" x14ac:dyDescent="0.2">
      <c r="A8349" s="183">
        <v>1089</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after Fluvoxamine</v>
      </c>
      <c r="E8349" s="250" t="str">
        <f>IF(AND(A8349&lt;&gt;"",ISNUMBER(A8349)),VLOOKUP(A8349,Studies!A:BR,5,FALSE),"")</f>
        <v>Midazolam</v>
      </c>
      <c r="F8349" s="251" t="str">
        <f>IF(AND(A8349&lt;&gt;"",ISNUMBER(A8349)),VLOOKUP(A8349,Studies!A:BR,6,FALSE),"")</f>
        <v>Plasma</v>
      </c>
      <c r="G8349" s="194">
        <v>266.5</v>
      </c>
      <c r="H8349" s="50" t="s">
        <v>60</v>
      </c>
      <c r="I8349" s="187">
        <v>40.823920000000001</v>
      </c>
      <c r="J8349" s="41" t="s">
        <v>941</v>
      </c>
      <c r="K8349" s="41" t="s">
        <v>335</v>
      </c>
    </row>
    <row r="8350" spans="1:16" x14ac:dyDescent="0.2">
      <c r="A8350" s="183">
        <v>1089</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after Fluvoxamine</v>
      </c>
      <c r="E8350" s="250" t="str">
        <f>IF(AND(A8350&lt;&gt;"",ISNUMBER(A8350)),VLOOKUP(A8350,Studies!A:BR,5,FALSE),"")</f>
        <v>Midazolam</v>
      </c>
      <c r="F8350" s="251" t="str">
        <f>IF(AND(A8350&lt;&gt;"",ISNUMBER(A8350)),VLOOKUP(A8350,Studies!A:BR,6,FALSE),"")</f>
        <v>Plasma</v>
      </c>
      <c r="G8350" s="194">
        <v>267</v>
      </c>
      <c r="H8350" s="50" t="s">
        <v>60</v>
      </c>
      <c r="I8350" s="187">
        <v>31.726400000000002</v>
      </c>
      <c r="J8350" s="41" t="s">
        <v>941</v>
      </c>
      <c r="K8350" s="41" t="s">
        <v>335</v>
      </c>
    </row>
    <row r="8351" spans="1:16" x14ac:dyDescent="0.2">
      <c r="A8351" s="183">
        <v>1089</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after Fluvoxamine</v>
      </c>
      <c r="E8351" s="250" t="str">
        <f>IF(AND(A8351&lt;&gt;"",ISNUMBER(A8351)),VLOOKUP(A8351,Studies!A:BR,5,FALSE),"")</f>
        <v>Midazolam</v>
      </c>
      <c r="F8351" s="251" t="str">
        <f>IF(AND(A8351&lt;&gt;"",ISNUMBER(A8351)),VLOOKUP(A8351,Studies!A:BR,6,FALSE),"")</f>
        <v>Plasma</v>
      </c>
      <c r="G8351" s="194">
        <v>269</v>
      </c>
      <c r="H8351" s="50" t="s">
        <v>60</v>
      </c>
      <c r="I8351" s="187">
        <v>9.9421630000000007</v>
      </c>
      <c r="J8351" s="41" t="s">
        <v>941</v>
      </c>
      <c r="K8351" s="41" t="s">
        <v>335</v>
      </c>
    </row>
    <row r="8352" spans="1:16" x14ac:dyDescent="0.2">
      <c r="A8352" s="183">
        <v>1089</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after Fluvoxamine</v>
      </c>
      <c r="E8352" s="250" t="str">
        <f>IF(AND(A8352&lt;&gt;"",ISNUMBER(A8352)),VLOOKUP(A8352,Studies!A:BR,5,FALSE),"")</f>
        <v>Midazolam</v>
      </c>
      <c r="F8352" s="251" t="str">
        <f>IF(AND(A8352&lt;&gt;"",ISNUMBER(A8352)),VLOOKUP(A8352,Studies!A:BR,6,FALSE),"")</f>
        <v>Plasma</v>
      </c>
      <c r="G8352" s="194">
        <v>273</v>
      </c>
      <c r="H8352" s="50" t="s">
        <v>60</v>
      </c>
      <c r="I8352" s="187">
        <v>4.7044459999999999</v>
      </c>
      <c r="J8352" s="41" t="s">
        <v>941</v>
      </c>
      <c r="K8352" s="41" t="s">
        <v>335</v>
      </c>
    </row>
    <row r="8353" spans="1:15" x14ac:dyDescent="0.2">
      <c r="A8353" s="183">
        <v>1089</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after Fluvoxamine</v>
      </c>
      <c r="E8353" s="250" t="str">
        <f>IF(AND(A8353&lt;&gt;"",ISNUMBER(A8353)),VLOOKUP(A8353,Studies!A:BR,5,FALSE),"")</f>
        <v>Midazolam</v>
      </c>
      <c r="F8353" s="251" t="str">
        <f>IF(AND(A8353&lt;&gt;"",ISNUMBER(A8353)),VLOOKUP(A8353,Studies!A:BR,6,FALSE),"")</f>
        <v>Plasma</v>
      </c>
      <c r="G8353" s="194">
        <v>275</v>
      </c>
      <c r="H8353" s="50" t="s">
        <v>60</v>
      </c>
      <c r="I8353" s="187">
        <v>3.7935910000000002</v>
      </c>
      <c r="J8353" s="41" t="s">
        <v>941</v>
      </c>
      <c r="K8353" s="41" t="s">
        <v>335</v>
      </c>
    </row>
    <row r="8354" spans="1:15" x14ac:dyDescent="0.2">
      <c r="A8354" s="183">
        <v>1090</v>
      </c>
      <c r="B8354" s="249" t="str">
        <f>IF(AND(A8354&lt;&gt;"",ISNUMBER(A8354)),VLOOKUP(A8354,Studies!A:BR,2,FALSE),"")</f>
        <v>Shin 2013</v>
      </c>
      <c r="C8354" s="250" t="str">
        <f>IF(AND(A8354&lt;&gt;"",ISNUMBER(A8354)),VLOOKUP(A8354,Studies!A:BR,3,FALSE),"")</f>
        <v>https://www.ncbi.nlm.nih.gov/pubmed/23784264</v>
      </c>
      <c r="D8354" s="250" t="str">
        <f>IF(AND(A8354&lt;&gt;"",ISNUMBER(A8354)),VLOOKUP(A8354,Studies!A:BR,4,FALSE),"")</f>
        <v>Control phase (Midazolam alone)</v>
      </c>
      <c r="E8354" s="250" t="str">
        <f>IF(AND(A8354&lt;&gt;"",ISNUMBER(A8354)),VLOOKUP(A8354,Studies!A:BR,5,FALSE),"")</f>
        <v>Midazolam</v>
      </c>
      <c r="F8354" s="251" t="str">
        <f>IF(AND(A8354&lt;&gt;"",ISNUMBER(A8354)),VLOOKUP(A8354,Studies!A:BR,6,FALSE),"")</f>
        <v>Plasma</v>
      </c>
      <c r="G8354" s="194">
        <v>0.16666666666666666</v>
      </c>
      <c r="H8354" s="50" t="s">
        <v>60</v>
      </c>
      <c r="I8354" s="187">
        <v>18.434850000000001</v>
      </c>
      <c r="J8354" s="41" t="s">
        <v>941</v>
      </c>
      <c r="K8354" s="41" t="s">
        <v>116</v>
      </c>
      <c r="O8354" s="59">
        <v>0.1</v>
      </c>
    </row>
    <row r="8355" spans="1:15" x14ac:dyDescent="0.2">
      <c r="A8355" s="183">
        <v>1090</v>
      </c>
      <c r="B8355" s="249" t="str">
        <f>IF(AND(A8355&lt;&gt;"",ISNUMBER(A8355)),VLOOKUP(A8355,Studies!A:BR,2,FALSE),"")</f>
        <v>Shin 2013</v>
      </c>
      <c r="C8355" s="250" t="str">
        <f>IF(AND(A8355&lt;&gt;"",ISNUMBER(A8355)),VLOOKUP(A8355,Studies!A:BR,3,FALSE),"")</f>
        <v>https://www.ncbi.nlm.nih.gov/pubmed/23784264</v>
      </c>
      <c r="D8355" s="250" t="str">
        <f>IF(AND(A8355&lt;&gt;"",ISNUMBER(A8355)),VLOOKUP(A8355,Studies!A:BR,4,FALSE),"")</f>
        <v>Control phase (Midazolam alone)</v>
      </c>
      <c r="E8355" s="250" t="str">
        <f>IF(AND(A8355&lt;&gt;"",ISNUMBER(A8355)),VLOOKUP(A8355,Studies!A:BR,5,FALSE),"")</f>
        <v>Midazolam</v>
      </c>
      <c r="F8355" s="251" t="str">
        <f>IF(AND(A8355&lt;&gt;"",ISNUMBER(A8355)),VLOOKUP(A8355,Studies!A:BR,6,FALSE),"")</f>
        <v>Plasma</v>
      </c>
      <c r="G8355" s="194">
        <v>1</v>
      </c>
      <c r="H8355" s="50" t="s">
        <v>60</v>
      </c>
      <c r="I8355" s="187">
        <v>8.1578900000000001</v>
      </c>
      <c r="J8355" s="41" t="s">
        <v>941</v>
      </c>
      <c r="K8355" s="41" t="s">
        <v>116</v>
      </c>
      <c r="O8355" s="59">
        <v>0.1</v>
      </c>
    </row>
    <row r="8356" spans="1:15" x14ac:dyDescent="0.2">
      <c r="A8356" s="183">
        <v>1090</v>
      </c>
      <c r="B8356" s="249" t="str">
        <f>IF(AND(A8356&lt;&gt;"",ISNUMBER(A8356)),VLOOKUP(A8356,Studies!A:BR,2,FALSE),"")</f>
        <v>Shin 2013</v>
      </c>
      <c r="C8356" s="250" t="str">
        <f>IF(AND(A8356&lt;&gt;"",ISNUMBER(A8356)),VLOOKUP(A8356,Studies!A:BR,3,FALSE),"")</f>
        <v>https://www.ncbi.nlm.nih.gov/pubmed/23784264</v>
      </c>
      <c r="D8356" s="250" t="str">
        <f>IF(AND(A8356&lt;&gt;"",ISNUMBER(A8356)),VLOOKUP(A8356,Studies!A:BR,4,FALSE),"")</f>
        <v>Control phase (Midazolam alone)</v>
      </c>
      <c r="E8356" s="250" t="str">
        <f>IF(AND(A8356&lt;&gt;"",ISNUMBER(A8356)),VLOOKUP(A8356,Studies!A:BR,5,FALSE),"")</f>
        <v>Midazolam</v>
      </c>
      <c r="F8356" s="251" t="str">
        <f>IF(AND(A8356&lt;&gt;"",ISNUMBER(A8356)),VLOOKUP(A8356,Studies!A:BR,6,FALSE),"")</f>
        <v>Plasma</v>
      </c>
      <c r="G8356" s="194">
        <v>2</v>
      </c>
      <c r="H8356" s="50" t="s">
        <v>60</v>
      </c>
      <c r="I8356" s="187">
        <v>5.0505959999999996</v>
      </c>
      <c r="J8356" s="41" t="s">
        <v>941</v>
      </c>
      <c r="K8356" s="41" t="s">
        <v>116</v>
      </c>
      <c r="O8356" s="59">
        <v>0.1</v>
      </c>
    </row>
    <row r="8357" spans="1:15" x14ac:dyDescent="0.2">
      <c r="A8357" s="183">
        <v>1090</v>
      </c>
      <c r="B8357" s="249" t="str">
        <f>IF(AND(A8357&lt;&gt;"",ISNUMBER(A8357)),VLOOKUP(A8357,Studies!A:BR,2,FALSE),"")</f>
        <v>Shin 2013</v>
      </c>
      <c r="C8357" s="250" t="str">
        <f>IF(AND(A8357&lt;&gt;"",ISNUMBER(A8357)),VLOOKUP(A8357,Studies!A:BR,3,FALSE),"")</f>
        <v>https://www.ncbi.nlm.nih.gov/pubmed/23784264</v>
      </c>
      <c r="D8357" s="250" t="str">
        <f>IF(AND(A8357&lt;&gt;"",ISNUMBER(A8357)),VLOOKUP(A8357,Studies!A:BR,4,FALSE),"")</f>
        <v>Control phase (Midazolam alone)</v>
      </c>
      <c r="E8357" s="250" t="str">
        <f>IF(AND(A8357&lt;&gt;"",ISNUMBER(A8357)),VLOOKUP(A8357,Studies!A:BR,5,FALSE),"")</f>
        <v>Midazolam</v>
      </c>
      <c r="F8357" s="251" t="str">
        <f>IF(AND(A8357&lt;&gt;"",ISNUMBER(A8357)),VLOOKUP(A8357,Studies!A:BR,6,FALSE),"")</f>
        <v>Plasma</v>
      </c>
      <c r="G8357" s="194">
        <v>3</v>
      </c>
      <c r="H8357" s="50" t="s">
        <v>60</v>
      </c>
      <c r="I8357" s="187">
        <v>3.483336</v>
      </c>
      <c r="J8357" s="41" t="s">
        <v>941</v>
      </c>
      <c r="K8357" s="41" t="s">
        <v>116</v>
      </c>
      <c r="O8357" s="59">
        <v>0.1</v>
      </c>
    </row>
    <row r="8358" spans="1:15" x14ac:dyDescent="0.2">
      <c r="A8358" s="183">
        <v>1090</v>
      </c>
      <c r="B8358" s="249" t="str">
        <f>IF(AND(A8358&lt;&gt;"",ISNUMBER(A8358)),VLOOKUP(A8358,Studies!A:BR,2,FALSE),"")</f>
        <v>Shin 2013</v>
      </c>
      <c r="C8358" s="250" t="str">
        <f>IF(AND(A8358&lt;&gt;"",ISNUMBER(A8358)),VLOOKUP(A8358,Studies!A:BR,3,FALSE),"")</f>
        <v>https://www.ncbi.nlm.nih.gov/pubmed/23784264</v>
      </c>
      <c r="D8358" s="250" t="str">
        <f>IF(AND(A8358&lt;&gt;"",ISNUMBER(A8358)),VLOOKUP(A8358,Studies!A:BR,4,FALSE),"")</f>
        <v>Control phase (Midazolam alone)</v>
      </c>
      <c r="E8358" s="250" t="str">
        <f>IF(AND(A8358&lt;&gt;"",ISNUMBER(A8358)),VLOOKUP(A8358,Studies!A:BR,5,FALSE),"")</f>
        <v>Midazolam</v>
      </c>
      <c r="F8358" s="251" t="str">
        <f>IF(AND(A8358&lt;&gt;"",ISNUMBER(A8358)),VLOOKUP(A8358,Studies!A:BR,6,FALSE),"")</f>
        <v>Plasma</v>
      </c>
      <c r="G8358" s="194">
        <v>4</v>
      </c>
      <c r="H8358" s="50" t="s">
        <v>60</v>
      </c>
      <c r="I8358" s="187">
        <v>2.6443240000000001</v>
      </c>
      <c r="J8358" s="41" t="s">
        <v>941</v>
      </c>
      <c r="K8358" s="41" t="s">
        <v>116</v>
      </c>
      <c r="O8358" s="59">
        <v>0.1</v>
      </c>
    </row>
    <row r="8359" spans="1:15" x14ac:dyDescent="0.2">
      <c r="A8359" s="183">
        <v>1090</v>
      </c>
      <c r="B8359" s="249" t="str">
        <f>IF(AND(A8359&lt;&gt;"",ISNUMBER(A8359)),VLOOKUP(A8359,Studies!A:BR,2,FALSE),"")</f>
        <v>Shin 2013</v>
      </c>
      <c r="C8359" s="250" t="str">
        <f>IF(AND(A8359&lt;&gt;"",ISNUMBER(A8359)),VLOOKUP(A8359,Studies!A:BR,3,FALSE),"")</f>
        <v>https://www.ncbi.nlm.nih.gov/pubmed/23784264</v>
      </c>
      <c r="D8359" s="250" t="str">
        <f>IF(AND(A8359&lt;&gt;"",ISNUMBER(A8359)),VLOOKUP(A8359,Studies!A:BR,4,FALSE),"")</f>
        <v>Control phase (Midazolam alone)</v>
      </c>
      <c r="E8359" s="250" t="str">
        <f>IF(AND(A8359&lt;&gt;"",ISNUMBER(A8359)),VLOOKUP(A8359,Studies!A:BR,5,FALSE),"")</f>
        <v>Midazolam</v>
      </c>
      <c r="F8359" s="251" t="str">
        <f>IF(AND(A8359&lt;&gt;"",ISNUMBER(A8359)),VLOOKUP(A8359,Studies!A:BR,6,FALSE),"")</f>
        <v>Plasma</v>
      </c>
      <c r="G8359" s="194">
        <v>6</v>
      </c>
      <c r="H8359" s="50" t="s">
        <v>60</v>
      </c>
      <c r="I8359" s="187">
        <v>1.351647</v>
      </c>
      <c r="J8359" s="41" t="s">
        <v>941</v>
      </c>
      <c r="K8359" s="41" t="s">
        <v>116</v>
      </c>
      <c r="O8359" s="59">
        <v>0.1</v>
      </c>
    </row>
    <row r="8360" spans="1:15" x14ac:dyDescent="0.2">
      <c r="A8360" s="183">
        <v>1090</v>
      </c>
      <c r="B8360" s="249" t="str">
        <f>IF(AND(A8360&lt;&gt;"",ISNUMBER(A8360)),VLOOKUP(A8360,Studies!A:BR,2,FALSE),"")</f>
        <v>Shin 2013</v>
      </c>
      <c r="C8360" s="250" t="str">
        <f>IF(AND(A8360&lt;&gt;"",ISNUMBER(A8360)),VLOOKUP(A8360,Studies!A:BR,3,FALSE),"")</f>
        <v>https://www.ncbi.nlm.nih.gov/pubmed/23784264</v>
      </c>
      <c r="D8360" s="250" t="str">
        <f>IF(AND(A8360&lt;&gt;"",ISNUMBER(A8360)),VLOOKUP(A8360,Studies!A:BR,4,FALSE),"")</f>
        <v>Control phase (Midazolam alone)</v>
      </c>
      <c r="E8360" s="250" t="str">
        <f>IF(AND(A8360&lt;&gt;"",ISNUMBER(A8360)),VLOOKUP(A8360,Studies!A:BR,5,FALSE),"")</f>
        <v>Midazolam</v>
      </c>
      <c r="F8360" s="251" t="str">
        <f>IF(AND(A8360&lt;&gt;"",ISNUMBER(A8360)),VLOOKUP(A8360,Studies!A:BR,6,FALSE),"")</f>
        <v>Plasma</v>
      </c>
      <c r="G8360" s="194">
        <v>8</v>
      </c>
      <c r="H8360" s="50" t="s">
        <v>60</v>
      </c>
      <c r="I8360" s="187">
        <v>0.88876520000000003</v>
      </c>
      <c r="J8360" s="41" t="s">
        <v>941</v>
      </c>
      <c r="K8360" s="41" t="s">
        <v>116</v>
      </c>
      <c r="O8360" s="59">
        <v>0.1</v>
      </c>
    </row>
    <row r="8361" spans="1:15" x14ac:dyDescent="0.2">
      <c r="A8361" s="183">
        <v>1090</v>
      </c>
      <c r="B8361" s="249" t="str">
        <f>IF(AND(A8361&lt;&gt;"",ISNUMBER(A8361)),VLOOKUP(A8361,Studies!A:BR,2,FALSE),"")</f>
        <v>Shin 2013</v>
      </c>
      <c r="C8361" s="250" t="str">
        <f>IF(AND(A8361&lt;&gt;"",ISNUMBER(A8361)),VLOOKUP(A8361,Studies!A:BR,3,FALSE),"")</f>
        <v>https://www.ncbi.nlm.nih.gov/pubmed/23784264</v>
      </c>
      <c r="D8361" s="250" t="str">
        <f>IF(AND(A8361&lt;&gt;"",ISNUMBER(A8361)),VLOOKUP(A8361,Studies!A:BR,4,FALSE),"")</f>
        <v>Control phase (Midazolam alone)</v>
      </c>
      <c r="E8361" s="250" t="str">
        <f>IF(AND(A8361&lt;&gt;"",ISNUMBER(A8361)),VLOOKUP(A8361,Studies!A:BR,5,FALSE),"")</f>
        <v>Midazolam</v>
      </c>
      <c r="F8361" s="251" t="str">
        <f>IF(AND(A8361&lt;&gt;"",ISNUMBER(A8361)),VLOOKUP(A8361,Studies!A:BR,6,FALSE),"")</f>
        <v>Plasma</v>
      </c>
      <c r="G8361" s="194">
        <v>12</v>
      </c>
      <c r="H8361" s="50" t="s">
        <v>60</v>
      </c>
      <c r="I8361" s="187">
        <v>0.41294350000000002</v>
      </c>
      <c r="J8361" s="41" t="s">
        <v>941</v>
      </c>
      <c r="K8361" s="41" t="s">
        <v>116</v>
      </c>
      <c r="O8361" s="59">
        <v>0.1</v>
      </c>
    </row>
    <row r="8362" spans="1:15" x14ac:dyDescent="0.2">
      <c r="A8362" s="183">
        <v>1090</v>
      </c>
      <c r="B8362" s="249" t="str">
        <f>IF(AND(A8362&lt;&gt;"",ISNUMBER(A8362)),VLOOKUP(A8362,Studies!A:BR,2,FALSE),"")</f>
        <v>Shin 2013</v>
      </c>
      <c r="C8362" s="250" t="str">
        <f>IF(AND(A8362&lt;&gt;"",ISNUMBER(A8362)),VLOOKUP(A8362,Studies!A:BR,3,FALSE),"")</f>
        <v>https://www.ncbi.nlm.nih.gov/pubmed/23784264</v>
      </c>
      <c r="D8362" s="250" t="str">
        <f>IF(AND(A8362&lt;&gt;"",ISNUMBER(A8362)),VLOOKUP(A8362,Studies!A:BR,4,FALSE),"")</f>
        <v>Control phase (Midazolam alone)</v>
      </c>
      <c r="E8362" s="250" t="str">
        <f>IF(AND(A8362&lt;&gt;"",ISNUMBER(A8362)),VLOOKUP(A8362,Studies!A:BR,5,FALSE),"")</f>
        <v>Midazolam</v>
      </c>
      <c r="F8362" s="251" t="str">
        <f>IF(AND(A8362&lt;&gt;"",ISNUMBER(A8362)),VLOOKUP(A8362,Studies!A:BR,6,FALSE),"")</f>
        <v>Plasma</v>
      </c>
      <c r="G8362" s="194">
        <v>24</v>
      </c>
      <c r="H8362" s="50" t="s">
        <v>60</v>
      </c>
      <c r="I8362" s="187">
        <v>0.20908280000000001</v>
      </c>
      <c r="J8362" s="41" t="s">
        <v>941</v>
      </c>
      <c r="K8362" s="41" t="s">
        <v>116</v>
      </c>
      <c r="O8362" s="59">
        <v>0.1</v>
      </c>
    </row>
    <row r="8363" spans="1:15" x14ac:dyDescent="0.2">
      <c r="A8363" s="183">
        <v>1091</v>
      </c>
      <c r="B8363" s="249" t="str">
        <f>IF(AND(A8363&lt;&gt;"",ISNUMBER(A8363)),VLOOKUP(A8363,Studies!A:BR,2,FALSE),"")</f>
        <v>Shin 2013</v>
      </c>
      <c r="C8363" s="250" t="str">
        <f>IF(AND(A8363&lt;&gt;"",ISNUMBER(A8363)),VLOOKUP(A8363,Studies!A:BR,3,FALSE),"")</f>
        <v>https://www.ncbi.nlm.nih.gov/pubmed/23784264</v>
      </c>
      <c r="D8363" s="250" t="str">
        <f>IF(AND(A8363&lt;&gt;"",ISNUMBER(A8363)),VLOOKUP(A8363,Studies!A:BR,4,FALSE),"")</f>
        <v>CYP3A4 inhibited phase (Midazolam + ketoconazole)</v>
      </c>
      <c r="E8363" s="250" t="str">
        <f>IF(AND(A8363&lt;&gt;"",ISNUMBER(A8363)),VLOOKUP(A8363,Studies!A:BR,5,FALSE),"")</f>
        <v>Midazolam</v>
      </c>
      <c r="F8363" s="251" t="str">
        <f>IF(AND(A8363&lt;&gt;"",ISNUMBER(A8363)),VLOOKUP(A8363,Studies!A:BR,6,FALSE),"")</f>
        <v>Plasma</v>
      </c>
      <c r="G8363" s="194">
        <v>73.166666666666671</v>
      </c>
      <c r="H8363" s="50" t="s">
        <v>60</v>
      </c>
      <c r="I8363" s="187">
        <v>12.864599999999999</v>
      </c>
      <c r="J8363" s="41" t="s">
        <v>941</v>
      </c>
      <c r="K8363" s="41" t="s">
        <v>116</v>
      </c>
      <c r="O8363" s="59">
        <v>0.1</v>
      </c>
    </row>
    <row r="8364" spans="1:15" x14ac:dyDescent="0.2">
      <c r="A8364" s="183">
        <v>1091</v>
      </c>
      <c r="B8364" s="249" t="str">
        <f>IF(AND(A8364&lt;&gt;"",ISNUMBER(A8364)),VLOOKUP(A8364,Studies!A:BR,2,FALSE),"")</f>
        <v>Shin 2013</v>
      </c>
      <c r="C8364" s="250" t="str">
        <f>IF(AND(A8364&lt;&gt;"",ISNUMBER(A8364)),VLOOKUP(A8364,Studies!A:BR,3,FALSE),"")</f>
        <v>https://www.ncbi.nlm.nih.gov/pubmed/23784264</v>
      </c>
      <c r="D8364" s="250" t="str">
        <f>IF(AND(A8364&lt;&gt;"",ISNUMBER(A8364)),VLOOKUP(A8364,Studies!A:BR,4,FALSE),"")</f>
        <v>CYP3A4 inhibited phase (Midazolam + ketoconazole)</v>
      </c>
      <c r="E8364" s="250" t="str">
        <f>IF(AND(A8364&lt;&gt;"",ISNUMBER(A8364)),VLOOKUP(A8364,Studies!A:BR,5,FALSE),"")</f>
        <v>Midazolam</v>
      </c>
      <c r="F8364" s="251" t="str">
        <f>IF(AND(A8364&lt;&gt;"",ISNUMBER(A8364)),VLOOKUP(A8364,Studies!A:BR,6,FALSE),"")</f>
        <v>Plasma</v>
      </c>
      <c r="G8364" s="194">
        <v>73.333333333333329</v>
      </c>
      <c r="H8364" s="50" t="s">
        <v>60</v>
      </c>
      <c r="I8364" s="187">
        <v>10.876760000000001</v>
      </c>
      <c r="J8364" s="41" t="s">
        <v>941</v>
      </c>
      <c r="K8364" s="41" t="s">
        <v>116</v>
      </c>
      <c r="O8364" s="59">
        <v>0.1</v>
      </c>
    </row>
    <row r="8365" spans="1:15" x14ac:dyDescent="0.2">
      <c r="A8365" s="183">
        <v>1091</v>
      </c>
      <c r="B8365" s="249" t="str">
        <f>IF(AND(A8365&lt;&gt;"",ISNUMBER(A8365)),VLOOKUP(A8365,Studies!A:BR,2,FALSE),"")</f>
        <v>Shin 2013</v>
      </c>
      <c r="C8365" s="250" t="str">
        <f>IF(AND(A8365&lt;&gt;"",ISNUMBER(A8365)),VLOOKUP(A8365,Studies!A:BR,3,FALSE),"")</f>
        <v>https://www.ncbi.nlm.nih.gov/pubmed/23784264</v>
      </c>
      <c r="D8365" s="250" t="str">
        <f>IF(AND(A8365&lt;&gt;"",ISNUMBER(A8365)),VLOOKUP(A8365,Studies!A:BR,4,FALSE),"")</f>
        <v>CYP3A4 inhibited phase (Midazolam + ketoconazole)</v>
      </c>
      <c r="E8365" s="250" t="str">
        <f>IF(AND(A8365&lt;&gt;"",ISNUMBER(A8365)),VLOOKUP(A8365,Studies!A:BR,5,FALSE),"")</f>
        <v>Midazolam</v>
      </c>
      <c r="F8365" s="251" t="str">
        <f>IF(AND(A8365&lt;&gt;"",ISNUMBER(A8365)),VLOOKUP(A8365,Studies!A:BR,6,FALSE),"")</f>
        <v>Plasma</v>
      </c>
      <c r="G8365" s="194">
        <v>73.5</v>
      </c>
      <c r="H8365" s="50" t="s">
        <v>60</v>
      </c>
      <c r="I8365" s="187">
        <v>9.7640750000000001</v>
      </c>
      <c r="J8365" s="41" t="s">
        <v>941</v>
      </c>
      <c r="K8365" s="41" t="s">
        <v>116</v>
      </c>
      <c r="O8365" s="59">
        <v>0.1</v>
      </c>
    </row>
    <row r="8366" spans="1:15" x14ac:dyDescent="0.2">
      <c r="A8366" s="183">
        <v>1091</v>
      </c>
      <c r="B8366" s="249" t="str">
        <f>IF(AND(A8366&lt;&gt;"",ISNUMBER(A8366)),VLOOKUP(A8366,Studies!A:BR,2,FALSE),"")</f>
        <v>Shin 2013</v>
      </c>
      <c r="C8366" s="250" t="str">
        <f>IF(AND(A8366&lt;&gt;"",ISNUMBER(A8366)),VLOOKUP(A8366,Studies!A:BR,3,FALSE),"")</f>
        <v>https://www.ncbi.nlm.nih.gov/pubmed/23784264</v>
      </c>
      <c r="D8366" s="250" t="str">
        <f>IF(AND(A8366&lt;&gt;"",ISNUMBER(A8366)),VLOOKUP(A8366,Studies!A:BR,4,FALSE),"")</f>
        <v>CYP3A4 inhibited phase (Midazolam + ketoconazole)</v>
      </c>
      <c r="E8366" s="250" t="str">
        <f>IF(AND(A8366&lt;&gt;"",ISNUMBER(A8366)),VLOOKUP(A8366,Studies!A:BR,5,FALSE),"")</f>
        <v>Midazolam</v>
      </c>
      <c r="F8366" s="251" t="str">
        <f>IF(AND(A8366&lt;&gt;"",ISNUMBER(A8366)),VLOOKUP(A8366,Studies!A:BR,6,FALSE),"")</f>
        <v>Plasma</v>
      </c>
      <c r="G8366" s="194">
        <v>73.75</v>
      </c>
      <c r="H8366" s="50" t="s">
        <v>60</v>
      </c>
      <c r="I8366" s="187">
        <v>8.0600369999999995</v>
      </c>
      <c r="J8366" s="41" t="s">
        <v>941</v>
      </c>
      <c r="K8366" s="41" t="s">
        <v>116</v>
      </c>
      <c r="O8366" s="59">
        <v>0.1</v>
      </c>
    </row>
    <row r="8367" spans="1:15" x14ac:dyDescent="0.2">
      <c r="A8367" s="183">
        <v>1091</v>
      </c>
      <c r="B8367" s="249" t="str">
        <f>IF(AND(A8367&lt;&gt;"",ISNUMBER(A8367)),VLOOKUP(A8367,Studies!A:BR,2,FALSE),"")</f>
        <v>Shin 2013</v>
      </c>
      <c r="C8367" s="250" t="str">
        <f>IF(AND(A8367&lt;&gt;"",ISNUMBER(A8367)),VLOOKUP(A8367,Studies!A:BR,3,FALSE),"")</f>
        <v>https://www.ncbi.nlm.nih.gov/pubmed/23784264</v>
      </c>
      <c r="D8367" s="250" t="str">
        <f>IF(AND(A8367&lt;&gt;"",ISNUMBER(A8367)),VLOOKUP(A8367,Studies!A:BR,4,FALSE),"")</f>
        <v>CYP3A4 inhibited phase (Midazolam + ketoconazole)</v>
      </c>
      <c r="E8367" s="250" t="str">
        <f>IF(AND(A8367&lt;&gt;"",ISNUMBER(A8367)),VLOOKUP(A8367,Studies!A:BR,5,FALSE),"")</f>
        <v>Midazolam</v>
      </c>
      <c r="F8367" s="251" t="str">
        <f>IF(AND(A8367&lt;&gt;"",ISNUMBER(A8367)),VLOOKUP(A8367,Studies!A:BR,6,FALSE),"")</f>
        <v>Plasma</v>
      </c>
      <c r="G8367" s="194">
        <v>74</v>
      </c>
      <c r="H8367" s="50" t="s">
        <v>60</v>
      </c>
      <c r="I8367" s="187">
        <v>7.2357180000000003</v>
      </c>
      <c r="J8367" s="41" t="s">
        <v>941</v>
      </c>
      <c r="K8367" s="41" t="s">
        <v>116</v>
      </c>
      <c r="O8367" s="59">
        <v>0.1</v>
      </c>
    </row>
    <row r="8368" spans="1:15" x14ac:dyDescent="0.2">
      <c r="A8368" s="183">
        <v>1091</v>
      </c>
      <c r="B8368" s="249" t="str">
        <f>IF(AND(A8368&lt;&gt;"",ISNUMBER(A8368)),VLOOKUP(A8368,Studies!A:BR,2,FALSE),"")</f>
        <v>Shin 2013</v>
      </c>
      <c r="C8368" s="250" t="str">
        <f>IF(AND(A8368&lt;&gt;"",ISNUMBER(A8368)),VLOOKUP(A8368,Studies!A:BR,3,FALSE),"")</f>
        <v>https://www.ncbi.nlm.nih.gov/pubmed/23784264</v>
      </c>
      <c r="D8368" s="250" t="str">
        <f>IF(AND(A8368&lt;&gt;"",ISNUMBER(A8368)),VLOOKUP(A8368,Studies!A:BR,4,FALSE),"")</f>
        <v>CYP3A4 inhibited phase (Midazolam + ketoconazole)</v>
      </c>
      <c r="E8368" s="250" t="str">
        <f>IF(AND(A8368&lt;&gt;"",ISNUMBER(A8368)),VLOOKUP(A8368,Studies!A:BR,5,FALSE),"")</f>
        <v>Midazolam</v>
      </c>
      <c r="F8368" s="251" t="str">
        <f>IF(AND(A8368&lt;&gt;"",ISNUMBER(A8368)),VLOOKUP(A8368,Studies!A:BR,6,FALSE),"")</f>
        <v>Plasma</v>
      </c>
      <c r="G8368" s="194">
        <v>75</v>
      </c>
      <c r="H8368" s="50" t="s">
        <v>60</v>
      </c>
      <c r="I8368" s="187">
        <v>5.6941100000000002</v>
      </c>
      <c r="J8368" s="41" t="s">
        <v>941</v>
      </c>
      <c r="K8368" s="41" t="s">
        <v>116</v>
      </c>
      <c r="O8368" s="59">
        <v>0.1</v>
      </c>
    </row>
    <row r="8369" spans="1:15" x14ac:dyDescent="0.2">
      <c r="A8369" s="183">
        <v>1091</v>
      </c>
      <c r="B8369" s="249" t="str">
        <f>IF(AND(A8369&lt;&gt;"",ISNUMBER(A8369)),VLOOKUP(A8369,Studies!A:BR,2,FALSE),"")</f>
        <v>Shin 2013</v>
      </c>
      <c r="C8369" s="250" t="str">
        <f>IF(AND(A8369&lt;&gt;"",ISNUMBER(A8369)),VLOOKUP(A8369,Studies!A:BR,3,FALSE),"")</f>
        <v>https://www.ncbi.nlm.nih.gov/pubmed/23784264</v>
      </c>
      <c r="D8369" s="250" t="str">
        <f>IF(AND(A8369&lt;&gt;"",ISNUMBER(A8369)),VLOOKUP(A8369,Studies!A:BR,4,FALSE),"")</f>
        <v>CYP3A4 inhibited phase (Midazolam + ketoconazole)</v>
      </c>
      <c r="E8369" s="250" t="str">
        <f>IF(AND(A8369&lt;&gt;"",ISNUMBER(A8369)),VLOOKUP(A8369,Studies!A:BR,5,FALSE),"")</f>
        <v>Midazolam</v>
      </c>
      <c r="F8369" s="251" t="str">
        <f>IF(AND(A8369&lt;&gt;"",ISNUMBER(A8369)),VLOOKUP(A8369,Studies!A:BR,6,FALSE),"")</f>
        <v>Plasma</v>
      </c>
      <c r="G8369" s="194">
        <v>76</v>
      </c>
      <c r="H8369" s="50" t="s">
        <v>60</v>
      </c>
      <c r="I8369" s="187">
        <v>5.300052</v>
      </c>
      <c r="J8369" s="41" t="s">
        <v>941</v>
      </c>
      <c r="K8369" s="41" t="s">
        <v>116</v>
      </c>
      <c r="O8369" s="59">
        <v>0.1</v>
      </c>
    </row>
    <row r="8370" spans="1:15" x14ac:dyDescent="0.2">
      <c r="A8370" s="30">
        <v>1091</v>
      </c>
      <c r="B8370" s="249" t="str">
        <f>IF(AND(A8370&lt;&gt;"",ISNUMBER(A8370)),VLOOKUP(A8370,Studies!A:BR,2,FALSE),"")</f>
        <v>Shin 2013</v>
      </c>
      <c r="C8370" s="250" t="str">
        <f>IF(AND(A8370&lt;&gt;"",ISNUMBER(A8370)),VLOOKUP(A8370,Studies!A:BR,3,FALSE),"")</f>
        <v>https://www.ncbi.nlm.nih.gov/pubmed/23784264</v>
      </c>
      <c r="D8370" s="250" t="str">
        <f>IF(AND(A8370&lt;&gt;"",ISNUMBER(A8370)),VLOOKUP(A8370,Studies!A:BR,4,FALSE),"")</f>
        <v>CYP3A4 inhibited phase (Midazolam + ketoconazole)</v>
      </c>
      <c r="E8370" s="250" t="str">
        <f>IF(AND(A8370&lt;&gt;"",ISNUMBER(A8370)),VLOOKUP(A8370,Studies!A:BR,5,FALSE),"")</f>
        <v>Midazolam</v>
      </c>
      <c r="F8370" s="251" t="str">
        <f>IF(AND(A8370&lt;&gt;"",ISNUMBER(A8370)),VLOOKUP(A8370,Studies!A:BR,6,FALSE),"")</f>
        <v>Plasma</v>
      </c>
      <c r="G8370" s="194">
        <v>77</v>
      </c>
      <c r="H8370" s="50" t="s">
        <v>60</v>
      </c>
      <c r="I8370" s="187">
        <v>4.8746010000000002</v>
      </c>
      <c r="J8370" s="41" t="s">
        <v>941</v>
      </c>
      <c r="K8370" s="41" t="s">
        <v>116</v>
      </c>
      <c r="O8370" s="59">
        <v>0.1</v>
      </c>
    </row>
    <row r="8371" spans="1:15" x14ac:dyDescent="0.2">
      <c r="A8371" s="30">
        <v>1091</v>
      </c>
      <c r="B8371" s="249" t="str">
        <f>IF(AND(A8371&lt;&gt;"",ISNUMBER(A8371)),VLOOKUP(A8371,Studies!A:BR,2,FALSE),"")</f>
        <v>Shin 2013</v>
      </c>
      <c r="C8371" s="250" t="str">
        <f>IF(AND(A8371&lt;&gt;"",ISNUMBER(A8371)),VLOOKUP(A8371,Studies!A:BR,3,FALSE),"")</f>
        <v>https://www.ncbi.nlm.nih.gov/pubmed/23784264</v>
      </c>
      <c r="D8371" s="250" t="str">
        <f>IF(AND(A8371&lt;&gt;"",ISNUMBER(A8371)),VLOOKUP(A8371,Studies!A:BR,4,FALSE),"")</f>
        <v>CYP3A4 inhibited phase (Midazolam + ketoconazole)</v>
      </c>
      <c r="E8371" s="250" t="str">
        <f>IF(AND(A8371&lt;&gt;"",ISNUMBER(A8371)),VLOOKUP(A8371,Studies!A:BR,5,FALSE),"")</f>
        <v>Midazolam</v>
      </c>
      <c r="F8371" s="251" t="str">
        <f>IF(AND(A8371&lt;&gt;"",ISNUMBER(A8371)),VLOOKUP(A8371,Studies!A:BR,6,FALSE),"")</f>
        <v>Plasma</v>
      </c>
      <c r="G8371" s="194">
        <v>79</v>
      </c>
      <c r="H8371" s="50" t="s">
        <v>60</v>
      </c>
      <c r="I8371" s="187">
        <v>3.9775200000000002</v>
      </c>
      <c r="J8371" s="41" t="s">
        <v>941</v>
      </c>
      <c r="K8371" s="41" t="s">
        <v>116</v>
      </c>
      <c r="O8371" s="59">
        <v>0.1</v>
      </c>
    </row>
    <row r="8372" spans="1:15" x14ac:dyDescent="0.2">
      <c r="A8372" s="30">
        <v>1091</v>
      </c>
      <c r="B8372" s="249" t="str">
        <f>IF(AND(A8372&lt;&gt;"",ISNUMBER(A8372)),VLOOKUP(A8372,Studies!A:BR,2,FALSE),"")</f>
        <v>Shin 2013</v>
      </c>
      <c r="C8372" s="250" t="str">
        <f>IF(AND(A8372&lt;&gt;"",ISNUMBER(A8372)),VLOOKUP(A8372,Studies!A:BR,3,FALSE),"")</f>
        <v>https://www.ncbi.nlm.nih.gov/pubmed/23784264</v>
      </c>
      <c r="D8372" s="250" t="str">
        <f>IF(AND(A8372&lt;&gt;"",ISNUMBER(A8372)),VLOOKUP(A8372,Studies!A:BR,4,FALSE),"")</f>
        <v>CYP3A4 inhibited phase (Midazolam + ketoconazole)</v>
      </c>
      <c r="E8372" s="250" t="str">
        <f>IF(AND(A8372&lt;&gt;"",ISNUMBER(A8372)),VLOOKUP(A8372,Studies!A:BR,5,FALSE),"")</f>
        <v>Midazolam</v>
      </c>
      <c r="F8372" s="251" t="str">
        <f>IF(AND(A8372&lt;&gt;"",ISNUMBER(A8372)),VLOOKUP(A8372,Studies!A:BR,6,FALSE),"")</f>
        <v>Plasma</v>
      </c>
      <c r="G8372" s="194">
        <v>81</v>
      </c>
      <c r="H8372" s="50" t="s">
        <v>60</v>
      </c>
      <c r="I8372" s="187">
        <v>3.703201</v>
      </c>
      <c r="J8372" s="41" t="s">
        <v>941</v>
      </c>
      <c r="K8372" s="41" t="s">
        <v>116</v>
      </c>
      <c r="O8372" s="59">
        <v>0.1</v>
      </c>
    </row>
    <row r="8373" spans="1:15" x14ac:dyDescent="0.2">
      <c r="A8373" s="30">
        <v>1091</v>
      </c>
      <c r="B8373" s="249" t="str">
        <f>IF(AND(A8373&lt;&gt;"",ISNUMBER(A8373)),VLOOKUP(A8373,Studies!A:BR,2,FALSE),"")</f>
        <v>Shin 2013</v>
      </c>
      <c r="C8373" s="250" t="str">
        <f>IF(AND(A8373&lt;&gt;"",ISNUMBER(A8373)),VLOOKUP(A8373,Studies!A:BR,3,FALSE),"")</f>
        <v>https://www.ncbi.nlm.nih.gov/pubmed/23784264</v>
      </c>
      <c r="D8373" s="250" t="str">
        <f>IF(AND(A8373&lt;&gt;"",ISNUMBER(A8373)),VLOOKUP(A8373,Studies!A:BR,4,FALSE),"")</f>
        <v>CYP3A4 inhibited phase (Midazolam + ketoconazole)</v>
      </c>
      <c r="E8373" s="250" t="str">
        <f>IF(AND(A8373&lt;&gt;"",ISNUMBER(A8373)),VLOOKUP(A8373,Studies!A:BR,5,FALSE),"")</f>
        <v>Midazolam</v>
      </c>
      <c r="F8373" s="251" t="str">
        <f>IF(AND(A8373&lt;&gt;"",ISNUMBER(A8373)),VLOOKUP(A8373,Studies!A:BR,6,FALSE),"")</f>
        <v>Plasma</v>
      </c>
      <c r="G8373" s="194">
        <v>85</v>
      </c>
      <c r="H8373" s="50" t="s">
        <v>60</v>
      </c>
      <c r="I8373" s="187">
        <v>3.210016</v>
      </c>
      <c r="J8373" s="41" t="s">
        <v>941</v>
      </c>
      <c r="K8373" s="41" t="s">
        <v>116</v>
      </c>
      <c r="O8373" s="59">
        <v>0.1</v>
      </c>
    </row>
    <row r="8374" spans="1:15" x14ac:dyDescent="0.2">
      <c r="A8374" s="30">
        <v>1091</v>
      </c>
      <c r="B8374" s="249" t="str">
        <f>IF(AND(A8374&lt;&gt;"",ISNUMBER(A8374)),VLOOKUP(A8374,Studies!A:BR,2,FALSE),"")</f>
        <v>Shin 2013</v>
      </c>
      <c r="C8374" s="250" t="str">
        <f>IF(AND(A8374&lt;&gt;"",ISNUMBER(A8374)),VLOOKUP(A8374,Studies!A:BR,3,FALSE),"")</f>
        <v>https://www.ncbi.nlm.nih.gov/pubmed/23784264</v>
      </c>
      <c r="D8374" s="250" t="str">
        <f>IF(AND(A8374&lt;&gt;"",ISNUMBER(A8374)),VLOOKUP(A8374,Studies!A:BR,4,FALSE),"")</f>
        <v>CYP3A4 inhibited phase (Midazolam + ketoconazole)</v>
      </c>
      <c r="E8374" s="250" t="str">
        <f>IF(AND(A8374&lt;&gt;"",ISNUMBER(A8374)),VLOOKUP(A8374,Studies!A:BR,5,FALSE),"")</f>
        <v>Midazolam</v>
      </c>
      <c r="F8374" s="251" t="str">
        <f>IF(AND(A8374&lt;&gt;"",ISNUMBER(A8374)),VLOOKUP(A8374,Studies!A:BR,6,FALSE),"")</f>
        <v>Plasma</v>
      </c>
      <c r="G8374" s="194">
        <v>97</v>
      </c>
      <c r="H8374" s="50" t="s">
        <v>60</v>
      </c>
      <c r="I8374" s="187">
        <v>1.4766189999999999</v>
      </c>
      <c r="J8374" s="41" t="s">
        <v>941</v>
      </c>
      <c r="K8374" s="41" t="s">
        <v>116</v>
      </c>
      <c r="O8374" s="59">
        <v>0.1</v>
      </c>
    </row>
    <row r="8375" spans="1:15" x14ac:dyDescent="0.2">
      <c r="A8375" s="30">
        <v>1091</v>
      </c>
      <c r="B8375" s="249" t="str">
        <f>IF(AND(A8375&lt;&gt;"",ISNUMBER(A8375)),VLOOKUP(A8375,Studies!A:BR,2,FALSE),"")</f>
        <v>Shin 2013</v>
      </c>
      <c r="C8375" s="250" t="str">
        <f>IF(AND(A8375&lt;&gt;"",ISNUMBER(A8375)),VLOOKUP(A8375,Studies!A:BR,3,FALSE),"")</f>
        <v>https://www.ncbi.nlm.nih.gov/pubmed/23784264</v>
      </c>
      <c r="D8375" s="250" t="str">
        <f>IF(AND(A8375&lt;&gt;"",ISNUMBER(A8375)),VLOOKUP(A8375,Studies!A:BR,4,FALSE),"")</f>
        <v>CYP3A4 inhibited phase (Midazolam + ketoconazole)</v>
      </c>
      <c r="E8375" s="250" t="str">
        <f>IF(AND(A8375&lt;&gt;"",ISNUMBER(A8375)),VLOOKUP(A8375,Studies!A:BR,5,FALSE),"")</f>
        <v>Midazolam</v>
      </c>
      <c r="F8375" s="251" t="str">
        <f>IF(AND(A8375&lt;&gt;"",ISNUMBER(A8375)),VLOOKUP(A8375,Studies!A:BR,6,FALSE),"")</f>
        <v>Plasma</v>
      </c>
      <c r="G8375" s="194">
        <v>121</v>
      </c>
      <c r="H8375" s="50" t="s">
        <v>60</v>
      </c>
      <c r="I8375" s="187">
        <v>0.24582760000000001</v>
      </c>
      <c r="J8375" s="41" t="s">
        <v>941</v>
      </c>
      <c r="K8375" s="41" t="s">
        <v>116</v>
      </c>
      <c r="O8375" s="59">
        <v>0.1</v>
      </c>
    </row>
    <row r="8376" spans="1:15" x14ac:dyDescent="0.2">
      <c r="A8376" s="30">
        <v>1092</v>
      </c>
      <c r="B8376" s="249" t="str">
        <f>IF(AND(A8376&lt;&gt;"",ISNUMBER(A8376)),VLOOKUP(A8376,Studies!A:BR,2,FALSE),"")</f>
        <v>Shin 2013</v>
      </c>
      <c r="C8376" s="250" t="str">
        <f>IF(AND(A8376&lt;&gt;"",ISNUMBER(A8376)),VLOOKUP(A8376,Studies!A:BR,3,FALSE),"")</f>
        <v>https://www.ncbi.nlm.nih.gov/pubmed/23784264</v>
      </c>
      <c r="D8376" s="250" t="str">
        <f>IF(AND(A8376&lt;&gt;"",ISNUMBER(A8376)),VLOOKUP(A8376,Studies!A:BR,4,FALSE),"")</f>
        <v>CYP3A4 induced phase (Midazolam + rifampicin)</v>
      </c>
      <c r="E8376" s="250" t="str">
        <f>IF(AND(A8376&lt;&gt;"",ISNUMBER(A8376)),VLOOKUP(A8376,Studies!A:BR,5,FALSE),"")</f>
        <v>Midazolam</v>
      </c>
      <c r="F8376" s="251" t="str">
        <f>IF(AND(A8376&lt;&gt;"",ISNUMBER(A8376)),VLOOKUP(A8376,Studies!A:BR,6,FALSE),"")</f>
        <v>Plasma</v>
      </c>
      <c r="G8376" s="194">
        <v>216.16666666666666</v>
      </c>
      <c r="H8376" s="50" t="s">
        <v>60</v>
      </c>
      <c r="I8376" s="187">
        <v>35.228610000000003</v>
      </c>
      <c r="J8376" s="41" t="s">
        <v>941</v>
      </c>
      <c r="K8376" s="41" t="s">
        <v>116</v>
      </c>
      <c r="O8376" s="59">
        <v>0.1</v>
      </c>
    </row>
    <row r="8377" spans="1:15" x14ac:dyDescent="0.2">
      <c r="A8377" s="30">
        <v>1092</v>
      </c>
      <c r="B8377" s="249" t="str">
        <f>IF(AND(A8377&lt;&gt;"",ISNUMBER(A8377)),VLOOKUP(A8377,Studies!A:BR,2,FALSE),"")</f>
        <v>Shin 2013</v>
      </c>
      <c r="C8377" s="250" t="str">
        <f>IF(AND(A8377&lt;&gt;"",ISNUMBER(A8377)),VLOOKUP(A8377,Studies!A:BR,3,FALSE),"")</f>
        <v>https://www.ncbi.nlm.nih.gov/pubmed/23784264</v>
      </c>
      <c r="D8377" s="250" t="str">
        <f>IF(AND(A8377&lt;&gt;"",ISNUMBER(A8377)),VLOOKUP(A8377,Studies!A:BR,4,FALSE),"")</f>
        <v>CYP3A4 induced phase (Midazolam + rifampicin)</v>
      </c>
      <c r="E8377" s="250" t="str">
        <f>IF(AND(A8377&lt;&gt;"",ISNUMBER(A8377)),VLOOKUP(A8377,Studies!A:BR,5,FALSE),"")</f>
        <v>Midazolam</v>
      </c>
      <c r="F8377" s="251" t="str">
        <f>IF(AND(A8377&lt;&gt;"",ISNUMBER(A8377)),VLOOKUP(A8377,Studies!A:BR,6,FALSE),"")</f>
        <v>Plasma</v>
      </c>
      <c r="G8377" s="194">
        <v>216.33333333333334</v>
      </c>
      <c r="H8377" s="50" t="s">
        <v>60</v>
      </c>
      <c r="I8377" s="187">
        <v>22.605139999999999</v>
      </c>
      <c r="J8377" s="41" t="s">
        <v>941</v>
      </c>
      <c r="K8377" s="41" t="s">
        <v>116</v>
      </c>
      <c r="O8377" s="59">
        <v>0.1</v>
      </c>
    </row>
    <row r="8378" spans="1:15" x14ac:dyDescent="0.2">
      <c r="A8378" s="30">
        <v>1092</v>
      </c>
      <c r="B8378" s="249" t="str">
        <f>IF(AND(A8378&lt;&gt;"",ISNUMBER(A8378)),VLOOKUP(A8378,Studies!A:BR,2,FALSE),"")</f>
        <v>Shin 2013</v>
      </c>
      <c r="C8378" s="250" t="str">
        <f>IF(AND(A8378&lt;&gt;"",ISNUMBER(A8378)),VLOOKUP(A8378,Studies!A:BR,3,FALSE),"")</f>
        <v>https://www.ncbi.nlm.nih.gov/pubmed/23784264</v>
      </c>
      <c r="D8378" s="250" t="str">
        <f>IF(AND(A8378&lt;&gt;"",ISNUMBER(A8378)),VLOOKUP(A8378,Studies!A:BR,4,FALSE),"")</f>
        <v>CYP3A4 induced phase (Midazolam + rifampicin)</v>
      </c>
      <c r="E8378" s="250" t="str">
        <f>IF(AND(A8378&lt;&gt;"",ISNUMBER(A8378)),VLOOKUP(A8378,Studies!A:BR,5,FALSE),"")</f>
        <v>Midazolam</v>
      </c>
      <c r="F8378" s="251" t="str">
        <f>IF(AND(A8378&lt;&gt;"",ISNUMBER(A8378)),VLOOKUP(A8378,Studies!A:BR,6,FALSE),"")</f>
        <v>Plasma</v>
      </c>
      <c r="G8378" s="194">
        <v>216.5</v>
      </c>
      <c r="H8378" s="50" t="s">
        <v>60</v>
      </c>
      <c r="I8378" s="187">
        <v>19.81231</v>
      </c>
      <c r="J8378" s="41" t="s">
        <v>941</v>
      </c>
      <c r="K8378" s="41" t="s">
        <v>116</v>
      </c>
      <c r="O8378" s="59">
        <v>0.1</v>
      </c>
    </row>
    <row r="8379" spans="1:15" x14ac:dyDescent="0.2">
      <c r="A8379" s="30">
        <v>1092</v>
      </c>
      <c r="B8379" s="249" t="str">
        <f>IF(AND(A8379&lt;&gt;"",ISNUMBER(A8379)),VLOOKUP(A8379,Studies!A:BR,2,FALSE),"")</f>
        <v>Shin 2013</v>
      </c>
      <c r="C8379" s="250" t="str">
        <f>IF(AND(A8379&lt;&gt;"",ISNUMBER(A8379)),VLOOKUP(A8379,Studies!A:BR,3,FALSE),"")</f>
        <v>https://www.ncbi.nlm.nih.gov/pubmed/23784264</v>
      </c>
      <c r="D8379" s="250" t="str">
        <f>IF(AND(A8379&lt;&gt;"",ISNUMBER(A8379)),VLOOKUP(A8379,Studies!A:BR,4,FALSE),"")</f>
        <v>CYP3A4 induced phase (Midazolam + rifampicin)</v>
      </c>
      <c r="E8379" s="250" t="str">
        <f>IF(AND(A8379&lt;&gt;"",ISNUMBER(A8379)),VLOOKUP(A8379,Studies!A:BR,5,FALSE),"")</f>
        <v>Midazolam</v>
      </c>
      <c r="F8379" s="251" t="str">
        <f>IF(AND(A8379&lt;&gt;"",ISNUMBER(A8379)),VLOOKUP(A8379,Studies!A:BR,6,FALSE),"")</f>
        <v>Plasma</v>
      </c>
      <c r="G8379" s="194">
        <v>216.75</v>
      </c>
      <c r="H8379" s="50" t="s">
        <v>60</v>
      </c>
      <c r="I8379" s="187">
        <v>13.993080000000001</v>
      </c>
      <c r="J8379" s="41" t="s">
        <v>941</v>
      </c>
      <c r="K8379" s="41" t="s">
        <v>116</v>
      </c>
      <c r="O8379" s="59">
        <v>0.1</v>
      </c>
    </row>
    <row r="8380" spans="1:15" x14ac:dyDescent="0.2">
      <c r="A8380" s="30">
        <v>1092</v>
      </c>
      <c r="B8380" s="249" t="str">
        <f>IF(AND(A8380&lt;&gt;"",ISNUMBER(A8380)),VLOOKUP(A8380,Studies!A:BR,2,FALSE),"")</f>
        <v>Shin 2013</v>
      </c>
      <c r="C8380" s="250" t="str">
        <f>IF(AND(A8380&lt;&gt;"",ISNUMBER(A8380)),VLOOKUP(A8380,Studies!A:BR,3,FALSE),"")</f>
        <v>https://www.ncbi.nlm.nih.gov/pubmed/23784264</v>
      </c>
      <c r="D8380" s="250" t="str">
        <f>IF(AND(A8380&lt;&gt;"",ISNUMBER(A8380)),VLOOKUP(A8380,Studies!A:BR,4,FALSE),"")</f>
        <v>CYP3A4 induced phase (Midazolam + rifampicin)</v>
      </c>
      <c r="E8380" s="250" t="str">
        <f>IF(AND(A8380&lt;&gt;"",ISNUMBER(A8380)),VLOOKUP(A8380,Studies!A:BR,5,FALSE),"")</f>
        <v>Midazolam</v>
      </c>
      <c r="F8380" s="251" t="str">
        <f>IF(AND(A8380&lt;&gt;"",ISNUMBER(A8380)),VLOOKUP(A8380,Studies!A:BR,6,FALSE),"")</f>
        <v>Plasma</v>
      </c>
      <c r="G8380" s="194">
        <v>217</v>
      </c>
      <c r="H8380" s="50" t="s">
        <v>60</v>
      </c>
      <c r="I8380" s="187">
        <v>11.00996</v>
      </c>
      <c r="J8380" s="41" t="s">
        <v>941</v>
      </c>
      <c r="K8380" s="41" t="s">
        <v>116</v>
      </c>
      <c r="O8380" s="59">
        <v>0.1</v>
      </c>
    </row>
    <row r="8381" spans="1:15" x14ac:dyDescent="0.2">
      <c r="A8381" s="30">
        <v>1092</v>
      </c>
      <c r="B8381" s="249" t="str">
        <f>IF(AND(A8381&lt;&gt;"",ISNUMBER(A8381)),VLOOKUP(A8381,Studies!A:BR,2,FALSE),"")</f>
        <v>Shin 2013</v>
      </c>
      <c r="C8381" s="250" t="str">
        <f>IF(AND(A8381&lt;&gt;"",ISNUMBER(A8381)),VLOOKUP(A8381,Studies!A:BR,3,FALSE),"")</f>
        <v>https://www.ncbi.nlm.nih.gov/pubmed/23784264</v>
      </c>
      <c r="D8381" s="250" t="str">
        <f>IF(AND(A8381&lt;&gt;"",ISNUMBER(A8381)),VLOOKUP(A8381,Studies!A:BR,4,FALSE),"")</f>
        <v>CYP3A4 induced phase (Midazolam + rifampicin)</v>
      </c>
      <c r="E8381" s="250" t="str">
        <f>IF(AND(A8381&lt;&gt;"",ISNUMBER(A8381)),VLOOKUP(A8381,Studies!A:BR,5,FALSE),"")</f>
        <v>Midazolam</v>
      </c>
      <c r="F8381" s="251" t="str">
        <f>IF(AND(A8381&lt;&gt;"",ISNUMBER(A8381)),VLOOKUP(A8381,Studies!A:BR,6,FALSE),"")</f>
        <v>Plasma</v>
      </c>
      <c r="G8381" s="194">
        <v>218</v>
      </c>
      <c r="H8381" s="50" t="s">
        <v>60</v>
      </c>
      <c r="I8381" s="187">
        <v>5.8324230000000004</v>
      </c>
      <c r="J8381" s="41" t="s">
        <v>941</v>
      </c>
      <c r="K8381" s="41" t="s">
        <v>116</v>
      </c>
      <c r="O8381" s="59">
        <v>0.1</v>
      </c>
    </row>
    <row r="8382" spans="1:15" x14ac:dyDescent="0.2">
      <c r="A8382" s="30">
        <v>1092</v>
      </c>
      <c r="B8382" s="249" t="str">
        <f>IF(AND(A8382&lt;&gt;"",ISNUMBER(A8382)),VLOOKUP(A8382,Studies!A:BR,2,FALSE),"")</f>
        <v>Shin 2013</v>
      </c>
      <c r="C8382" s="250" t="str">
        <f>IF(AND(A8382&lt;&gt;"",ISNUMBER(A8382)),VLOOKUP(A8382,Studies!A:BR,3,FALSE),"")</f>
        <v>https://www.ncbi.nlm.nih.gov/pubmed/23784264</v>
      </c>
      <c r="D8382" s="250" t="str">
        <f>IF(AND(A8382&lt;&gt;"",ISNUMBER(A8382)),VLOOKUP(A8382,Studies!A:BR,4,FALSE),"")</f>
        <v>CYP3A4 induced phase (Midazolam + rifampicin)</v>
      </c>
      <c r="E8382" s="250" t="str">
        <f>IF(AND(A8382&lt;&gt;"",ISNUMBER(A8382)),VLOOKUP(A8382,Studies!A:BR,5,FALSE),"")</f>
        <v>Midazolam</v>
      </c>
      <c r="F8382" s="251" t="str">
        <f>IF(AND(A8382&lt;&gt;"",ISNUMBER(A8382)),VLOOKUP(A8382,Studies!A:BR,6,FALSE),"")</f>
        <v>Plasma</v>
      </c>
      <c r="G8382" s="194">
        <v>219</v>
      </c>
      <c r="H8382" s="50" t="s">
        <v>60</v>
      </c>
      <c r="I8382" s="187">
        <v>3.483336</v>
      </c>
      <c r="J8382" s="41" t="s">
        <v>941</v>
      </c>
      <c r="K8382" s="41" t="s">
        <v>116</v>
      </c>
      <c r="O8382" s="59">
        <v>0.1</v>
      </c>
    </row>
    <row r="8383" spans="1:15" x14ac:dyDescent="0.2">
      <c r="A8383" s="30">
        <v>1092</v>
      </c>
      <c r="B8383" s="249" t="str">
        <f>IF(AND(A8383&lt;&gt;"",ISNUMBER(A8383)),VLOOKUP(A8383,Studies!A:BR,2,FALSE),"")</f>
        <v>Shin 2013</v>
      </c>
      <c r="C8383" s="250" t="str">
        <f>IF(AND(A8383&lt;&gt;"",ISNUMBER(A8383)),VLOOKUP(A8383,Studies!A:BR,3,FALSE),"")</f>
        <v>https://www.ncbi.nlm.nih.gov/pubmed/23784264</v>
      </c>
      <c r="D8383" s="250" t="str">
        <f>IF(AND(A8383&lt;&gt;"",ISNUMBER(A8383)),VLOOKUP(A8383,Studies!A:BR,4,FALSE),"")</f>
        <v>CYP3A4 induced phase (Midazolam + rifampicin)</v>
      </c>
      <c r="E8383" s="250" t="str">
        <f>IF(AND(A8383&lt;&gt;"",ISNUMBER(A8383)),VLOOKUP(A8383,Studies!A:BR,5,FALSE),"")</f>
        <v>Midazolam</v>
      </c>
      <c r="F8383" s="251" t="str">
        <f>IF(AND(A8383&lt;&gt;"",ISNUMBER(A8383)),VLOOKUP(A8383,Studies!A:BR,6,FALSE),"")</f>
        <v>Plasma</v>
      </c>
      <c r="G8383" s="194">
        <v>220</v>
      </c>
      <c r="H8383" s="50" t="s">
        <v>60</v>
      </c>
      <c r="I8383" s="187">
        <v>2.4023430000000001</v>
      </c>
      <c r="J8383" s="41" t="s">
        <v>941</v>
      </c>
      <c r="K8383" s="41" t="s">
        <v>116</v>
      </c>
      <c r="O8383" s="59">
        <v>0.1</v>
      </c>
    </row>
    <row r="8384" spans="1:15" x14ac:dyDescent="0.2">
      <c r="A8384" s="30">
        <v>1092</v>
      </c>
      <c r="B8384" s="249" t="str">
        <f>IF(AND(A8384&lt;&gt;"",ISNUMBER(A8384)),VLOOKUP(A8384,Studies!A:BR,2,FALSE),"")</f>
        <v>Shin 2013</v>
      </c>
      <c r="C8384" s="250" t="str">
        <f>IF(AND(A8384&lt;&gt;"",ISNUMBER(A8384)),VLOOKUP(A8384,Studies!A:BR,3,FALSE),"")</f>
        <v>https://www.ncbi.nlm.nih.gov/pubmed/23784264</v>
      </c>
      <c r="D8384" s="250" t="str">
        <f>IF(AND(A8384&lt;&gt;"",ISNUMBER(A8384)),VLOOKUP(A8384,Studies!A:BR,4,FALSE),"")</f>
        <v>CYP3A4 induced phase (Midazolam + rifampicin)</v>
      </c>
      <c r="E8384" s="250" t="str">
        <f>IF(AND(A8384&lt;&gt;"",ISNUMBER(A8384)),VLOOKUP(A8384,Studies!A:BR,5,FALSE),"")</f>
        <v>Midazolam</v>
      </c>
      <c r="F8384" s="251" t="str">
        <f>IF(AND(A8384&lt;&gt;"",ISNUMBER(A8384)),VLOOKUP(A8384,Studies!A:BR,6,FALSE),"")</f>
        <v>Plasma</v>
      </c>
      <c r="G8384" s="194">
        <v>222</v>
      </c>
      <c r="H8384" s="50" t="s">
        <v>60</v>
      </c>
      <c r="I8384" s="187">
        <v>0.88832560000000005</v>
      </c>
      <c r="J8384" s="41" t="s">
        <v>941</v>
      </c>
      <c r="K8384" s="41" t="s">
        <v>116</v>
      </c>
      <c r="O8384" s="59">
        <v>0.1</v>
      </c>
    </row>
    <row r="8385" spans="1:16" x14ac:dyDescent="0.2">
      <c r="A8385" s="30">
        <v>1092</v>
      </c>
      <c r="B8385" s="249" t="str">
        <f>IF(AND(A8385&lt;&gt;"",ISNUMBER(A8385)),VLOOKUP(A8385,Studies!A:BR,2,FALSE),"")</f>
        <v>Shin 2013</v>
      </c>
      <c r="C8385" s="250" t="str">
        <f>IF(AND(A8385&lt;&gt;"",ISNUMBER(A8385)),VLOOKUP(A8385,Studies!A:BR,3,FALSE),"")</f>
        <v>https://www.ncbi.nlm.nih.gov/pubmed/23784264</v>
      </c>
      <c r="D8385" s="250" t="str">
        <f>IF(AND(A8385&lt;&gt;"",ISNUMBER(A8385)),VLOOKUP(A8385,Studies!A:BR,4,FALSE),"")</f>
        <v>CYP3A4 induced phase (Midazolam + rifampicin)</v>
      </c>
      <c r="E8385" s="250" t="str">
        <f>IF(AND(A8385&lt;&gt;"",ISNUMBER(A8385)),VLOOKUP(A8385,Studies!A:BR,5,FALSE),"")</f>
        <v>Midazolam</v>
      </c>
      <c r="F8385" s="251" t="str">
        <f>IF(AND(A8385&lt;&gt;"",ISNUMBER(A8385)),VLOOKUP(A8385,Studies!A:BR,6,FALSE),"")</f>
        <v>Plasma</v>
      </c>
      <c r="G8385" s="194">
        <v>224</v>
      </c>
      <c r="H8385" s="50" t="s">
        <v>60</v>
      </c>
      <c r="I8385" s="187">
        <v>0.50581989999999999</v>
      </c>
      <c r="J8385" s="41" t="s">
        <v>941</v>
      </c>
      <c r="K8385" s="41" t="s">
        <v>116</v>
      </c>
      <c r="O8385" s="59">
        <v>0.1</v>
      </c>
    </row>
    <row r="8386" spans="1:16" x14ac:dyDescent="0.2">
      <c r="A8386" s="30">
        <v>1092</v>
      </c>
      <c r="B8386" s="249" t="str">
        <f>IF(AND(A8386&lt;&gt;"",ISNUMBER(A8386)),VLOOKUP(A8386,Studies!A:BR,2,FALSE),"")</f>
        <v>Shin 2013</v>
      </c>
      <c r="C8386" s="250" t="str">
        <f>IF(AND(A8386&lt;&gt;"",ISNUMBER(A8386)),VLOOKUP(A8386,Studies!A:BR,3,FALSE),"")</f>
        <v>https://www.ncbi.nlm.nih.gov/pubmed/23784264</v>
      </c>
      <c r="D8386" s="250" t="str">
        <f>IF(AND(A8386&lt;&gt;"",ISNUMBER(A8386)),VLOOKUP(A8386,Studies!A:BR,4,FALSE),"")</f>
        <v>CYP3A4 induced phase (Midazolam + rifampicin)</v>
      </c>
      <c r="E8386" s="250" t="str">
        <f>IF(AND(A8386&lt;&gt;"",ISNUMBER(A8386)),VLOOKUP(A8386,Studies!A:BR,5,FALSE),"")</f>
        <v>Midazolam</v>
      </c>
      <c r="F8386" s="251" t="str">
        <f>IF(AND(A8386&lt;&gt;"",ISNUMBER(A8386)),VLOOKUP(A8386,Studies!A:BR,6,FALSE),"")</f>
        <v>Plasma</v>
      </c>
      <c r="G8386" s="194">
        <v>228</v>
      </c>
      <c r="H8386" s="50" t="s">
        <v>60</v>
      </c>
      <c r="I8386" s="187">
        <v>0.19869020000000001</v>
      </c>
      <c r="J8386" s="41" t="s">
        <v>941</v>
      </c>
      <c r="K8386" s="41" t="s">
        <v>116</v>
      </c>
      <c r="O8386" s="59">
        <v>0.1</v>
      </c>
    </row>
    <row r="8387" spans="1:16" x14ac:dyDescent="0.2">
      <c r="A8387" s="30">
        <v>1093</v>
      </c>
      <c r="B8387" s="249" t="str">
        <f>IF(AND(A8387&lt;&gt;"",ISNUMBER(A8387)),VLOOKUP(A8387,Studies!A:BR,2,FALSE),"")</f>
        <v>Shin 2016</v>
      </c>
      <c r="C8387" s="250" t="str">
        <f>IF(AND(A8387&lt;&gt;"",ISNUMBER(A8387)),VLOOKUP(A8387,Studies!A:BR,3,FALSE),"")</f>
        <v>https://www.ncbi.nlm.nih.gov/pubmed/27317471</v>
      </c>
      <c r="D8387" s="250" t="str">
        <f>IF(AND(A8387&lt;&gt;"",ISNUMBER(A8387)),VLOOKUP(A8387,Studies!A:BR,4,FALSE),"")</f>
        <v>Midazolam alone</v>
      </c>
      <c r="E8387" s="250" t="str">
        <f>IF(AND(A8387&lt;&gt;"",ISNUMBER(A8387)),VLOOKUP(A8387,Studies!A:BR,5,FALSE),"")</f>
        <v>Midazolam</v>
      </c>
      <c r="F8387" s="251" t="str">
        <f>IF(AND(A8387&lt;&gt;"",ISNUMBER(A8387)),VLOOKUP(A8387,Studies!A:BR,6,FALSE),"")</f>
        <v>Plasma</v>
      </c>
      <c r="G8387" s="194">
        <v>0.17</v>
      </c>
      <c r="H8387" s="50" t="s">
        <v>60</v>
      </c>
      <c r="I8387" s="187">
        <v>27.32583</v>
      </c>
      <c r="J8387" s="41" t="s">
        <v>941</v>
      </c>
      <c r="K8387" s="41" t="s">
        <v>335</v>
      </c>
      <c r="L8387" s="195">
        <v>3.2152539999999998</v>
      </c>
      <c r="M8387" s="52" t="s">
        <v>941</v>
      </c>
      <c r="N8387" s="52" t="s">
        <v>117</v>
      </c>
      <c r="O8387" s="59">
        <v>0.1</v>
      </c>
      <c r="P8387" s="42" t="s">
        <v>2612</v>
      </c>
    </row>
    <row r="8388" spans="1:16" x14ac:dyDescent="0.2">
      <c r="A8388" s="30">
        <v>1093</v>
      </c>
      <c r="B8388" s="249" t="str">
        <f>IF(AND(A8388&lt;&gt;"",ISNUMBER(A8388)),VLOOKUP(A8388,Studies!A:BR,2,FALSE),"")</f>
        <v>Shin 2016</v>
      </c>
      <c r="C8388" s="250" t="str">
        <f>IF(AND(A8388&lt;&gt;"",ISNUMBER(A8388)),VLOOKUP(A8388,Studies!A:BR,3,FALSE),"")</f>
        <v>https://www.ncbi.nlm.nih.gov/pubmed/27317471</v>
      </c>
      <c r="D8388" s="250" t="str">
        <f>IF(AND(A8388&lt;&gt;"",ISNUMBER(A8388)),VLOOKUP(A8388,Studies!A:BR,4,FALSE),"")</f>
        <v>Midazolam alone</v>
      </c>
      <c r="E8388" s="250" t="str">
        <f>IF(AND(A8388&lt;&gt;"",ISNUMBER(A8388)),VLOOKUP(A8388,Studies!A:BR,5,FALSE),"")</f>
        <v>Midazolam</v>
      </c>
      <c r="F8388" s="251" t="str">
        <f>IF(AND(A8388&lt;&gt;"",ISNUMBER(A8388)),VLOOKUP(A8388,Studies!A:BR,6,FALSE),"")</f>
        <v>Plasma</v>
      </c>
      <c r="G8388" s="194">
        <v>0.33</v>
      </c>
      <c r="H8388" s="50" t="s">
        <v>60</v>
      </c>
      <c r="I8388" s="187">
        <v>20.09695</v>
      </c>
      <c r="J8388" s="41" t="s">
        <v>941</v>
      </c>
      <c r="K8388" s="41" t="s">
        <v>335</v>
      </c>
      <c r="L8388" s="195">
        <v>2.3646769999999999</v>
      </c>
      <c r="M8388" s="52" t="s">
        <v>941</v>
      </c>
      <c r="N8388" s="52" t="s">
        <v>117</v>
      </c>
      <c r="O8388" s="59">
        <v>0.1</v>
      </c>
    </row>
    <row r="8389" spans="1:16" x14ac:dyDescent="0.2">
      <c r="A8389" s="30">
        <v>1093</v>
      </c>
      <c r="B8389" s="249" t="str">
        <f>IF(AND(A8389&lt;&gt;"",ISNUMBER(A8389)),VLOOKUP(A8389,Studies!A:BR,2,FALSE),"")</f>
        <v>Shin 2016</v>
      </c>
      <c r="C8389" s="250" t="str">
        <f>IF(AND(A8389&lt;&gt;"",ISNUMBER(A8389)),VLOOKUP(A8389,Studies!A:BR,3,FALSE),"")</f>
        <v>https://www.ncbi.nlm.nih.gov/pubmed/27317471</v>
      </c>
      <c r="D8389" s="250" t="str">
        <f>IF(AND(A8389&lt;&gt;"",ISNUMBER(A8389)),VLOOKUP(A8389,Studies!A:BR,4,FALSE),"")</f>
        <v>Midazolam alone</v>
      </c>
      <c r="E8389" s="250" t="str">
        <f>IF(AND(A8389&lt;&gt;"",ISNUMBER(A8389)),VLOOKUP(A8389,Studies!A:BR,5,FALSE),"")</f>
        <v>Midazolam</v>
      </c>
      <c r="F8389" s="251" t="str">
        <f>IF(AND(A8389&lt;&gt;"",ISNUMBER(A8389)),VLOOKUP(A8389,Studies!A:BR,6,FALSE),"")</f>
        <v>Plasma</v>
      </c>
      <c r="G8389" s="194">
        <v>0.5</v>
      </c>
      <c r="H8389" s="50" t="s">
        <v>60</v>
      </c>
      <c r="I8389" s="187">
        <v>15.64583</v>
      </c>
      <c r="J8389" s="41" t="s">
        <v>941</v>
      </c>
      <c r="K8389" s="41" t="s">
        <v>335</v>
      </c>
      <c r="L8389" s="195">
        <v>1.84094</v>
      </c>
      <c r="M8389" s="52" t="s">
        <v>941</v>
      </c>
      <c r="N8389" s="52" t="s">
        <v>117</v>
      </c>
      <c r="O8389" s="59">
        <v>0.1</v>
      </c>
    </row>
    <row r="8390" spans="1:16" x14ac:dyDescent="0.2">
      <c r="A8390" s="30">
        <v>1093</v>
      </c>
      <c r="B8390" s="249" t="str">
        <f>IF(AND(A8390&lt;&gt;"",ISNUMBER(A8390)),VLOOKUP(A8390,Studies!A:BR,2,FALSE),"")</f>
        <v>Shin 2016</v>
      </c>
      <c r="C8390" s="250" t="str">
        <f>IF(AND(A8390&lt;&gt;"",ISNUMBER(A8390)),VLOOKUP(A8390,Studies!A:BR,3,FALSE),"")</f>
        <v>https://www.ncbi.nlm.nih.gov/pubmed/27317471</v>
      </c>
      <c r="D8390" s="250" t="str">
        <f>IF(AND(A8390&lt;&gt;"",ISNUMBER(A8390)),VLOOKUP(A8390,Studies!A:BR,4,FALSE),"")</f>
        <v>Midazolam alone</v>
      </c>
      <c r="E8390" s="250" t="str">
        <f>IF(AND(A8390&lt;&gt;"",ISNUMBER(A8390)),VLOOKUP(A8390,Studies!A:BR,5,FALSE),"")</f>
        <v>Midazolam</v>
      </c>
      <c r="F8390" s="251" t="str">
        <f>IF(AND(A8390&lt;&gt;"",ISNUMBER(A8390)),VLOOKUP(A8390,Studies!A:BR,6,FALSE),"")</f>
        <v>Plasma</v>
      </c>
      <c r="G8390" s="194">
        <v>0.75</v>
      </c>
      <c r="H8390" s="50" t="s">
        <v>60</v>
      </c>
      <c r="I8390" s="187">
        <v>12.18056</v>
      </c>
      <c r="J8390" s="41" t="s">
        <v>941</v>
      </c>
      <c r="K8390" s="41" t="s">
        <v>335</v>
      </c>
      <c r="L8390" s="195">
        <v>1.554821</v>
      </c>
      <c r="M8390" s="52" t="s">
        <v>941</v>
      </c>
      <c r="N8390" s="52" t="s">
        <v>117</v>
      </c>
      <c r="O8390" s="59">
        <v>0.1</v>
      </c>
    </row>
    <row r="8391" spans="1:16" x14ac:dyDescent="0.2">
      <c r="A8391" s="30">
        <v>1093</v>
      </c>
      <c r="B8391" s="249" t="str">
        <f>IF(AND(A8391&lt;&gt;"",ISNUMBER(A8391)),VLOOKUP(A8391,Studies!A:BR,2,FALSE),"")</f>
        <v>Shin 2016</v>
      </c>
      <c r="C8391" s="250" t="str">
        <f>IF(AND(A8391&lt;&gt;"",ISNUMBER(A8391)),VLOOKUP(A8391,Studies!A:BR,3,FALSE),"")</f>
        <v>https://www.ncbi.nlm.nih.gov/pubmed/27317471</v>
      </c>
      <c r="D8391" s="250" t="str">
        <f>IF(AND(A8391&lt;&gt;"",ISNUMBER(A8391)),VLOOKUP(A8391,Studies!A:BR,4,FALSE),"")</f>
        <v>Midazolam alone</v>
      </c>
      <c r="E8391" s="250" t="str">
        <f>IF(AND(A8391&lt;&gt;"",ISNUMBER(A8391)),VLOOKUP(A8391,Studies!A:BR,5,FALSE),"")</f>
        <v>Midazolam</v>
      </c>
      <c r="F8391" s="251" t="str">
        <f>IF(AND(A8391&lt;&gt;"",ISNUMBER(A8391)),VLOOKUP(A8391,Studies!A:BR,6,FALSE),"")</f>
        <v>Plasma</v>
      </c>
      <c r="G8391" s="194">
        <v>1</v>
      </c>
      <c r="H8391" s="50" t="s">
        <v>60</v>
      </c>
      <c r="I8391" s="187">
        <v>9.9244190000000003</v>
      </c>
      <c r="J8391" s="41" t="s">
        <v>941</v>
      </c>
      <c r="K8391" s="41" t="s">
        <v>335</v>
      </c>
      <c r="L8391" s="195">
        <v>1.652093</v>
      </c>
      <c r="M8391" s="52" t="s">
        <v>941</v>
      </c>
      <c r="N8391" s="52" t="s">
        <v>117</v>
      </c>
      <c r="O8391" s="59">
        <v>0.1</v>
      </c>
    </row>
    <row r="8392" spans="1:16" x14ac:dyDescent="0.2">
      <c r="A8392" s="30">
        <v>1093</v>
      </c>
      <c r="B8392" s="249" t="str">
        <f>IF(AND(A8392&lt;&gt;"",ISNUMBER(A8392)),VLOOKUP(A8392,Studies!A:BR,2,FALSE),"")</f>
        <v>Shin 2016</v>
      </c>
      <c r="C8392" s="250" t="str">
        <f>IF(AND(A8392&lt;&gt;"",ISNUMBER(A8392)),VLOOKUP(A8392,Studies!A:BR,3,FALSE),"")</f>
        <v>https://www.ncbi.nlm.nih.gov/pubmed/27317471</v>
      </c>
      <c r="D8392" s="250" t="str">
        <f>IF(AND(A8392&lt;&gt;"",ISNUMBER(A8392)),VLOOKUP(A8392,Studies!A:BR,4,FALSE),"")</f>
        <v>Midazolam alone</v>
      </c>
      <c r="E8392" s="250" t="str">
        <f>IF(AND(A8392&lt;&gt;"",ISNUMBER(A8392)),VLOOKUP(A8392,Studies!A:BR,5,FALSE),"")</f>
        <v>Midazolam</v>
      </c>
      <c r="F8392" s="251" t="str">
        <f>IF(AND(A8392&lt;&gt;"",ISNUMBER(A8392)),VLOOKUP(A8392,Studies!A:BR,6,FALSE),"")</f>
        <v>Plasma</v>
      </c>
      <c r="G8392" s="194">
        <v>2</v>
      </c>
      <c r="H8392" s="50" t="s">
        <v>60</v>
      </c>
      <c r="I8392" s="187">
        <v>5.307334</v>
      </c>
      <c r="J8392" s="41" t="s">
        <v>941</v>
      </c>
      <c r="K8392" s="41" t="s">
        <v>335</v>
      </c>
      <c r="L8392" s="195">
        <v>1.12819</v>
      </c>
      <c r="M8392" s="52" t="s">
        <v>941</v>
      </c>
      <c r="N8392" s="52" t="s">
        <v>117</v>
      </c>
      <c r="O8392" s="59">
        <v>0.1</v>
      </c>
    </row>
    <row r="8393" spans="1:16" x14ac:dyDescent="0.2">
      <c r="A8393" s="30">
        <v>1093</v>
      </c>
      <c r="B8393" s="249" t="str">
        <f>IF(AND(A8393&lt;&gt;"",ISNUMBER(A8393)),VLOOKUP(A8393,Studies!A:BR,2,FALSE),"")</f>
        <v>Shin 2016</v>
      </c>
      <c r="C8393" s="250" t="str">
        <f>IF(AND(A8393&lt;&gt;"",ISNUMBER(A8393)),VLOOKUP(A8393,Studies!A:BR,3,FALSE),"")</f>
        <v>https://www.ncbi.nlm.nih.gov/pubmed/27317471</v>
      </c>
      <c r="D8393" s="250" t="str">
        <f>IF(AND(A8393&lt;&gt;"",ISNUMBER(A8393)),VLOOKUP(A8393,Studies!A:BR,4,FALSE),"")</f>
        <v>Midazolam alone</v>
      </c>
      <c r="E8393" s="250" t="str">
        <f>IF(AND(A8393&lt;&gt;"",ISNUMBER(A8393)),VLOOKUP(A8393,Studies!A:BR,5,FALSE),"")</f>
        <v>Midazolam</v>
      </c>
      <c r="F8393" s="251" t="str">
        <f>IF(AND(A8393&lt;&gt;"",ISNUMBER(A8393)),VLOOKUP(A8393,Studies!A:BR,6,FALSE),"")</f>
        <v>Plasma</v>
      </c>
      <c r="G8393" s="194">
        <v>3</v>
      </c>
      <c r="H8393" s="50" t="s">
        <v>60</v>
      </c>
      <c r="I8393" s="187">
        <v>3.6044330000000002</v>
      </c>
      <c r="J8393" s="41" t="s">
        <v>941</v>
      </c>
      <c r="K8393" s="41" t="s">
        <v>335</v>
      </c>
      <c r="L8393" s="195">
        <v>0.86146500000000004</v>
      </c>
      <c r="M8393" s="52" t="s">
        <v>941</v>
      </c>
      <c r="N8393" s="52" t="s">
        <v>117</v>
      </c>
      <c r="O8393" s="59">
        <v>0.1</v>
      </c>
    </row>
    <row r="8394" spans="1:16" x14ac:dyDescent="0.2">
      <c r="A8394" s="30">
        <v>1093</v>
      </c>
      <c r="B8394" s="249" t="str">
        <f>IF(AND(A8394&lt;&gt;"",ISNUMBER(A8394)),VLOOKUP(A8394,Studies!A:BR,2,FALSE),"")</f>
        <v>Shin 2016</v>
      </c>
      <c r="C8394" s="250" t="str">
        <f>IF(AND(A8394&lt;&gt;"",ISNUMBER(A8394)),VLOOKUP(A8394,Studies!A:BR,3,FALSE),"")</f>
        <v>https://www.ncbi.nlm.nih.gov/pubmed/27317471</v>
      </c>
      <c r="D8394" s="250" t="str">
        <f>IF(AND(A8394&lt;&gt;"",ISNUMBER(A8394)),VLOOKUP(A8394,Studies!A:BR,4,FALSE),"")</f>
        <v>Midazolam alone</v>
      </c>
      <c r="E8394" s="250" t="str">
        <f>IF(AND(A8394&lt;&gt;"",ISNUMBER(A8394)),VLOOKUP(A8394,Studies!A:BR,5,FALSE),"")</f>
        <v>Midazolam</v>
      </c>
      <c r="F8394" s="251" t="str">
        <f>IF(AND(A8394&lt;&gt;"",ISNUMBER(A8394)),VLOOKUP(A8394,Studies!A:BR,6,FALSE),"")</f>
        <v>Plasma</v>
      </c>
      <c r="G8394" s="194">
        <v>4</v>
      </c>
      <c r="H8394" s="50" t="s">
        <v>60</v>
      </c>
      <c r="I8394" s="187">
        <v>2.7119300000000002</v>
      </c>
      <c r="J8394" s="41" t="s">
        <v>941</v>
      </c>
      <c r="K8394" s="41" t="s">
        <v>335</v>
      </c>
      <c r="L8394" s="195">
        <v>0.57648060000000001</v>
      </c>
      <c r="M8394" s="52" t="s">
        <v>941</v>
      </c>
      <c r="N8394" s="52" t="s">
        <v>117</v>
      </c>
      <c r="O8394" s="59">
        <v>0.1</v>
      </c>
    </row>
    <row r="8395" spans="1:16" x14ac:dyDescent="0.2">
      <c r="A8395" s="30">
        <v>1093</v>
      </c>
      <c r="B8395" s="249" t="str">
        <f>IF(AND(A8395&lt;&gt;"",ISNUMBER(A8395)),VLOOKUP(A8395,Studies!A:BR,2,FALSE),"")</f>
        <v>Shin 2016</v>
      </c>
      <c r="C8395" s="250" t="str">
        <f>IF(AND(A8395&lt;&gt;"",ISNUMBER(A8395)),VLOOKUP(A8395,Studies!A:BR,3,FALSE),"")</f>
        <v>https://www.ncbi.nlm.nih.gov/pubmed/27317471</v>
      </c>
      <c r="D8395" s="250" t="str">
        <f>IF(AND(A8395&lt;&gt;"",ISNUMBER(A8395)),VLOOKUP(A8395,Studies!A:BR,4,FALSE),"")</f>
        <v>Midazolam alone</v>
      </c>
      <c r="E8395" s="250" t="str">
        <f>IF(AND(A8395&lt;&gt;"",ISNUMBER(A8395)),VLOOKUP(A8395,Studies!A:BR,5,FALSE),"")</f>
        <v>Midazolam</v>
      </c>
      <c r="F8395" s="251" t="str">
        <f>IF(AND(A8395&lt;&gt;"",ISNUMBER(A8395)),VLOOKUP(A8395,Studies!A:BR,6,FALSE),"")</f>
        <v>Plasma</v>
      </c>
      <c r="G8395" s="194">
        <v>6</v>
      </c>
      <c r="H8395" s="50" t="s">
        <v>60</v>
      </c>
      <c r="I8395" s="187">
        <v>1.417637</v>
      </c>
      <c r="J8395" s="41" t="s">
        <v>941</v>
      </c>
      <c r="K8395" s="41" t="s">
        <v>335</v>
      </c>
      <c r="L8395" s="195">
        <v>0.39848899999999998</v>
      </c>
      <c r="M8395" s="52" t="s">
        <v>941</v>
      </c>
      <c r="N8395" s="52" t="s">
        <v>117</v>
      </c>
      <c r="O8395" s="59">
        <v>0.1</v>
      </c>
    </row>
    <row r="8396" spans="1:16" x14ac:dyDescent="0.2">
      <c r="A8396" s="30">
        <v>1093</v>
      </c>
      <c r="B8396" s="249" t="str">
        <f>IF(AND(A8396&lt;&gt;"",ISNUMBER(A8396)),VLOOKUP(A8396,Studies!A:BR,2,FALSE),"")</f>
        <v>Shin 2016</v>
      </c>
      <c r="C8396" s="250" t="str">
        <f>IF(AND(A8396&lt;&gt;"",ISNUMBER(A8396)),VLOOKUP(A8396,Studies!A:BR,3,FALSE),"")</f>
        <v>https://www.ncbi.nlm.nih.gov/pubmed/27317471</v>
      </c>
      <c r="D8396" s="250" t="str">
        <f>IF(AND(A8396&lt;&gt;"",ISNUMBER(A8396)),VLOOKUP(A8396,Studies!A:BR,4,FALSE),"")</f>
        <v>Midazolam alone</v>
      </c>
      <c r="E8396" s="250" t="str">
        <f>IF(AND(A8396&lt;&gt;"",ISNUMBER(A8396)),VLOOKUP(A8396,Studies!A:BR,5,FALSE),"")</f>
        <v>Midazolam</v>
      </c>
      <c r="F8396" s="251" t="str">
        <f>IF(AND(A8396&lt;&gt;"",ISNUMBER(A8396)),VLOOKUP(A8396,Studies!A:BR,6,FALSE),"")</f>
        <v>Plasma</v>
      </c>
      <c r="G8396" s="194">
        <v>8</v>
      </c>
      <c r="H8396" s="50" t="s">
        <v>60</v>
      </c>
      <c r="I8396" s="187">
        <v>1.111866</v>
      </c>
      <c r="J8396" s="41" t="s">
        <v>941</v>
      </c>
      <c r="K8396" s="41" t="s">
        <v>335</v>
      </c>
      <c r="L8396" s="195">
        <v>0.37083169999999999</v>
      </c>
      <c r="M8396" s="52" t="s">
        <v>941</v>
      </c>
      <c r="N8396" s="52" t="s">
        <v>117</v>
      </c>
      <c r="O8396" s="59">
        <v>0.1</v>
      </c>
    </row>
    <row r="8397" spans="1:16" x14ac:dyDescent="0.2">
      <c r="A8397" s="30">
        <v>1093</v>
      </c>
      <c r="B8397" s="249" t="str">
        <f>IF(AND(A8397&lt;&gt;"",ISNUMBER(A8397)),VLOOKUP(A8397,Studies!A:BR,2,FALSE),"")</f>
        <v>Shin 2016</v>
      </c>
      <c r="C8397" s="250" t="str">
        <f>IF(AND(A8397&lt;&gt;"",ISNUMBER(A8397)),VLOOKUP(A8397,Studies!A:BR,3,FALSE),"")</f>
        <v>https://www.ncbi.nlm.nih.gov/pubmed/27317471</v>
      </c>
      <c r="D8397" s="250" t="str">
        <f>IF(AND(A8397&lt;&gt;"",ISNUMBER(A8397)),VLOOKUP(A8397,Studies!A:BR,4,FALSE),"")</f>
        <v>Midazolam alone</v>
      </c>
      <c r="E8397" s="250" t="str">
        <f>IF(AND(A8397&lt;&gt;"",ISNUMBER(A8397)),VLOOKUP(A8397,Studies!A:BR,5,FALSE),"")</f>
        <v>Midazolam</v>
      </c>
      <c r="F8397" s="251" t="str">
        <f>IF(AND(A8397&lt;&gt;"",ISNUMBER(A8397)),VLOOKUP(A8397,Studies!A:BR,6,FALSE),"")</f>
        <v>Plasma</v>
      </c>
      <c r="G8397" s="194">
        <v>12</v>
      </c>
      <c r="H8397" s="50" t="s">
        <v>60</v>
      </c>
      <c r="I8397" s="187">
        <v>0.54555949999999998</v>
      </c>
      <c r="J8397" s="41" t="s">
        <v>941</v>
      </c>
      <c r="K8397" s="41" t="s">
        <v>335</v>
      </c>
      <c r="L8397" s="195">
        <v>0.20433470000000001</v>
      </c>
      <c r="M8397" s="52" t="s">
        <v>941</v>
      </c>
      <c r="N8397" s="52" t="s">
        <v>117</v>
      </c>
      <c r="O8397" s="59">
        <v>0.1</v>
      </c>
    </row>
    <row r="8398" spans="1:16" x14ac:dyDescent="0.2">
      <c r="A8398" s="30">
        <v>1093</v>
      </c>
      <c r="B8398" s="249" t="str">
        <f>IF(AND(A8398&lt;&gt;"",ISNUMBER(A8398)),VLOOKUP(A8398,Studies!A:BR,2,FALSE),"")</f>
        <v>Shin 2016</v>
      </c>
      <c r="C8398" s="250" t="str">
        <f>IF(AND(A8398&lt;&gt;"",ISNUMBER(A8398)),VLOOKUP(A8398,Studies!A:BR,3,FALSE),"")</f>
        <v>https://www.ncbi.nlm.nih.gov/pubmed/27317471</v>
      </c>
      <c r="D8398" s="250" t="str">
        <f>IF(AND(A8398&lt;&gt;"",ISNUMBER(A8398)),VLOOKUP(A8398,Studies!A:BR,4,FALSE),"")</f>
        <v>Midazolam alone</v>
      </c>
      <c r="E8398" s="250" t="str">
        <f>IF(AND(A8398&lt;&gt;"",ISNUMBER(A8398)),VLOOKUP(A8398,Studies!A:BR,5,FALSE),"")</f>
        <v>Midazolam</v>
      </c>
      <c r="F8398" s="251" t="str">
        <f>IF(AND(A8398&lt;&gt;"",ISNUMBER(A8398)),VLOOKUP(A8398,Studies!A:BR,6,FALSE),"")</f>
        <v>Plasma</v>
      </c>
      <c r="G8398" s="194">
        <v>24</v>
      </c>
      <c r="H8398" s="50" t="s">
        <v>60</v>
      </c>
      <c r="I8398" s="187">
        <v>0.13955229999999999</v>
      </c>
      <c r="J8398" s="41" t="s">
        <v>941</v>
      </c>
      <c r="K8398" s="41" t="s">
        <v>335</v>
      </c>
      <c r="L8398" s="195">
        <v>4.0989999999999999E-2</v>
      </c>
      <c r="M8398" s="52" t="s">
        <v>941</v>
      </c>
      <c r="N8398" s="52" t="s">
        <v>117</v>
      </c>
      <c r="O8398" s="59">
        <v>0.1</v>
      </c>
    </row>
    <row r="8399" spans="1:16" x14ac:dyDescent="0.2">
      <c r="A8399" s="30">
        <v>1094</v>
      </c>
      <c r="B8399" s="249" t="str">
        <f>IF(AND(A8399&lt;&gt;"",ISNUMBER(A8399)),VLOOKUP(A8399,Studies!A:BR,2,FALSE),"")</f>
        <v>Shin 2016</v>
      </c>
      <c r="C8399" s="250" t="str">
        <f>IF(AND(A8399&lt;&gt;"",ISNUMBER(A8399)),VLOOKUP(A8399,Studies!A:BR,3,FALSE),"")</f>
        <v>https://www.ncbi.nlm.nih.gov/pubmed/27317471</v>
      </c>
      <c r="D8399" s="250" t="str">
        <f>IF(AND(A8399&lt;&gt;"",ISNUMBER(A8399)),VLOOKUP(A8399,Studies!A:BR,4,FALSE),"")</f>
        <v>Midazolam + ketoconazole</v>
      </c>
      <c r="E8399" s="250" t="str">
        <f>IF(AND(A8399&lt;&gt;"",ISNUMBER(A8399)),VLOOKUP(A8399,Studies!A:BR,5,FALSE),"")</f>
        <v>Midazolam</v>
      </c>
      <c r="F8399" s="251" t="str">
        <f>IF(AND(A8399&lt;&gt;"",ISNUMBER(A8399)),VLOOKUP(A8399,Studies!A:BR,6,FALSE),"")</f>
        <v>Plasma</v>
      </c>
      <c r="G8399" s="194">
        <v>73.17</v>
      </c>
      <c r="H8399" s="50" t="s">
        <v>60</v>
      </c>
      <c r="I8399" s="187">
        <v>40.69632</v>
      </c>
      <c r="J8399" s="41" t="s">
        <v>941</v>
      </c>
      <c r="K8399" s="41" t="s">
        <v>335</v>
      </c>
      <c r="L8399" s="195">
        <v>3.8789440000000002</v>
      </c>
      <c r="M8399" s="52" t="s">
        <v>941</v>
      </c>
      <c r="N8399" s="52" t="s">
        <v>117</v>
      </c>
      <c r="O8399" s="59">
        <v>0.1</v>
      </c>
      <c r="P8399" s="42" t="s">
        <v>2612</v>
      </c>
    </row>
    <row r="8400" spans="1:16" x14ac:dyDescent="0.2">
      <c r="A8400" s="30">
        <v>1094</v>
      </c>
      <c r="B8400" s="249" t="str">
        <f>IF(AND(A8400&lt;&gt;"",ISNUMBER(A8400)),VLOOKUP(A8400,Studies!A:BR,2,FALSE),"")</f>
        <v>Shin 2016</v>
      </c>
      <c r="C8400" s="250" t="str">
        <f>IF(AND(A8400&lt;&gt;"",ISNUMBER(A8400)),VLOOKUP(A8400,Studies!A:BR,3,FALSE),"")</f>
        <v>https://www.ncbi.nlm.nih.gov/pubmed/27317471</v>
      </c>
      <c r="D8400" s="250" t="str">
        <f>IF(AND(A8400&lt;&gt;"",ISNUMBER(A8400)),VLOOKUP(A8400,Studies!A:BR,4,FALSE),"")</f>
        <v>Midazolam + ketoconazole</v>
      </c>
      <c r="E8400" s="250" t="str">
        <f>IF(AND(A8400&lt;&gt;"",ISNUMBER(A8400)),VLOOKUP(A8400,Studies!A:BR,5,FALSE),"")</f>
        <v>Midazolam</v>
      </c>
      <c r="F8400" s="251" t="str">
        <f>IF(AND(A8400&lt;&gt;"",ISNUMBER(A8400)),VLOOKUP(A8400,Studies!A:BR,6,FALSE),"")</f>
        <v>Plasma</v>
      </c>
      <c r="G8400" s="194">
        <v>73.33</v>
      </c>
      <c r="H8400" s="50" t="s">
        <v>60</v>
      </c>
      <c r="I8400" s="187">
        <v>34.309950000000001</v>
      </c>
      <c r="J8400" s="41" t="s">
        <v>941</v>
      </c>
      <c r="K8400" s="41" t="s">
        <v>335</v>
      </c>
      <c r="L8400" s="195">
        <v>3.7003360000000001</v>
      </c>
      <c r="M8400" s="52" t="s">
        <v>941</v>
      </c>
      <c r="N8400" s="52" t="s">
        <v>117</v>
      </c>
      <c r="O8400" s="59">
        <v>0.1</v>
      </c>
    </row>
    <row r="8401" spans="1:16" x14ac:dyDescent="0.2">
      <c r="A8401" s="30">
        <v>1094</v>
      </c>
      <c r="B8401" s="249" t="str">
        <f>IF(AND(A8401&lt;&gt;"",ISNUMBER(A8401)),VLOOKUP(A8401,Studies!A:BR,2,FALSE),"")</f>
        <v>Shin 2016</v>
      </c>
      <c r="C8401" s="250" t="str">
        <f>IF(AND(A8401&lt;&gt;"",ISNUMBER(A8401)),VLOOKUP(A8401,Studies!A:BR,3,FALSE),"")</f>
        <v>https://www.ncbi.nlm.nih.gov/pubmed/27317471</v>
      </c>
      <c r="D8401" s="250" t="str">
        <f>IF(AND(A8401&lt;&gt;"",ISNUMBER(A8401)),VLOOKUP(A8401,Studies!A:BR,4,FALSE),"")</f>
        <v>Midazolam + ketoconazole</v>
      </c>
      <c r="E8401" s="250" t="str">
        <f>IF(AND(A8401&lt;&gt;"",ISNUMBER(A8401)),VLOOKUP(A8401,Studies!A:BR,5,FALSE),"")</f>
        <v>Midazolam</v>
      </c>
      <c r="F8401" s="251" t="str">
        <f>IF(AND(A8401&lt;&gt;"",ISNUMBER(A8401)),VLOOKUP(A8401,Studies!A:BR,6,FALSE),"")</f>
        <v>Plasma</v>
      </c>
      <c r="G8401" s="194">
        <v>73.5</v>
      </c>
      <c r="H8401" s="50" t="s">
        <v>60</v>
      </c>
      <c r="I8401" s="187">
        <v>29.25684</v>
      </c>
      <c r="J8401" s="41" t="s">
        <v>941</v>
      </c>
      <c r="K8401" s="41" t="s">
        <v>335</v>
      </c>
      <c r="L8401" s="195">
        <v>2.788586</v>
      </c>
      <c r="M8401" s="52" t="s">
        <v>941</v>
      </c>
      <c r="N8401" s="52" t="s">
        <v>117</v>
      </c>
      <c r="O8401" s="59">
        <v>0.1</v>
      </c>
    </row>
    <row r="8402" spans="1:16" x14ac:dyDescent="0.2">
      <c r="A8402" s="30">
        <v>1094</v>
      </c>
      <c r="B8402" s="249" t="str">
        <f>IF(AND(A8402&lt;&gt;"",ISNUMBER(A8402)),VLOOKUP(A8402,Studies!A:BR,2,FALSE),"")</f>
        <v>Shin 2016</v>
      </c>
      <c r="C8402" s="250" t="str">
        <f>IF(AND(A8402&lt;&gt;"",ISNUMBER(A8402)),VLOOKUP(A8402,Studies!A:BR,3,FALSE),"")</f>
        <v>https://www.ncbi.nlm.nih.gov/pubmed/27317471</v>
      </c>
      <c r="D8402" s="250" t="str">
        <f>IF(AND(A8402&lt;&gt;"",ISNUMBER(A8402)),VLOOKUP(A8402,Studies!A:BR,4,FALSE),"")</f>
        <v>Midazolam + ketoconazole</v>
      </c>
      <c r="E8402" s="250" t="str">
        <f>IF(AND(A8402&lt;&gt;"",ISNUMBER(A8402)),VLOOKUP(A8402,Studies!A:BR,5,FALSE),"")</f>
        <v>Midazolam</v>
      </c>
      <c r="F8402" s="251" t="str">
        <f>IF(AND(A8402&lt;&gt;"",ISNUMBER(A8402)),VLOOKUP(A8402,Studies!A:BR,6,FALSE),"")</f>
        <v>Plasma</v>
      </c>
      <c r="G8402" s="194">
        <v>73.75</v>
      </c>
      <c r="H8402" s="50" t="s">
        <v>60</v>
      </c>
      <c r="I8402" s="187">
        <v>25.522269999999999</v>
      </c>
      <c r="J8402" s="41" t="s">
        <v>941</v>
      </c>
      <c r="K8402" s="41" t="s">
        <v>335</v>
      </c>
      <c r="L8402" s="195">
        <v>2.4326319999999999</v>
      </c>
      <c r="M8402" s="52" t="s">
        <v>941</v>
      </c>
      <c r="N8402" s="52" t="s">
        <v>117</v>
      </c>
      <c r="O8402" s="59">
        <v>0.1</v>
      </c>
    </row>
    <row r="8403" spans="1:16" x14ac:dyDescent="0.2">
      <c r="A8403" s="30">
        <v>1094</v>
      </c>
      <c r="B8403" s="249" t="str">
        <f>IF(AND(A8403&lt;&gt;"",ISNUMBER(A8403)),VLOOKUP(A8403,Studies!A:BR,2,FALSE),"")</f>
        <v>Shin 2016</v>
      </c>
      <c r="C8403" s="250" t="str">
        <f>IF(AND(A8403&lt;&gt;"",ISNUMBER(A8403)),VLOOKUP(A8403,Studies!A:BR,3,FALSE),"")</f>
        <v>https://www.ncbi.nlm.nih.gov/pubmed/27317471</v>
      </c>
      <c r="D8403" s="250" t="str">
        <f>IF(AND(A8403&lt;&gt;"",ISNUMBER(A8403)),VLOOKUP(A8403,Studies!A:BR,4,FALSE),"")</f>
        <v>Midazolam + ketoconazole</v>
      </c>
      <c r="E8403" s="250" t="str">
        <f>IF(AND(A8403&lt;&gt;"",ISNUMBER(A8403)),VLOOKUP(A8403,Studies!A:BR,5,FALSE),"")</f>
        <v>Midazolam</v>
      </c>
      <c r="F8403" s="251" t="str">
        <f>IF(AND(A8403&lt;&gt;"",ISNUMBER(A8403)),VLOOKUP(A8403,Studies!A:BR,6,FALSE),"")</f>
        <v>Plasma</v>
      </c>
      <c r="G8403" s="194">
        <v>74</v>
      </c>
      <c r="H8403" s="50" t="s">
        <v>60</v>
      </c>
      <c r="I8403" s="187">
        <v>22.51923</v>
      </c>
      <c r="J8403" s="41" t="s">
        <v>941</v>
      </c>
      <c r="K8403" s="41" t="s">
        <v>335</v>
      </c>
      <c r="L8403" s="195">
        <v>2.4287049999999999</v>
      </c>
      <c r="M8403" s="52" t="s">
        <v>941</v>
      </c>
      <c r="N8403" s="52" t="s">
        <v>117</v>
      </c>
      <c r="O8403" s="59">
        <v>0.1</v>
      </c>
    </row>
    <row r="8404" spans="1:16" x14ac:dyDescent="0.2">
      <c r="A8404" s="30">
        <v>1094</v>
      </c>
      <c r="B8404" s="249" t="str">
        <f>IF(AND(A8404&lt;&gt;"",ISNUMBER(A8404)),VLOOKUP(A8404,Studies!A:BR,2,FALSE),"")</f>
        <v>Shin 2016</v>
      </c>
      <c r="C8404" s="250" t="str">
        <f>IF(AND(A8404&lt;&gt;"",ISNUMBER(A8404)),VLOOKUP(A8404,Studies!A:BR,3,FALSE),"")</f>
        <v>https://www.ncbi.nlm.nih.gov/pubmed/27317471</v>
      </c>
      <c r="D8404" s="250" t="str">
        <f>IF(AND(A8404&lt;&gt;"",ISNUMBER(A8404)),VLOOKUP(A8404,Studies!A:BR,4,FALSE),"")</f>
        <v>Midazolam + ketoconazole</v>
      </c>
      <c r="E8404" s="250" t="str">
        <f>IF(AND(A8404&lt;&gt;"",ISNUMBER(A8404)),VLOOKUP(A8404,Studies!A:BR,5,FALSE),"")</f>
        <v>Midazolam</v>
      </c>
      <c r="F8404" s="251" t="str">
        <f>IF(AND(A8404&lt;&gt;"",ISNUMBER(A8404)),VLOOKUP(A8404,Studies!A:BR,6,FALSE),"")</f>
        <v>Plasma</v>
      </c>
      <c r="G8404" s="194">
        <v>75</v>
      </c>
      <c r="H8404" s="50" t="s">
        <v>60</v>
      </c>
      <c r="I8404" s="187">
        <v>16.751460000000002</v>
      </c>
      <c r="J8404" s="41" t="s">
        <v>941</v>
      </c>
      <c r="K8404" s="41" t="s">
        <v>335</v>
      </c>
      <c r="L8404" s="195">
        <v>2.019053</v>
      </c>
      <c r="M8404" s="52" t="s">
        <v>941</v>
      </c>
      <c r="N8404" s="52" t="s">
        <v>117</v>
      </c>
      <c r="O8404" s="59">
        <v>0.1</v>
      </c>
    </row>
    <row r="8405" spans="1:16" x14ac:dyDescent="0.2">
      <c r="A8405" s="30">
        <v>1094</v>
      </c>
      <c r="B8405" s="249" t="str">
        <f>IF(AND(A8405&lt;&gt;"",ISNUMBER(A8405)),VLOOKUP(A8405,Studies!A:BR,2,FALSE),"")</f>
        <v>Shin 2016</v>
      </c>
      <c r="C8405" s="250" t="str">
        <f>IF(AND(A8405&lt;&gt;"",ISNUMBER(A8405)),VLOOKUP(A8405,Studies!A:BR,3,FALSE),"")</f>
        <v>https://www.ncbi.nlm.nih.gov/pubmed/27317471</v>
      </c>
      <c r="D8405" s="250" t="str">
        <f>IF(AND(A8405&lt;&gt;"",ISNUMBER(A8405)),VLOOKUP(A8405,Studies!A:BR,4,FALSE),"")</f>
        <v>Midazolam + ketoconazole</v>
      </c>
      <c r="E8405" s="250" t="str">
        <f>IF(AND(A8405&lt;&gt;"",ISNUMBER(A8405)),VLOOKUP(A8405,Studies!A:BR,5,FALSE),"")</f>
        <v>Midazolam</v>
      </c>
      <c r="F8405" s="251" t="str">
        <f>IF(AND(A8405&lt;&gt;"",ISNUMBER(A8405)),VLOOKUP(A8405,Studies!A:BR,6,FALSE),"")</f>
        <v>Plasma</v>
      </c>
      <c r="G8405" s="194">
        <v>76</v>
      </c>
      <c r="H8405" s="50" t="s">
        <v>60</v>
      </c>
      <c r="I8405" s="187">
        <v>13.80489</v>
      </c>
      <c r="J8405" s="41" t="s">
        <v>941</v>
      </c>
      <c r="K8405" s="41" t="s">
        <v>335</v>
      </c>
      <c r="L8405" s="195">
        <v>1.6638999999999999</v>
      </c>
      <c r="M8405" s="52" t="s">
        <v>941</v>
      </c>
      <c r="N8405" s="52" t="s">
        <v>117</v>
      </c>
      <c r="O8405" s="59">
        <v>0.1</v>
      </c>
    </row>
    <row r="8406" spans="1:16" x14ac:dyDescent="0.2">
      <c r="A8406" s="30">
        <v>1094</v>
      </c>
      <c r="B8406" s="249" t="str">
        <f>IF(AND(A8406&lt;&gt;"",ISNUMBER(A8406)),VLOOKUP(A8406,Studies!A:BR,2,FALSE),"")</f>
        <v>Shin 2016</v>
      </c>
      <c r="C8406" s="250" t="str">
        <f>IF(AND(A8406&lt;&gt;"",ISNUMBER(A8406)),VLOOKUP(A8406,Studies!A:BR,3,FALSE),"")</f>
        <v>https://www.ncbi.nlm.nih.gov/pubmed/27317471</v>
      </c>
      <c r="D8406" s="250" t="str">
        <f>IF(AND(A8406&lt;&gt;"",ISNUMBER(A8406)),VLOOKUP(A8406,Studies!A:BR,4,FALSE),"")</f>
        <v>Midazolam + ketoconazole</v>
      </c>
      <c r="E8406" s="250" t="str">
        <f>IF(AND(A8406&lt;&gt;"",ISNUMBER(A8406)),VLOOKUP(A8406,Studies!A:BR,5,FALSE),"")</f>
        <v>Midazolam</v>
      </c>
      <c r="F8406" s="251" t="str">
        <f>IF(AND(A8406&lt;&gt;"",ISNUMBER(A8406)),VLOOKUP(A8406,Studies!A:BR,6,FALSE),"")</f>
        <v>Plasma</v>
      </c>
      <c r="G8406" s="194">
        <v>77</v>
      </c>
      <c r="H8406" s="50" t="s">
        <v>60</v>
      </c>
      <c r="I8406" s="187">
        <v>12.18056</v>
      </c>
      <c r="J8406" s="41" t="s">
        <v>941</v>
      </c>
      <c r="K8406" s="41" t="s">
        <v>335</v>
      </c>
      <c r="L8406" s="195">
        <v>1.468119</v>
      </c>
      <c r="M8406" s="52" t="s">
        <v>941</v>
      </c>
      <c r="N8406" s="52" t="s">
        <v>117</v>
      </c>
      <c r="O8406" s="59">
        <v>0.1</v>
      </c>
    </row>
    <row r="8407" spans="1:16" x14ac:dyDescent="0.2">
      <c r="A8407" s="30">
        <v>1094</v>
      </c>
      <c r="B8407" s="249" t="str">
        <f>IF(AND(A8407&lt;&gt;"",ISNUMBER(A8407)),VLOOKUP(A8407,Studies!A:BR,2,FALSE),"")</f>
        <v>Shin 2016</v>
      </c>
      <c r="C8407" s="250" t="str">
        <f>IF(AND(A8407&lt;&gt;"",ISNUMBER(A8407)),VLOOKUP(A8407,Studies!A:BR,3,FALSE),"")</f>
        <v>https://www.ncbi.nlm.nih.gov/pubmed/27317471</v>
      </c>
      <c r="D8407" s="250" t="str">
        <f>IF(AND(A8407&lt;&gt;"",ISNUMBER(A8407)),VLOOKUP(A8407,Studies!A:BR,4,FALSE),"")</f>
        <v>Midazolam + ketoconazole</v>
      </c>
      <c r="E8407" s="250" t="str">
        <f>IF(AND(A8407&lt;&gt;"",ISNUMBER(A8407)),VLOOKUP(A8407,Studies!A:BR,5,FALSE),"")</f>
        <v>Midazolam</v>
      </c>
      <c r="F8407" s="251" t="str">
        <f>IF(AND(A8407&lt;&gt;"",ISNUMBER(A8407)),VLOOKUP(A8407,Studies!A:BR,6,FALSE),"")</f>
        <v>Plasma</v>
      </c>
      <c r="G8407" s="194">
        <v>79</v>
      </c>
      <c r="H8407" s="50" t="s">
        <v>60</v>
      </c>
      <c r="I8407" s="187">
        <v>8.3670039999999997</v>
      </c>
      <c r="J8407" s="41" t="s">
        <v>941</v>
      </c>
      <c r="K8407" s="41" t="s">
        <v>335</v>
      </c>
      <c r="L8407" s="195">
        <v>1.2243090000000001</v>
      </c>
      <c r="M8407" s="52" t="s">
        <v>941</v>
      </c>
      <c r="N8407" s="52" t="s">
        <v>117</v>
      </c>
      <c r="O8407" s="59">
        <v>0.1</v>
      </c>
    </row>
    <row r="8408" spans="1:16" x14ac:dyDescent="0.2">
      <c r="A8408" s="30">
        <v>1094</v>
      </c>
      <c r="B8408" s="249" t="str">
        <f>IF(AND(A8408&lt;&gt;"",ISNUMBER(A8408)),VLOOKUP(A8408,Studies!A:BR,2,FALSE),"")</f>
        <v>Shin 2016</v>
      </c>
      <c r="C8408" s="250" t="str">
        <f>IF(AND(A8408&lt;&gt;"",ISNUMBER(A8408)),VLOOKUP(A8408,Studies!A:BR,3,FALSE),"")</f>
        <v>https://www.ncbi.nlm.nih.gov/pubmed/27317471</v>
      </c>
      <c r="D8408" s="250" t="str">
        <f>IF(AND(A8408&lt;&gt;"",ISNUMBER(A8408)),VLOOKUP(A8408,Studies!A:BR,4,FALSE),"")</f>
        <v>Midazolam + ketoconazole</v>
      </c>
      <c r="E8408" s="250" t="str">
        <f>IF(AND(A8408&lt;&gt;"",ISNUMBER(A8408)),VLOOKUP(A8408,Studies!A:BR,5,FALSE),"")</f>
        <v>Midazolam</v>
      </c>
      <c r="F8408" s="251" t="str">
        <f>IF(AND(A8408&lt;&gt;"",ISNUMBER(A8408)),VLOOKUP(A8408,Studies!A:BR,6,FALSE),"")</f>
        <v>Plasma</v>
      </c>
      <c r="G8408" s="194">
        <v>81</v>
      </c>
      <c r="H8408" s="50" t="s">
        <v>60</v>
      </c>
      <c r="I8408" s="187">
        <v>7.3861999999999997</v>
      </c>
      <c r="J8408" s="41" t="s">
        <v>941</v>
      </c>
      <c r="K8408" s="41" t="s">
        <v>335</v>
      </c>
      <c r="L8408" s="195">
        <v>1.339283</v>
      </c>
      <c r="M8408" s="52" t="s">
        <v>941</v>
      </c>
      <c r="N8408" s="52" t="s">
        <v>117</v>
      </c>
      <c r="O8408" s="59">
        <v>0.1</v>
      </c>
    </row>
    <row r="8409" spans="1:16" x14ac:dyDescent="0.2">
      <c r="A8409" s="30">
        <v>1094</v>
      </c>
      <c r="B8409" s="249" t="str">
        <f>IF(AND(A8409&lt;&gt;"",ISNUMBER(A8409)),VLOOKUP(A8409,Studies!A:BR,2,FALSE),"")</f>
        <v>Shin 2016</v>
      </c>
      <c r="C8409" s="250" t="str">
        <f>IF(AND(A8409&lt;&gt;"",ISNUMBER(A8409)),VLOOKUP(A8409,Studies!A:BR,3,FALSE),"")</f>
        <v>https://www.ncbi.nlm.nih.gov/pubmed/27317471</v>
      </c>
      <c r="D8409" s="250" t="str">
        <f>IF(AND(A8409&lt;&gt;"",ISNUMBER(A8409)),VLOOKUP(A8409,Studies!A:BR,4,FALSE),"")</f>
        <v>Midazolam + ketoconazole</v>
      </c>
      <c r="E8409" s="250" t="str">
        <f>IF(AND(A8409&lt;&gt;"",ISNUMBER(A8409)),VLOOKUP(A8409,Studies!A:BR,5,FALSE),"")</f>
        <v>Midazolam</v>
      </c>
      <c r="F8409" s="251" t="str">
        <f>IF(AND(A8409&lt;&gt;"",ISNUMBER(A8409)),VLOOKUP(A8409,Studies!A:BR,6,FALSE),"")</f>
        <v>Plasma</v>
      </c>
      <c r="G8409" s="194">
        <v>85</v>
      </c>
      <c r="H8409" s="50" t="s">
        <v>60</v>
      </c>
      <c r="I8409" s="187">
        <v>5.5388679999999999</v>
      </c>
      <c r="J8409" s="41" t="s">
        <v>941</v>
      </c>
      <c r="K8409" s="41" t="s">
        <v>335</v>
      </c>
      <c r="L8409" s="195">
        <v>1.3085420000000001</v>
      </c>
      <c r="M8409" s="52" t="s">
        <v>941</v>
      </c>
      <c r="N8409" s="52" t="s">
        <v>117</v>
      </c>
      <c r="O8409" s="59">
        <v>0.1</v>
      </c>
    </row>
    <row r="8410" spans="1:16" x14ac:dyDescent="0.2">
      <c r="A8410" s="30">
        <v>1094</v>
      </c>
      <c r="B8410" s="249" t="str">
        <f>IF(AND(A8410&lt;&gt;"",ISNUMBER(A8410)),VLOOKUP(A8410,Studies!A:BR,2,FALSE),"")</f>
        <v>Shin 2016</v>
      </c>
      <c r="C8410" s="250" t="str">
        <f>IF(AND(A8410&lt;&gt;"",ISNUMBER(A8410)),VLOOKUP(A8410,Studies!A:BR,3,FALSE),"")</f>
        <v>https://www.ncbi.nlm.nih.gov/pubmed/27317471</v>
      </c>
      <c r="D8410" s="250" t="str">
        <f>IF(AND(A8410&lt;&gt;"",ISNUMBER(A8410)),VLOOKUP(A8410,Studies!A:BR,4,FALSE),"")</f>
        <v>Midazolam + ketoconazole</v>
      </c>
      <c r="E8410" s="250" t="str">
        <f>IF(AND(A8410&lt;&gt;"",ISNUMBER(A8410)),VLOOKUP(A8410,Studies!A:BR,5,FALSE),"")</f>
        <v>Midazolam</v>
      </c>
      <c r="F8410" s="251" t="str">
        <f>IF(AND(A8410&lt;&gt;"",ISNUMBER(A8410)),VLOOKUP(A8410,Studies!A:BR,6,FALSE),"")</f>
        <v>Plasma</v>
      </c>
      <c r="G8410" s="194">
        <v>97</v>
      </c>
      <c r="H8410" s="50" t="s">
        <v>60</v>
      </c>
      <c r="I8410" s="187">
        <v>2.6366510000000001</v>
      </c>
      <c r="J8410" s="41" t="s">
        <v>941</v>
      </c>
      <c r="K8410" s="41" t="s">
        <v>335</v>
      </c>
      <c r="L8410" s="195">
        <v>1.0428550000000001</v>
      </c>
      <c r="M8410" s="52" t="s">
        <v>941</v>
      </c>
      <c r="N8410" s="52" t="s">
        <v>117</v>
      </c>
      <c r="O8410" s="59">
        <v>0.1</v>
      </c>
    </row>
    <row r="8411" spans="1:16" x14ac:dyDescent="0.2">
      <c r="A8411" s="30">
        <v>1094</v>
      </c>
      <c r="B8411" s="249" t="str">
        <f>IF(AND(A8411&lt;&gt;"",ISNUMBER(A8411)),VLOOKUP(A8411,Studies!A:BR,2,FALSE),"")</f>
        <v>Shin 2016</v>
      </c>
      <c r="C8411" s="250" t="str">
        <f>IF(AND(A8411&lt;&gt;"",ISNUMBER(A8411)),VLOOKUP(A8411,Studies!A:BR,3,FALSE),"")</f>
        <v>https://www.ncbi.nlm.nih.gov/pubmed/27317471</v>
      </c>
      <c r="D8411" s="250" t="str">
        <f>IF(AND(A8411&lt;&gt;"",ISNUMBER(A8411)),VLOOKUP(A8411,Studies!A:BR,4,FALSE),"")</f>
        <v>Midazolam + ketoconazole</v>
      </c>
      <c r="E8411" s="250" t="str">
        <f>IF(AND(A8411&lt;&gt;"",ISNUMBER(A8411)),VLOOKUP(A8411,Studies!A:BR,5,FALSE),"")</f>
        <v>Midazolam</v>
      </c>
      <c r="F8411" s="251" t="str">
        <f>IF(AND(A8411&lt;&gt;"",ISNUMBER(A8411)),VLOOKUP(A8411,Studies!A:BR,6,FALSE),"")</f>
        <v>Plasma</v>
      </c>
      <c r="G8411" s="194">
        <v>121</v>
      </c>
      <c r="H8411" s="50" t="s">
        <v>60</v>
      </c>
      <c r="I8411" s="187">
        <v>0.31147350000000001</v>
      </c>
      <c r="J8411" s="41" t="s">
        <v>941</v>
      </c>
      <c r="K8411" s="41" t="s">
        <v>335</v>
      </c>
      <c r="L8411" s="195">
        <v>0.16455349999999999</v>
      </c>
      <c r="M8411" s="52" t="s">
        <v>941</v>
      </c>
      <c r="N8411" s="52" t="s">
        <v>117</v>
      </c>
      <c r="O8411" s="59">
        <v>0.1</v>
      </c>
    </row>
    <row r="8412" spans="1:16" x14ac:dyDescent="0.2">
      <c r="A8412" s="30">
        <v>1095</v>
      </c>
      <c r="B8412" s="249" t="str">
        <f>IF(AND(A8412&lt;&gt;"",ISNUMBER(A8412)),VLOOKUP(A8412,Studies!A:BR,2,FALSE),"")</f>
        <v>Shin 2016</v>
      </c>
      <c r="C8412" s="250" t="str">
        <f>IF(AND(A8412&lt;&gt;"",ISNUMBER(A8412)),VLOOKUP(A8412,Studies!A:BR,3,FALSE),"")</f>
        <v>https://www.ncbi.nlm.nih.gov/pubmed/27317471</v>
      </c>
      <c r="D8412" s="250" t="str">
        <f>IF(AND(A8412&lt;&gt;"",ISNUMBER(A8412)),VLOOKUP(A8412,Studies!A:BR,4,FALSE),"")</f>
        <v>Midazolam + rifampicin</v>
      </c>
      <c r="E8412" s="250" t="str">
        <f>IF(AND(A8412&lt;&gt;"",ISNUMBER(A8412)),VLOOKUP(A8412,Studies!A:BR,5,FALSE),"")</f>
        <v>Midazolam</v>
      </c>
      <c r="F8412" s="251" t="str">
        <f>IF(AND(A8412&lt;&gt;"",ISNUMBER(A8412)),VLOOKUP(A8412,Studies!A:BR,6,FALSE),"")</f>
        <v>Plasma</v>
      </c>
      <c r="G8412" s="194">
        <v>216.17</v>
      </c>
      <c r="H8412" s="50" t="s">
        <v>60</v>
      </c>
      <c r="I8412" s="187">
        <v>51.097769999999997</v>
      </c>
      <c r="J8412" s="41" t="s">
        <v>941</v>
      </c>
      <c r="K8412" s="41" t="s">
        <v>335</v>
      </c>
      <c r="L8412" s="195">
        <v>8.1473239999999993</v>
      </c>
      <c r="M8412" s="52" t="s">
        <v>941</v>
      </c>
      <c r="N8412" s="52" t="s">
        <v>117</v>
      </c>
      <c r="O8412" s="59">
        <v>0.1</v>
      </c>
      <c r="P8412" s="42" t="s">
        <v>2629</v>
      </c>
    </row>
    <row r="8413" spans="1:16" x14ac:dyDescent="0.2">
      <c r="A8413" s="30">
        <v>1095</v>
      </c>
      <c r="B8413" s="249" t="str">
        <f>IF(AND(A8413&lt;&gt;"",ISNUMBER(A8413)),VLOOKUP(A8413,Studies!A:BR,2,FALSE),"")</f>
        <v>Shin 2016</v>
      </c>
      <c r="C8413" s="250" t="str">
        <f>IF(AND(A8413&lt;&gt;"",ISNUMBER(A8413)),VLOOKUP(A8413,Studies!A:BR,3,FALSE),"")</f>
        <v>https://www.ncbi.nlm.nih.gov/pubmed/27317471</v>
      </c>
      <c r="D8413" s="250" t="str">
        <f>IF(AND(A8413&lt;&gt;"",ISNUMBER(A8413)),VLOOKUP(A8413,Studies!A:BR,4,FALSE),"")</f>
        <v>Midazolam + rifampicin</v>
      </c>
      <c r="E8413" s="250" t="str">
        <f>IF(AND(A8413&lt;&gt;"",ISNUMBER(A8413)),VLOOKUP(A8413,Studies!A:BR,5,FALSE),"")</f>
        <v>Midazolam</v>
      </c>
      <c r="F8413" s="251" t="str">
        <f>IF(AND(A8413&lt;&gt;"",ISNUMBER(A8413)),VLOOKUP(A8413,Studies!A:BR,6,FALSE),"")</f>
        <v>Plasma</v>
      </c>
      <c r="G8413" s="194">
        <v>216.33</v>
      </c>
      <c r="H8413" s="50" t="s">
        <v>60</v>
      </c>
      <c r="I8413" s="187">
        <v>32.045430000000003</v>
      </c>
      <c r="J8413" s="41" t="s">
        <v>941</v>
      </c>
      <c r="K8413" s="41" t="s">
        <v>335</v>
      </c>
      <c r="L8413" s="195">
        <v>5.1095050000000004</v>
      </c>
      <c r="M8413" s="52" t="s">
        <v>941</v>
      </c>
      <c r="N8413" s="52" t="s">
        <v>117</v>
      </c>
      <c r="O8413" s="59">
        <v>0.1</v>
      </c>
    </row>
    <row r="8414" spans="1:16" x14ac:dyDescent="0.2">
      <c r="A8414" s="30">
        <v>1095</v>
      </c>
      <c r="B8414" s="249" t="str">
        <f>IF(AND(A8414&lt;&gt;"",ISNUMBER(A8414)),VLOOKUP(A8414,Studies!A:BR,2,FALSE),"")</f>
        <v>Shin 2016</v>
      </c>
      <c r="C8414" s="250" t="str">
        <f>IF(AND(A8414&lt;&gt;"",ISNUMBER(A8414)),VLOOKUP(A8414,Studies!A:BR,3,FALSE),"")</f>
        <v>https://www.ncbi.nlm.nih.gov/pubmed/27317471</v>
      </c>
      <c r="D8414" s="250" t="str">
        <f>IF(AND(A8414&lt;&gt;"",ISNUMBER(A8414)),VLOOKUP(A8414,Studies!A:BR,4,FALSE),"")</f>
        <v>Midazolam + rifampicin</v>
      </c>
      <c r="E8414" s="250" t="str">
        <f>IF(AND(A8414&lt;&gt;"",ISNUMBER(A8414)),VLOOKUP(A8414,Studies!A:BR,5,FALSE),"")</f>
        <v>Midazolam</v>
      </c>
      <c r="F8414" s="251" t="str">
        <f>IF(AND(A8414&lt;&gt;"",ISNUMBER(A8414)),VLOOKUP(A8414,Studies!A:BR,6,FALSE),"")</f>
        <v>Plasma</v>
      </c>
      <c r="G8414" s="194">
        <v>216.5</v>
      </c>
      <c r="H8414" s="50" t="s">
        <v>60</v>
      </c>
      <c r="I8414" s="187">
        <v>24.66563</v>
      </c>
      <c r="J8414" s="41" t="s">
        <v>941</v>
      </c>
      <c r="K8414" s="41" t="s">
        <v>335</v>
      </c>
      <c r="L8414" s="195">
        <v>3.9328310000000002</v>
      </c>
      <c r="M8414" s="52" t="s">
        <v>941</v>
      </c>
      <c r="N8414" s="52" t="s">
        <v>117</v>
      </c>
      <c r="O8414" s="59">
        <v>0.1</v>
      </c>
    </row>
    <row r="8415" spans="1:16" x14ac:dyDescent="0.2">
      <c r="A8415" s="30">
        <v>1095</v>
      </c>
      <c r="B8415" s="249" t="str">
        <f>IF(AND(A8415&lt;&gt;"",ISNUMBER(A8415)),VLOOKUP(A8415,Studies!A:BR,2,FALSE),"")</f>
        <v>Shin 2016</v>
      </c>
      <c r="C8415" s="250" t="str">
        <f>IF(AND(A8415&lt;&gt;"",ISNUMBER(A8415)),VLOOKUP(A8415,Studies!A:BR,3,FALSE),"")</f>
        <v>https://www.ncbi.nlm.nih.gov/pubmed/27317471</v>
      </c>
      <c r="D8415" s="250" t="str">
        <f>IF(AND(A8415&lt;&gt;"",ISNUMBER(A8415)),VLOOKUP(A8415,Studies!A:BR,4,FALSE),"")</f>
        <v>Midazolam + rifampicin</v>
      </c>
      <c r="E8415" s="250" t="str">
        <f>IF(AND(A8415&lt;&gt;"",ISNUMBER(A8415)),VLOOKUP(A8415,Studies!A:BR,5,FALSE),"")</f>
        <v>Midazolam</v>
      </c>
      <c r="F8415" s="251" t="str">
        <f>IF(AND(A8415&lt;&gt;"",ISNUMBER(A8415)),VLOOKUP(A8415,Studies!A:BR,6,FALSE),"")</f>
        <v>Plasma</v>
      </c>
      <c r="G8415" s="194">
        <v>216.75</v>
      </c>
      <c r="H8415" s="50" t="s">
        <v>60</v>
      </c>
      <c r="I8415" s="187">
        <v>18.558109999999999</v>
      </c>
      <c r="J8415" s="41" t="s">
        <v>941</v>
      </c>
      <c r="K8415" s="41" t="s">
        <v>335</v>
      </c>
      <c r="L8415" s="195">
        <v>4.2188569999999999</v>
      </c>
      <c r="M8415" s="52" t="s">
        <v>941</v>
      </c>
      <c r="N8415" s="52" t="s">
        <v>117</v>
      </c>
      <c r="O8415" s="59">
        <v>0.1</v>
      </c>
    </row>
    <row r="8416" spans="1:16" x14ac:dyDescent="0.2">
      <c r="A8416" s="30">
        <v>1095</v>
      </c>
      <c r="B8416" s="249" t="str">
        <f>IF(AND(A8416&lt;&gt;"",ISNUMBER(A8416)),VLOOKUP(A8416,Studies!A:BR,2,FALSE),"")</f>
        <v>Shin 2016</v>
      </c>
      <c r="C8416" s="250" t="str">
        <f>IF(AND(A8416&lt;&gt;"",ISNUMBER(A8416)),VLOOKUP(A8416,Studies!A:BR,3,FALSE),"")</f>
        <v>https://www.ncbi.nlm.nih.gov/pubmed/27317471</v>
      </c>
      <c r="D8416" s="250" t="str">
        <f>IF(AND(A8416&lt;&gt;"",ISNUMBER(A8416)),VLOOKUP(A8416,Studies!A:BR,4,FALSE),"")</f>
        <v>Midazolam + rifampicin</v>
      </c>
      <c r="E8416" s="250" t="str">
        <f>IF(AND(A8416&lt;&gt;"",ISNUMBER(A8416)),VLOOKUP(A8416,Studies!A:BR,5,FALSE),"")</f>
        <v>Midazolam</v>
      </c>
      <c r="F8416" s="251" t="str">
        <f>IF(AND(A8416&lt;&gt;"",ISNUMBER(A8416)),VLOOKUP(A8416,Studies!A:BR,6,FALSE),"")</f>
        <v>Plasma</v>
      </c>
      <c r="G8416" s="194">
        <v>217</v>
      </c>
      <c r="H8416" s="50" t="s">
        <v>60</v>
      </c>
      <c r="I8416" s="187">
        <v>13.96289</v>
      </c>
      <c r="J8416" s="41" t="s">
        <v>941</v>
      </c>
      <c r="K8416" s="41" t="s">
        <v>335</v>
      </c>
      <c r="L8416" s="195">
        <v>3.1742119999999998</v>
      </c>
      <c r="M8416" s="52" t="s">
        <v>941</v>
      </c>
      <c r="N8416" s="52" t="s">
        <v>117</v>
      </c>
      <c r="O8416" s="59">
        <v>0.1</v>
      </c>
    </row>
    <row r="8417" spans="1:16" x14ac:dyDescent="0.2">
      <c r="A8417" s="30">
        <v>1095</v>
      </c>
      <c r="B8417" s="249" t="str">
        <f>IF(AND(A8417&lt;&gt;"",ISNUMBER(A8417)),VLOOKUP(A8417,Studies!A:BR,2,FALSE),"")</f>
        <v>Shin 2016</v>
      </c>
      <c r="C8417" s="250" t="str">
        <f>IF(AND(A8417&lt;&gt;"",ISNUMBER(A8417)),VLOOKUP(A8417,Studies!A:BR,3,FALSE),"")</f>
        <v>https://www.ncbi.nlm.nih.gov/pubmed/27317471</v>
      </c>
      <c r="D8417" s="250" t="str">
        <f>IF(AND(A8417&lt;&gt;"",ISNUMBER(A8417)),VLOOKUP(A8417,Studies!A:BR,4,FALSE),"")</f>
        <v>Midazolam + rifampicin</v>
      </c>
      <c r="E8417" s="250" t="str">
        <f>IF(AND(A8417&lt;&gt;"",ISNUMBER(A8417)),VLOOKUP(A8417,Studies!A:BR,5,FALSE),"")</f>
        <v>Midazolam</v>
      </c>
      <c r="F8417" s="251" t="str">
        <f>IF(AND(A8417&lt;&gt;"",ISNUMBER(A8417)),VLOOKUP(A8417,Studies!A:BR,6,FALSE),"")</f>
        <v>Plasma</v>
      </c>
      <c r="G8417" s="194">
        <v>218</v>
      </c>
      <c r="H8417" s="50" t="s">
        <v>60</v>
      </c>
      <c r="I8417" s="187">
        <v>6.5884140000000002</v>
      </c>
      <c r="J8417" s="41" t="s">
        <v>941</v>
      </c>
      <c r="K8417" s="41" t="s">
        <v>335</v>
      </c>
      <c r="L8417" s="195">
        <v>1.315793</v>
      </c>
      <c r="M8417" s="52" t="s">
        <v>941</v>
      </c>
      <c r="N8417" s="52" t="s">
        <v>117</v>
      </c>
      <c r="O8417" s="59">
        <v>0.1</v>
      </c>
    </row>
    <row r="8418" spans="1:16" x14ac:dyDescent="0.2">
      <c r="A8418" s="30">
        <v>1095</v>
      </c>
      <c r="B8418" s="249" t="str">
        <f>IF(AND(A8418&lt;&gt;"",ISNUMBER(A8418)),VLOOKUP(A8418,Studies!A:BR,2,FALSE),"")</f>
        <v>Shin 2016</v>
      </c>
      <c r="C8418" s="250" t="str">
        <f>IF(AND(A8418&lt;&gt;"",ISNUMBER(A8418)),VLOOKUP(A8418,Studies!A:BR,3,FALSE),"")</f>
        <v>https://www.ncbi.nlm.nih.gov/pubmed/27317471</v>
      </c>
      <c r="D8418" s="250" t="str">
        <f>IF(AND(A8418&lt;&gt;"",ISNUMBER(A8418)),VLOOKUP(A8418,Studies!A:BR,4,FALSE),"")</f>
        <v>Midazolam + rifampicin</v>
      </c>
      <c r="E8418" s="250" t="str">
        <f>IF(AND(A8418&lt;&gt;"",ISNUMBER(A8418)),VLOOKUP(A8418,Studies!A:BR,5,FALSE),"")</f>
        <v>Midazolam</v>
      </c>
      <c r="F8418" s="251" t="str">
        <f>IF(AND(A8418&lt;&gt;"",ISNUMBER(A8418)),VLOOKUP(A8418,Studies!A:BR,6,FALSE),"")</f>
        <v>Plasma</v>
      </c>
      <c r="G8418" s="194">
        <v>219</v>
      </c>
      <c r="H8418" s="50" t="s">
        <v>60</v>
      </c>
      <c r="I8418" s="187">
        <v>3.9931709999999998</v>
      </c>
      <c r="J8418" s="41" t="s">
        <v>941</v>
      </c>
      <c r="K8418" s="41" t="s">
        <v>335</v>
      </c>
      <c r="L8418" s="195">
        <v>0.74328019999999995</v>
      </c>
      <c r="M8418" s="52" t="s">
        <v>941</v>
      </c>
      <c r="N8418" s="52" t="s">
        <v>117</v>
      </c>
      <c r="O8418" s="59">
        <v>0.1</v>
      </c>
    </row>
    <row r="8419" spans="1:16" x14ac:dyDescent="0.2">
      <c r="A8419" s="30">
        <v>1095</v>
      </c>
      <c r="B8419" s="249" t="str">
        <f>IF(AND(A8419&lt;&gt;"",ISNUMBER(A8419)),VLOOKUP(A8419,Studies!A:BR,2,FALSE),"")</f>
        <v>Shin 2016</v>
      </c>
      <c r="C8419" s="250" t="str">
        <f>IF(AND(A8419&lt;&gt;"",ISNUMBER(A8419)),VLOOKUP(A8419,Studies!A:BR,3,FALSE),"")</f>
        <v>https://www.ncbi.nlm.nih.gov/pubmed/27317471</v>
      </c>
      <c r="D8419" s="250" t="str">
        <f>IF(AND(A8419&lt;&gt;"",ISNUMBER(A8419)),VLOOKUP(A8419,Studies!A:BR,4,FALSE),"")</f>
        <v>Midazolam + rifampicin</v>
      </c>
      <c r="E8419" s="250" t="str">
        <f>IF(AND(A8419&lt;&gt;"",ISNUMBER(A8419)),VLOOKUP(A8419,Studies!A:BR,5,FALSE),"")</f>
        <v>Midazolam</v>
      </c>
      <c r="F8419" s="251" t="str">
        <f>IF(AND(A8419&lt;&gt;"",ISNUMBER(A8419)),VLOOKUP(A8419,Studies!A:BR,6,FALSE),"")</f>
        <v>Plasma</v>
      </c>
      <c r="G8419" s="194">
        <v>220</v>
      </c>
      <c r="H8419" s="50" t="s">
        <v>60</v>
      </c>
      <c r="I8419" s="187">
        <v>3.0735769999999998</v>
      </c>
      <c r="J8419" s="41" t="s">
        <v>941</v>
      </c>
      <c r="K8419" s="41" t="s">
        <v>335</v>
      </c>
      <c r="L8419" s="195">
        <v>0.78556680000000001</v>
      </c>
      <c r="M8419" s="52" t="s">
        <v>941</v>
      </c>
      <c r="N8419" s="52" t="s">
        <v>117</v>
      </c>
      <c r="O8419" s="59">
        <v>0.1</v>
      </c>
    </row>
    <row r="8420" spans="1:16" x14ac:dyDescent="0.2">
      <c r="A8420" s="30">
        <v>1095</v>
      </c>
      <c r="B8420" s="249" t="str">
        <f>IF(AND(A8420&lt;&gt;"",ISNUMBER(A8420)),VLOOKUP(A8420,Studies!A:BR,2,FALSE),"")</f>
        <v>Shin 2016</v>
      </c>
      <c r="C8420" s="250" t="str">
        <f>IF(AND(A8420&lt;&gt;"",ISNUMBER(A8420)),VLOOKUP(A8420,Studies!A:BR,3,FALSE),"")</f>
        <v>https://www.ncbi.nlm.nih.gov/pubmed/27317471</v>
      </c>
      <c r="D8420" s="250" t="str">
        <f>IF(AND(A8420&lt;&gt;"",ISNUMBER(A8420)),VLOOKUP(A8420,Studies!A:BR,4,FALSE),"")</f>
        <v>Midazolam + rifampicin</v>
      </c>
      <c r="E8420" s="250" t="str">
        <f>IF(AND(A8420&lt;&gt;"",ISNUMBER(A8420)),VLOOKUP(A8420,Studies!A:BR,5,FALSE),"")</f>
        <v>Midazolam</v>
      </c>
      <c r="F8420" s="251" t="str">
        <f>IF(AND(A8420&lt;&gt;"",ISNUMBER(A8420)),VLOOKUP(A8420,Studies!A:BR,6,FALSE),"")</f>
        <v>Plasma</v>
      </c>
      <c r="G8420" s="194">
        <v>222</v>
      </c>
      <c r="H8420" s="50" t="s">
        <v>60</v>
      </c>
      <c r="I8420" s="187">
        <v>1.195171</v>
      </c>
      <c r="J8420" s="41" t="s">
        <v>941</v>
      </c>
      <c r="K8420" s="41" t="s">
        <v>335</v>
      </c>
      <c r="L8420" s="195">
        <v>0.39333360000000001</v>
      </c>
      <c r="M8420" s="52" t="s">
        <v>941</v>
      </c>
      <c r="N8420" s="52" t="s">
        <v>117</v>
      </c>
      <c r="O8420" s="59">
        <v>0.1</v>
      </c>
    </row>
    <row r="8421" spans="1:16" x14ac:dyDescent="0.2">
      <c r="A8421" s="30">
        <v>1095</v>
      </c>
      <c r="B8421" s="249" t="str">
        <f>IF(AND(A8421&lt;&gt;"",ISNUMBER(A8421)),VLOOKUP(A8421,Studies!A:BR,2,FALSE),"")</f>
        <v>Shin 2016</v>
      </c>
      <c r="C8421" s="250" t="str">
        <f>IF(AND(A8421&lt;&gt;"",ISNUMBER(A8421)),VLOOKUP(A8421,Studies!A:BR,3,FALSE),"")</f>
        <v>https://www.ncbi.nlm.nih.gov/pubmed/27317471</v>
      </c>
      <c r="D8421" s="250" t="str">
        <f>IF(AND(A8421&lt;&gt;"",ISNUMBER(A8421)),VLOOKUP(A8421,Studies!A:BR,4,FALSE),"")</f>
        <v>Midazolam + rifampicin</v>
      </c>
      <c r="E8421" s="250" t="str">
        <f>IF(AND(A8421&lt;&gt;"",ISNUMBER(A8421)),VLOOKUP(A8421,Studies!A:BR,5,FALSE),"")</f>
        <v>Midazolam</v>
      </c>
      <c r="F8421" s="251" t="str">
        <f>IF(AND(A8421&lt;&gt;"",ISNUMBER(A8421)),VLOOKUP(A8421,Studies!A:BR,6,FALSE),"")</f>
        <v>Plasma</v>
      </c>
      <c r="G8421" s="194">
        <v>224</v>
      </c>
      <c r="H8421" s="50" t="s">
        <v>60</v>
      </c>
      <c r="I8421" s="187">
        <v>0.95557139999999996</v>
      </c>
      <c r="J8421" s="41" t="s">
        <v>941</v>
      </c>
      <c r="K8421" s="41" t="s">
        <v>335</v>
      </c>
      <c r="L8421" s="195">
        <v>0.26208939999999997</v>
      </c>
      <c r="M8421" s="52" t="s">
        <v>941</v>
      </c>
      <c r="N8421" s="52" t="s">
        <v>117</v>
      </c>
      <c r="O8421" s="59">
        <v>0.1</v>
      </c>
    </row>
    <row r="8422" spans="1:16" x14ac:dyDescent="0.2">
      <c r="A8422" s="30">
        <v>1095</v>
      </c>
      <c r="B8422" s="249" t="str">
        <f>IF(AND(A8422&lt;&gt;"",ISNUMBER(A8422)),VLOOKUP(A8422,Studies!A:BR,2,FALSE),"")</f>
        <v>Shin 2016</v>
      </c>
      <c r="C8422" s="250" t="str">
        <f>IF(AND(A8422&lt;&gt;"",ISNUMBER(A8422)),VLOOKUP(A8422,Studies!A:BR,3,FALSE),"")</f>
        <v>https://www.ncbi.nlm.nih.gov/pubmed/27317471</v>
      </c>
      <c r="D8422" s="250" t="str">
        <f>IF(AND(A8422&lt;&gt;"",ISNUMBER(A8422)),VLOOKUP(A8422,Studies!A:BR,4,FALSE),"")</f>
        <v>Midazolam + rifampicin</v>
      </c>
      <c r="E8422" s="250" t="str">
        <f>IF(AND(A8422&lt;&gt;"",ISNUMBER(A8422)),VLOOKUP(A8422,Studies!A:BR,5,FALSE),"")</f>
        <v>Midazolam</v>
      </c>
      <c r="F8422" s="251" t="str">
        <f>IF(AND(A8422&lt;&gt;"",ISNUMBER(A8422)),VLOOKUP(A8422,Studies!A:BR,6,FALSE),"")</f>
        <v>Plasma</v>
      </c>
      <c r="G8422" s="194">
        <v>228</v>
      </c>
      <c r="H8422" s="50" t="s">
        <v>60</v>
      </c>
      <c r="I8422" s="187">
        <v>0.36795060000000002</v>
      </c>
      <c r="J8422" s="41" t="s">
        <v>941</v>
      </c>
      <c r="K8422" s="41" t="s">
        <v>335</v>
      </c>
      <c r="L8422" s="195">
        <v>0.13781280000000001</v>
      </c>
      <c r="M8422" s="52" t="s">
        <v>941</v>
      </c>
      <c r="N8422" s="52" t="s">
        <v>117</v>
      </c>
      <c r="O8422" s="59">
        <v>0.1</v>
      </c>
    </row>
    <row r="8423" spans="1:16" x14ac:dyDescent="0.2">
      <c r="A8423" s="30">
        <v>1096</v>
      </c>
      <c r="B8423" s="249" t="str">
        <f>IF(AND(A8423&lt;&gt;"",ISNUMBER(A8423)),VLOOKUP(A8423,Studies!A:BR,2,FALSE),"")</f>
        <v>Prueksaritanont 2017</v>
      </c>
      <c r="C8423" s="250" t="str">
        <f>IF(AND(A8423&lt;&gt;"",ISNUMBER(A8423)),VLOOKUP(A8423,Studies!A:BR,3,FALSE),"")</f>
        <v>https://www.ncbi.nlm.nih.gov/pubmed/27943276</v>
      </c>
      <c r="D8423" s="250" t="str">
        <f>IF(AND(A8423&lt;&gt;"",ISNUMBER(A8423)),VLOOKUP(A8423,Studies!A:BR,4,FALSE),"")</f>
        <v>Midazolam in microdosecocktail alone</v>
      </c>
      <c r="E8423" s="250" t="str">
        <f>IF(AND(A8423&lt;&gt;"",ISNUMBER(A8423)),VLOOKUP(A8423,Studies!A:BR,5,FALSE),"")</f>
        <v>Midazolam</v>
      </c>
      <c r="F8423" s="251" t="str">
        <f>IF(AND(A8423&lt;&gt;"",ISNUMBER(A8423)),VLOOKUP(A8423,Studies!A:BR,6,FALSE),"")</f>
        <v>Plasma</v>
      </c>
      <c r="G8423" s="194">
        <v>0</v>
      </c>
      <c r="H8423" s="50" t="s">
        <v>60</v>
      </c>
      <c r="I8423" s="187">
        <v>51.794750000000001</v>
      </c>
      <c r="J8423" s="41" t="s">
        <v>946</v>
      </c>
      <c r="K8423" s="41" t="s">
        <v>335</v>
      </c>
      <c r="L8423" s="195">
        <v>1.0539700000000001</v>
      </c>
      <c r="M8423" s="52" t="s">
        <v>946</v>
      </c>
      <c r="N8423" s="52" t="s">
        <v>117</v>
      </c>
      <c r="O8423" s="59">
        <v>0.5</v>
      </c>
      <c r="P8423" s="42" t="s">
        <v>2632</v>
      </c>
    </row>
    <row r="8424" spans="1:16" x14ac:dyDescent="0.2">
      <c r="A8424" s="30">
        <v>1096</v>
      </c>
      <c r="B8424" s="249" t="str">
        <f>IF(AND(A8424&lt;&gt;"",ISNUMBER(A8424)),VLOOKUP(A8424,Studies!A:BR,2,FALSE),"")</f>
        <v>Prueksaritanont 2017</v>
      </c>
      <c r="C8424" s="250" t="str">
        <f>IF(AND(A8424&lt;&gt;"",ISNUMBER(A8424)),VLOOKUP(A8424,Studies!A:BR,3,FALSE),"")</f>
        <v>https://www.ncbi.nlm.nih.gov/pubmed/27943276</v>
      </c>
      <c r="D8424" s="250" t="str">
        <f>IF(AND(A8424&lt;&gt;"",ISNUMBER(A8424)),VLOOKUP(A8424,Studies!A:BR,4,FALSE),"")</f>
        <v>Midazolam in microdosecocktail alone</v>
      </c>
      <c r="E8424" s="250" t="str">
        <f>IF(AND(A8424&lt;&gt;"",ISNUMBER(A8424)),VLOOKUP(A8424,Studies!A:BR,5,FALSE),"")</f>
        <v>Midazolam</v>
      </c>
      <c r="F8424" s="251" t="str">
        <f>IF(AND(A8424&lt;&gt;"",ISNUMBER(A8424)),VLOOKUP(A8424,Studies!A:BR,6,FALSE),"")</f>
        <v>Plasma</v>
      </c>
      <c r="G8424" s="194">
        <v>1.5</v>
      </c>
      <c r="H8424" s="50" t="s">
        <v>60</v>
      </c>
      <c r="I8424" s="187">
        <v>40.4709</v>
      </c>
      <c r="J8424" s="41" t="s">
        <v>946</v>
      </c>
      <c r="K8424" s="41" t="s">
        <v>335</v>
      </c>
      <c r="O8424" s="59">
        <v>0.5</v>
      </c>
      <c r="P8424" s="42" t="s">
        <v>2633</v>
      </c>
    </row>
    <row r="8425" spans="1:16" x14ac:dyDescent="0.2">
      <c r="A8425" s="30">
        <v>1096</v>
      </c>
      <c r="B8425" s="249" t="str">
        <f>IF(AND(A8425&lt;&gt;"",ISNUMBER(A8425)),VLOOKUP(A8425,Studies!A:BR,2,FALSE),"")</f>
        <v>Prueksaritanont 2017</v>
      </c>
      <c r="C8425" s="250" t="str">
        <f>IF(AND(A8425&lt;&gt;"",ISNUMBER(A8425)),VLOOKUP(A8425,Studies!A:BR,3,FALSE),"")</f>
        <v>https://www.ncbi.nlm.nih.gov/pubmed/27943276</v>
      </c>
      <c r="D8425" s="250" t="str">
        <f>IF(AND(A8425&lt;&gt;"",ISNUMBER(A8425)),VLOOKUP(A8425,Studies!A:BR,4,FALSE),"")</f>
        <v>Midazolam in microdosecocktail alone</v>
      </c>
      <c r="E8425" s="250" t="str">
        <f>IF(AND(A8425&lt;&gt;"",ISNUMBER(A8425)),VLOOKUP(A8425,Studies!A:BR,5,FALSE),"")</f>
        <v>Midazolam</v>
      </c>
      <c r="F8425" s="251" t="str">
        <f>IF(AND(A8425&lt;&gt;"",ISNUMBER(A8425)),VLOOKUP(A8425,Studies!A:BR,6,FALSE),"")</f>
        <v>Plasma</v>
      </c>
      <c r="G8425" s="194">
        <v>2</v>
      </c>
      <c r="H8425" s="50" t="s">
        <v>60</v>
      </c>
      <c r="I8425" s="187">
        <v>29.126329999999999</v>
      </c>
      <c r="J8425" s="41" t="s">
        <v>946</v>
      </c>
      <c r="K8425" s="41" t="s">
        <v>335</v>
      </c>
      <c r="O8425" s="59">
        <v>0.5</v>
      </c>
      <c r="P8425" s="42" t="s">
        <v>2633</v>
      </c>
    </row>
    <row r="8426" spans="1:16" x14ac:dyDescent="0.2">
      <c r="A8426" s="30">
        <v>1096</v>
      </c>
      <c r="B8426" s="249" t="str">
        <f>IF(AND(A8426&lt;&gt;"",ISNUMBER(A8426)),VLOOKUP(A8426,Studies!A:BR,2,FALSE),"")</f>
        <v>Prueksaritanont 2017</v>
      </c>
      <c r="C8426" s="250" t="str">
        <f>IF(AND(A8426&lt;&gt;"",ISNUMBER(A8426)),VLOOKUP(A8426,Studies!A:BR,3,FALSE),"")</f>
        <v>https://www.ncbi.nlm.nih.gov/pubmed/27943276</v>
      </c>
      <c r="D8426" s="250" t="str">
        <f>IF(AND(A8426&lt;&gt;"",ISNUMBER(A8426)),VLOOKUP(A8426,Studies!A:BR,4,FALSE),"")</f>
        <v>Midazolam in microdosecocktail alone</v>
      </c>
      <c r="E8426" s="250" t="str">
        <f>IF(AND(A8426&lt;&gt;"",ISNUMBER(A8426)),VLOOKUP(A8426,Studies!A:BR,5,FALSE),"")</f>
        <v>Midazolam</v>
      </c>
      <c r="F8426" s="251" t="str">
        <f>IF(AND(A8426&lt;&gt;"",ISNUMBER(A8426)),VLOOKUP(A8426,Studies!A:BR,6,FALSE),"")</f>
        <v>Plasma</v>
      </c>
      <c r="G8426" s="194">
        <v>3</v>
      </c>
      <c r="H8426" s="50" t="s">
        <v>60</v>
      </c>
      <c r="I8426" s="187">
        <v>18.914100000000001</v>
      </c>
      <c r="J8426" s="41" t="s">
        <v>946</v>
      </c>
      <c r="K8426" s="41" t="s">
        <v>335</v>
      </c>
      <c r="L8426" s="195">
        <v>0.3848801</v>
      </c>
      <c r="M8426" s="52" t="s">
        <v>946</v>
      </c>
      <c r="N8426" s="52" t="s">
        <v>117</v>
      </c>
      <c r="O8426" s="59">
        <v>0.5</v>
      </c>
    </row>
    <row r="8427" spans="1:16" x14ac:dyDescent="0.2">
      <c r="A8427" s="30">
        <v>1096</v>
      </c>
      <c r="B8427" s="249" t="str">
        <f>IF(AND(A8427&lt;&gt;"",ISNUMBER(A8427)),VLOOKUP(A8427,Studies!A:BR,2,FALSE),"")</f>
        <v>Prueksaritanont 2017</v>
      </c>
      <c r="C8427" s="250" t="str">
        <f>IF(AND(A8427&lt;&gt;"",ISNUMBER(A8427)),VLOOKUP(A8427,Studies!A:BR,3,FALSE),"")</f>
        <v>https://www.ncbi.nlm.nih.gov/pubmed/27943276</v>
      </c>
      <c r="D8427" s="250" t="str">
        <f>IF(AND(A8427&lt;&gt;"",ISNUMBER(A8427)),VLOOKUP(A8427,Studies!A:BR,4,FALSE),"")</f>
        <v>Midazolam in microdosecocktail alone</v>
      </c>
      <c r="E8427" s="250" t="str">
        <f>IF(AND(A8427&lt;&gt;"",ISNUMBER(A8427)),VLOOKUP(A8427,Studies!A:BR,5,FALSE),"")</f>
        <v>Midazolam</v>
      </c>
      <c r="F8427" s="251" t="str">
        <f>IF(AND(A8427&lt;&gt;"",ISNUMBER(A8427)),VLOOKUP(A8427,Studies!A:BR,6,FALSE),"")</f>
        <v>Plasma</v>
      </c>
      <c r="G8427" s="194">
        <v>4</v>
      </c>
      <c r="H8427" s="50" t="s">
        <v>60</v>
      </c>
      <c r="I8427" s="187">
        <v>12.798019999999999</v>
      </c>
      <c r="J8427" s="41" t="s">
        <v>946</v>
      </c>
      <c r="K8427" s="41" t="s">
        <v>335</v>
      </c>
      <c r="L8427" s="195">
        <v>6.3042040000000004</v>
      </c>
      <c r="M8427" s="52" t="s">
        <v>946</v>
      </c>
      <c r="N8427" s="52" t="s">
        <v>117</v>
      </c>
      <c r="O8427" s="59">
        <v>0.5</v>
      </c>
    </row>
    <row r="8428" spans="1:16" x14ac:dyDescent="0.2">
      <c r="A8428" s="30">
        <v>1096</v>
      </c>
      <c r="B8428" s="249" t="str">
        <f>IF(AND(A8428&lt;&gt;"",ISNUMBER(A8428)),VLOOKUP(A8428,Studies!A:BR,2,FALSE),"")</f>
        <v>Prueksaritanont 2017</v>
      </c>
      <c r="C8428" s="250" t="str">
        <f>IF(AND(A8428&lt;&gt;"",ISNUMBER(A8428)),VLOOKUP(A8428,Studies!A:BR,3,FALSE),"")</f>
        <v>https://www.ncbi.nlm.nih.gov/pubmed/27943276</v>
      </c>
      <c r="D8428" s="250" t="str">
        <f>IF(AND(A8428&lt;&gt;"",ISNUMBER(A8428)),VLOOKUP(A8428,Studies!A:BR,4,FALSE),"")</f>
        <v>Midazolam in microdosecocktail alone</v>
      </c>
      <c r="E8428" s="250" t="str">
        <f>IF(AND(A8428&lt;&gt;"",ISNUMBER(A8428)),VLOOKUP(A8428,Studies!A:BR,5,FALSE),"")</f>
        <v>Midazolam</v>
      </c>
      <c r="F8428" s="251" t="str">
        <f>IF(AND(A8428&lt;&gt;"",ISNUMBER(A8428)),VLOOKUP(A8428,Studies!A:BR,6,FALSE),"")</f>
        <v>Plasma</v>
      </c>
      <c r="G8428" s="194">
        <v>6</v>
      </c>
      <c r="H8428" s="50" t="s">
        <v>60</v>
      </c>
      <c r="I8428" s="187">
        <v>5.2870609999999996</v>
      </c>
      <c r="J8428" s="41" t="s">
        <v>946</v>
      </c>
      <c r="K8428" s="41" t="s">
        <v>335</v>
      </c>
      <c r="L8428" s="195">
        <v>1.7096290000000001</v>
      </c>
      <c r="M8428" s="52" t="s">
        <v>946</v>
      </c>
      <c r="N8428" s="52" t="s">
        <v>117</v>
      </c>
      <c r="O8428" s="59">
        <v>0.5</v>
      </c>
    </row>
    <row r="8429" spans="1:16" x14ac:dyDescent="0.2">
      <c r="A8429" s="30">
        <v>1096</v>
      </c>
      <c r="B8429" s="249" t="str">
        <f>IF(AND(A8429&lt;&gt;"",ISNUMBER(A8429)),VLOOKUP(A8429,Studies!A:BR,2,FALSE),"")</f>
        <v>Prueksaritanont 2017</v>
      </c>
      <c r="C8429" s="250" t="str">
        <f>IF(AND(A8429&lt;&gt;"",ISNUMBER(A8429)),VLOOKUP(A8429,Studies!A:BR,3,FALSE),"")</f>
        <v>https://www.ncbi.nlm.nih.gov/pubmed/27943276</v>
      </c>
      <c r="D8429" s="250" t="str">
        <f>IF(AND(A8429&lt;&gt;"",ISNUMBER(A8429)),VLOOKUP(A8429,Studies!A:BR,4,FALSE),"")</f>
        <v>Midazolam in microdosecocktail alone</v>
      </c>
      <c r="E8429" s="250" t="str">
        <f>IF(AND(A8429&lt;&gt;"",ISNUMBER(A8429)),VLOOKUP(A8429,Studies!A:BR,5,FALSE),"")</f>
        <v>Midazolam</v>
      </c>
      <c r="F8429" s="251" t="str">
        <f>IF(AND(A8429&lt;&gt;"",ISNUMBER(A8429)),VLOOKUP(A8429,Studies!A:BR,6,FALSE),"")</f>
        <v>Plasma</v>
      </c>
      <c r="G8429" s="194">
        <v>8</v>
      </c>
      <c r="H8429" s="50" t="s">
        <v>60</v>
      </c>
      <c r="I8429" s="187">
        <v>3.9647359999999998</v>
      </c>
      <c r="J8429" s="41" t="s">
        <v>946</v>
      </c>
      <c r="K8429" s="41" t="s">
        <v>335</v>
      </c>
      <c r="L8429" s="195">
        <v>1.68889</v>
      </c>
      <c r="M8429" s="52" t="s">
        <v>946</v>
      </c>
      <c r="N8429" s="52" t="s">
        <v>117</v>
      </c>
      <c r="O8429" s="59">
        <v>0.5</v>
      </c>
    </row>
    <row r="8430" spans="1:16" x14ac:dyDescent="0.2">
      <c r="A8430" s="30">
        <v>1096</v>
      </c>
      <c r="B8430" s="249" t="str">
        <f>IF(AND(A8430&lt;&gt;"",ISNUMBER(A8430)),VLOOKUP(A8430,Studies!A:BR,2,FALSE),"")</f>
        <v>Prueksaritanont 2017</v>
      </c>
      <c r="C8430" s="250" t="str">
        <f>IF(AND(A8430&lt;&gt;"",ISNUMBER(A8430)),VLOOKUP(A8430,Studies!A:BR,3,FALSE),"")</f>
        <v>https://www.ncbi.nlm.nih.gov/pubmed/27943276</v>
      </c>
      <c r="D8430" s="250" t="str">
        <f>IF(AND(A8430&lt;&gt;"",ISNUMBER(A8430)),VLOOKUP(A8430,Studies!A:BR,4,FALSE),"")</f>
        <v>Midazolam in microdosecocktail alone</v>
      </c>
      <c r="E8430" s="250" t="str">
        <f>IF(AND(A8430&lt;&gt;"",ISNUMBER(A8430)),VLOOKUP(A8430,Studies!A:BR,5,FALSE),"")</f>
        <v>Midazolam</v>
      </c>
      <c r="F8430" s="251" t="str">
        <f>IF(AND(A8430&lt;&gt;"",ISNUMBER(A8430)),VLOOKUP(A8430,Studies!A:BR,6,FALSE),"")</f>
        <v>Plasma</v>
      </c>
      <c r="G8430" s="194">
        <v>12</v>
      </c>
      <c r="H8430" s="50" t="s">
        <v>60</v>
      </c>
      <c r="I8430" s="187">
        <v>2.1841659999999998</v>
      </c>
      <c r="J8430" s="41" t="s">
        <v>946</v>
      </c>
      <c r="K8430" s="41" t="s">
        <v>335</v>
      </c>
      <c r="L8430" s="195">
        <v>1.58605</v>
      </c>
      <c r="M8430" s="52" t="s">
        <v>946</v>
      </c>
      <c r="N8430" s="52" t="s">
        <v>117</v>
      </c>
      <c r="O8430" s="59">
        <v>0.5</v>
      </c>
    </row>
    <row r="8431" spans="1:16" x14ac:dyDescent="0.2">
      <c r="A8431" s="30">
        <v>1096</v>
      </c>
      <c r="B8431" s="249" t="str">
        <f>IF(AND(A8431&lt;&gt;"",ISNUMBER(A8431)),VLOOKUP(A8431,Studies!A:BR,2,FALSE),"")</f>
        <v>Prueksaritanont 2017</v>
      </c>
      <c r="C8431" s="250" t="str">
        <f>IF(AND(A8431&lt;&gt;"",ISNUMBER(A8431)),VLOOKUP(A8431,Studies!A:BR,3,FALSE),"")</f>
        <v>https://www.ncbi.nlm.nih.gov/pubmed/27943276</v>
      </c>
      <c r="D8431" s="250" t="str">
        <f>IF(AND(A8431&lt;&gt;"",ISNUMBER(A8431)),VLOOKUP(A8431,Studies!A:BR,4,FALSE),"")</f>
        <v>Midazolam in microdosecocktail alone</v>
      </c>
      <c r="E8431" s="250" t="str">
        <f>IF(AND(A8431&lt;&gt;"",ISNUMBER(A8431)),VLOOKUP(A8431,Studies!A:BR,5,FALSE),"")</f>
        <v>Midazolam</v>
      </c>
      <c r="F8431" s="251" t="str">
        <f>IF(AND(A8431&lt;&gt;"",ISNUMBER(A8431)),VLOOKUP(A8431,Studies!A:BR,6,FALSE),"")</f>
        <v>Plasma</v>
      </c>
      <c r="G8431" s="194">
        <v>16</v>
      </c>
      <c r="H8431" s="50" t="s">
        <v>60</v>
      </c>
      <c r="I8431" s="187">
        <v>3.1622780000000001</v>
      </c>
      <c r="J8431" s="41" t="s">
        <v>946</v>
      </c>
      <c r="K8431" s="41" t="s">
        <v>335</v>
      </c>
      <c r="L8431" s="195">
        <v>5.6772390000000001</v>
      </c>
      <c r="M8431" s="52" t="s">
        <v>946</v>
      </c>
      <c r="N8431" s="52" t="s">
        <v>117</v>
      </c>
      <c r="O8431" s="59">
        <v>0.5</v>
      </c>
    </row>
    <row r="8432" spans="1:16" x14ac:dyDescent="0.2">
      <c r="A8432" s="30">
        <v>1096</v>
      </c>
      <c r="B8432" s="249" t="str">
        <f>IF(AND(A8432&lt;&gt;"",ISNUMBER(A8432)),VLOOKUP(A8432,Studies!A:BR,2,FALSE),"")</f>
        <v>Prueksaritanont 2017</v>
      </c>
      <c r="C8432" s="250" t="str">
        <f>IF(AND(A8432&lt;&gt;"",ISNUMBER(A8432)),VLOOKUP(A8432,Studies!A:BR,3,FALSE),"")</f>
        <v>https://www.ncbi.nlm.nih.gov/pubmed/27943276</v>
      </c>
      <c r="D8432" s="250" t="str">
        <f>IF(AND(A8432&lt;&gt;"",ISNUMBER(A8432)),VLOOKUP(A8432,Studies!A:BR,4,FALSE),"")</f>
        <v>Midazolam in microdosecocktail alone</v>
      </c>
      <c r="E8432" s="250" t="str">
        <f>IF(AND(A8432&lt;&gt;"",ISNUMBER(A8432)),VLOOKUP(A8432,Studies!A:BR,5,FALSE),"")</f>
        <v>Midazolam</v>
      </c>
      <c r="F8432" s="251" t="str">
        <f>IF(AND(A8432&lt;&gt;"",ISNUMBER(A8432)),VLOOKUP(A8432,Studies!A:BR,6,FALSE),"")</f>
        <v>Plasma</v>
      </c>
      <c r="G8432" s="194">
        <v>24</v>
      </c>
      <c r="H8432" s="50" t="s">
        <v>60</v>
      </c>
      <c r="I8432" s="187">
        <v>2.912633</v>
      </c>
      <c r="J8432" s="41" t="s">
        <v>946</v>
      </c>
      <c r="K8432" s="41" t="s">
        <v>335</v>
      </c>
      <c r="L8432" s="195">
        <v>7.295083</v>
      </c>
      <c r="M8432" s="52" t="s">
        <v>946</v>
      </c>
      <c r="N8432" s="52" t="s">
        <v>117</v>
      </c>
      <c r="O8432" s="59">
        <v>0.5</v>
      </c>
    </row>
    <row r="8433" spans="1:16" x14ac:dyDescent="0.2">
      <c r="A8433" s="30">
        <v>1097</v>
      </c>
      <c r="B8433" s="249" t="str">
        <f>IF(AND(A8433&lt;&gt;"",ISNUMBER(A8433)),VLOOKUP(A8433,Studies!A:BR,2,FALSE),"")</f>
        <v>Prueksaritanont 2017</v>
      </c>
      <c r="C8433" s="250" t="str">
        <f>IF(AND(A8433&lt;&gt;"",ISNUMBER(A8433)),VLOOKUP(A8433,Studies!A:BR,3,FALSE),"")</f>
        <v>https://www.ncbi.nlm.nih.gov/pubmed/27943276</v>
      </c>
      <c r="D8433" s="250" t="str">
        <f>IF(AND(A8433&lt;&gt;"",ISNUMBER(A8433)),VLOOKUP(A8433,Studies!A:BR,4,FALSE),"")</f>
        <v>Midazolam in microdosecocktail + Itraconazole</v>
      </c>
      <c r="E8433" s="250" t="str">
        <f>IF(AND(A8433&lt;&gt;"",ISNUMBER(A8433)),VLOOKUP(A8433,Studies!A:BR,5,FALSE),"")</f>
        <v>Midazolam</v>
      </c>
      <c r="F8433" s="251" t="str">
        <f>IF(AND(A8433&lt;&gt;"",ISNUMBER(A8433)),VLOOKUP(A8433,Studies!A:BR,6,FALSE),"")</f>
        <v>Plasma</v>
      </c>
      <c r="G8433" s="194">
        <v>72</v>
      </c>
      <c r="H8433" s="50" t="s">
        <v>60</v>
      </c>
      <c r="I8433" s="187">
        <v>0.40470899999999999</v>
      </c>
      <c r="J8433" s="41" t="s">
        <v>946</v>
      </c>
      <c r="K8433" s="41" t="s">
        <v>335</v>
      </c>
      <c r="L8433" s="195">
        <v>1.1998549999999999</v>
      </c>
      <c r="M8433" s="195" t="s">
        <v>946</v>
      </c>
      <c r="N8433" s="195" t="s">
        <v>117</v>
      </c>
      <c r="O8433" s="199">
        <v>0.5</v>
      </c>
      <c r="P8433" s="42" t="s">
        <v>2634</v>
      </c>
    </row>
    <row r="8434" spans="1:16" x14ac:dyDescent="0.2">
      <c r="A8434" s="30">
        <v>1097</v>
      </c>
      <c r="B8434" s="249" t="str">
        <f>IF(AND(A8434&lt;&gt;"",ISNUMBER(A8434)),VLOOKUP(A8434,Studies!A:BR,2,FALSE),"")</f>
        <v>Prueksaritanont 2017</v>
      </c>
      <c r="C8434" s="250" t="str">
        <f>IF(AND(A8434&lt;&gt;"",ISNUMBER(A8434)),VLOOKUP(A8434,Studies!A:BR,3,FALSE),"")</f>
        <v>https://www.ncbi.nlm.nih.gov/pubmed/27943276</v>
      </c>
      <c r="D8434" s="250" t="str">
        <f>IF(AND(A8434&lt;&gt;"",ISNUMBER(A8434)),VLOOKUP(A8434,Studies!A:BR,4,FALSE),"")</f>
        <v>Midazolam in microdosecocktail + Itraconazole</v>
      </c>
      <c r="E8434" s="250" t="str">
        <f>IF(AND(A8434&lt;&gt;"",ISNUMBER(A8434)),VLOOKUP(A8434,Studies!A:BR,5,FALSE),"")</f>
        <v>Midazolam</v>
      </c>
      <c r="F8434" s="251" t="str">
        <f>IF(AND(A8434&lt;&gt;"",ISNUMBER(A8434)),VLOOKUP(A8434,Studies!A:BR,6,FALSE),"")</f>
        <v>Plasma</v>
      </c>
      <c r="G8434" s="194">
        <v>72.25</v>
      </c>
      <c r="H8434" s="50" t="s">
        <v>60</v>
      </c>
      <c r="I8434" s="187">
        <v>24.709109999999999</v>
      </c>
      <c r="J8434" s="41" t="s">
        <v>946</v>
      </c>
      <c r="K8434" s="41" t="s">
        <v>335</v>
      </c>
      <c r="L8434" s="195">
        <v>16.398309999999999</v>
      </c>
      <c r="M8434" s="195" t="s">
        <v>946</v>
      </c>
      <c r="N8434" s="195" t="s">
        <v>117</v>
      </c>
      <c r="O8434" s="199">
        <v>0.5</v>
      </c>
    </row>
    <row r="8435" spans="1:16" x14ac:dyDescent="0.2">
      <c r="A8435" s="30">
        <v>1097</v>
      </c>
      <c r="B8435" s="249" t="str">
        <f>IF(AND(A8435&lt;&gt;"",ISNUMBER(A8435)),VLOOKUP(A8435,Studies!A:BR,2,FALSE),"")</f>
        <v>Prueksaritanont 2017</v>
      </c>
      <c r="C8435" s="250" t="str">
        <f>IF(AND(A8435&lt;&gt;"",ISNUMBER(A8435)),VLOOKUP(A8435,Studies!A:BR,3,FALSE),"")</f>
        <v>https://www.ncbi.nlm.nih.gov/pubmed/27943276</v>
      </c>
      <c r="D8435" s="250" t="str">
        <f>IF(AND(A8435&lt;&gt;"",ISNUMBER(A8435)),VLOOKUP(A8435,Studies!A:BR,4,FALSE),"")</f>
        <v>Midazolam in microdosecocktail + Itraconazole</v>
      </c>
      <c r="E8435" s="250" t="str">
        <f>IF(AND(A8435&lt;&gt;"",ISNUMBER(A8435)),VLOOKUP(A8435,Studies!A:BR,5,FALSE),"")</f>
        <v>Midazolam</v>
      </c>
      <c r="F8435" s="251" t="str">
        <f>IF(AND(A8435&lt;&gt;"",ISNUMBER(A8435)),VLOOKUP(A8435,Studies!A:BR,6,FALSE),"")</f>
        <v>Plasma</v>
      </c>
      <c r="G8435" s="194">
        <v>72.5</v>
      </c>
      <c r="H8435" s="50" t="s">
        <v>60</v>
      </c>
      <c r="I8435" s="187">
        <v>104.19750000000001</v>
      </c>
      <c r="J8435" s="41" t="s">
        <v>946</v>
      </c>
      <c r="K8435" s="41" t="s">
        <v>335</v>
      </c>
      <c r="M8435" s="195"/>
      <c r="N8435" s="195"/>
      <c r="O8435" s="199">
        <v>0.5</v>
      </c>
      <c r="P8435" s="42" t="s">
        <v>2633</v>
      </c>
    </row>
    <row r="8436" spans="1:16" x14ac:dyDescent="0.2">
      <c r="A8436" s="30">
        <v>1097</v>
      </c>
      <c r="B8436" s="249" t="str">
        <f>IF(AND(A8436&lt;&gt;"",ISNUMBER(A8436)),VLOOKUP(A8436,Studies!A:BR,2,FALSE),"")</f>
        <v>Prueksaritanont 2017</v>
      </c>
      <c r="C8436" s="250" t="str">
        <f>IF(AND(A8436&lt;&gt;"",ISNUMBER(A8436)),VLOOKUP(A8436,Studies!A:BR,3,FALSE),"")</f>
        <v>https://www.ncbi.nlm.nih.gov/pubmed/27943276</v>
      </c>
      <c r="D8436" s="250" t="str">
        <f>IF(AND(A8436&lt;&gt;"",ISNUMBER(A8436)),VLOOKUP(A8436,Studies!A:BR,4,FALSE),"")</f>
        <v>Midazolam in microdosecocktail + Itraconazole</v>
      </c>
      <c r="E8436" s="250" t="str">
        <f>IF(AND(A8436&lt;&gt;"",ISNUMBER(A8436)),VLOOKUP(A8436,Studies!A:BR,5,FALSE),"")</f>
        <v>Midazolam</v>
      </c>
      <c r="F8436" s="251" t="str">
        <f>IF(AND(A8436&lt;&gt;"",ISNUMBER(A8436)),VLOOKUP(A8436,Studies!A:BR,6,FALSE),"")</f>
        <v>Plasma</v>
      </c>
      <c r="G8436" s="194">
        <v>73</v>
      </c>
      <c r="H8436" s="50" t="s">
        <v>60</v>
      </c>
      <c r="I8436" s="187">
        <v>193.06979999999999</v>
      </c>
      <c r="J8436" s="41" t="s">
        <v>946</v>
      </c>
      <c r="K8436" s="41" t="s">
        <v>335</v>
      </c>
      <c r="L8436" s="195">
        <v>86.460300000000004</v>
      </c>
      <c r="M8436" s="195" t="s">
        <v>946</v>
      </c>
      <c r="N8436" s="195" t="s">
        <v>117</v>
      </c>
      <c r="O8436" s="199">
        <v>0.5</v>
      </c>
    </row>
    <row r="8437" spans="1:16" x14ac:dyDescent="0.2">
      <c r="A8437" s="30">
        <v>1097</v>
      </c>
      <c r="B8437" s="249" t="str">
        <f>IF(AND(A8437&lt;&gt;"",ISNUMBER(A8437)),VLOOKUP(A8437,Studies!A:BR,2,FALSE),"")</f>
        <v>Prueksaritanont 2017</v>
      </c>
      <c r="C8437" s="250" t="str">
        <f>IF(AND(A8437&lt;&gt;"",ISNUMBER(A8437)),VLOOKUP(A8437,Studies!A:BR,3,FALSE),"")</f>
        <v>https://www.ncbi.nlm.nih.gov/pubmed/27943276</v>
      </c>
      <c r="D8437" s="250" t="str">
        <f>IF(AND(A8437&lt;&gt;"",ISNUMBER(A8437)),VLOOKUP(A8437,Studies!A:BR,4,FALSE),"")</f>
        <v>Midazolam in microdosecocktail + Itraconazole</v>
      </c>
      <c r="E8437" s="250" t="str">
        <f>IF(AND(A8437&lt;&gt;"",ISNUMBER(A8437)),VLOOKUP(A8437,Studies!A:BR,5,FALSE),"")</f>
        <v>Midazolam</v>
      </c>
      <c r="F8437" s="251" t="str">
        <f>IF(AND(A8437&lt;&gt;"",ISNUMBER(A8437)),VLOOKUP(A8437,Studies!A:BR,6,FALSE),"")</f>
        <v>Plasma</v>
      </c>
      <c r="G8437" s="194">
        <v>73.5</v>
      </c>
      <c r="H8437" s="50" t="s">
        <v>60</v>
      </c>
      <c r="I8437" s="187">
        <v>170.6644</v>
      </c>
      <c r="J8437" s="41" t="s">
        <v>946</v>
      </c>
      <c r="K8437" s="41" t="s">
        <v>335</v>
      </c>
      <c r="L8437" s="195">
        <v>71.398700000000005</v>
      </c>
      <c r="M8437" s="195" t="s">
        <v>946</v>
      </c>
      <c r="N8437" s="195" t="s">
        <v>117</v>
      </c>
      <c r="O8437" s="199">
        <v>0.5</v>
      </c>
    </row>
    <row r="8438" spans="1:16" x14ac:dyDescent="0.2">
      <c r="A8438" s="30">
        <v>1097</v>
      </c>
      <c r="B8438" s="249" t="str">
        <f>IF(AND(A8438&lt;&gt;"",ISNUMBER(A8438)),VLOOKUP(A8438,Studies!A:BR,2,FALSE),"")</f>
        <v>Prueksaritanont 2017</v>
      </c>
      <c r="C8438" s="250" t="str">
        <f>IF(AND(A8438&lt;&gt;"",ISNUMBER(A8438)),VLOOKUP(A8438,Studies!A:BR,3,FALSE),"")</f>
        <v>https://www.ncbi.nlm.nih.gov/pubmed/27943276</v>
      </c>
      <c r="D8438" s="250" t="str">
        <f>IF(AND(A8438&lt;&gt;"",ISNUMBER(A8438)),VLOOKUP(A8438,Studies!A:BR,4,FALSE),"")</f>
        <v>Midazolam in microdosecocktail + Itraconazole</v>
      </c>
      <c r="E8438" s="250" t="str">
        <f>IF(AND(A8438&lt;&gt;"",ISNUMBER(A8438)),VLOOKUP(A8438,Studies!A:BR,5,FALSE),"")</f>
        <v>Midazolam</v>
      </c>
      <c r="F8438" s="251" t="str">
        <f>IF(AND(A8438&lt;&gt;"",ISNUMBER(A8438)),VLOOKUP(A8438,Studies!A:BR,6,FALSE),"")</f>
        <v>Plasma</v>
      </c>
      <c r="G8438" s="194">
        <v>74</v>
      </c>
      <c r="H8438" s="50" t="s">
        <v>60</v>
      </c>
      <c r="I8438" s="187">
        <v>141.83580000000001</v>
      </c>
      <c r="J8438" s="41" t="s">
        <v>946</v>
      </c>
      <c r="K8438" s="41" t="s">
        <v>335</v>
      </c>
      <c r="L8438" s="195">
        <v>47.305219999999998</v>
      </c>
      <c r="M8438" s="195" t="s">
        <v>946</v>
      </c>
      <c r="N8438" s="195" t="s">
        <v>117</v>
      </c>
      <c r="O8438" s="199">
        <v>0.5</v>
      </c>
    </row>
    <row r="8439" spans="1:16" x14ac:dyDescent="0.2">
      <c r="A8439" s="30">
        <v>1097</v>
      </c>
      <c r="B8439" s="249" t="str">
        <f>IF(AND(A8439&lt;&gt;"",ISNUMBER(A8439)),VLOOKUP(A8439,Studies!A:BR,2,FALSE),"")</f>
        <v>Prueksaritanont 2017</v>
      </c>
      <c r="C8439" s="250" t="str">
        <f>IF(AND(A8439&lt;&gt;"",ISNUMBER(A8439)),VLOOKUP(A8439,Studies!A:BR,3,FALSE),"")</f>
        <v>https://www.ncbi.nlm.nih.gov/pubmed/27943276</v>
      </c>
      <c r="D8439" s="250" t="str">
        <f>IF(AND(A8439&lt;&gt;"",ISNUMBER(A8439)),VLOOKUP(A8439,Studies!A:BR,4,FALSE),"")</f>
        <v>Midazolam in microdosecocktail + Itraconazole</v>
      </c>
      <c r="E8439" s="250" t="str">
        <f>IF(AND(A8439&lt;&gt;"",ISNUMBER(A8439)),VLOOKUP(A8439,Studies!A:BR,5,FALSE),"")</f>
        <v>Midazolam</v>
      </c>
      <c r="F8439" s="251" t="str">
        <f>IF(AND(A8439&lt;&gt;"",ISNUMBER(A8439)),VLOOKUP(A8439,Studies!A:BR,6,FALSE),"")</f>
        <v>Plasma</v>
      </c>
      <c r="G8439" s="194">
        <v>75</v>
      </c>
      <c r="H8439" s="50" t="s">
        <v>60</v>
      </c>
      <c r="I8439" s="187">
        <v>108.5711</v>
      </c>
      <c r="J8439" s="41" t="s">
        <v>946</v>
      </c>
      <c r="K8439" s="41" t="s">
        <v>335</v>
      </c>
      <c r="L8439" s="195">
        <v>45.421559999999999</v>
      </c>
      <c r="M8439" s="195" t="s">
        <v>946</v>
      </c>
      <c r="N8439" s="195" t="s">
        <v>117</v>
      </c>
      <c r="O8439" s="199">
        <v>0.5</v>
      </c>
    </row>
    <row r="8440" spans="1:16" x14ac:dyDescent="0.2">
      <c r="A8440" s="30">
        <v>1097</v>
      </c>
      <c r="B8440" s="249" t="str">
        <f>IF(AND(A8440&lt;&gt;"",ISNUMBER(A8440)),VLOOKUP(A8440,Studies!A:BR,2,FALSE),"")</f>
        <v>Prueksaritanont 2017</v>
      </c>
      <c r="C8440" s="250" t="str">
        <f>IF(AND(A8440&lt;&gt;"",ISNUMBER(A8440)),VLOOKUP(A8440,Studies!A:BR,3,FALSE),"")</f>
        <v>https://www.ncbi.nlm.nih.gov/pubmed/27943276</v>
      </c>
      <c r="D8440" s="250" t="str">
        <f>IF(AND(A8440&lt;&gt;"",ISNUMBER(A8440)),VLOOKUP(A8440,Studies!A:BR,4,FALSE),"")</f>
        <v>Midazolam in microdosecocktail + Itraconazole</v>
      </c>
      <c r="E8440" s="250" t="str">
        <f>IF(AND(A8440&lt;&gt;"",ISNUMBER(A8440)),VLOOKUP(A8440,Studies!A:BR,5,FALSE),"")</f>
        <v>Midazolam</v>
      </c>
      <c r="F8440" s="251" t="str">
        <f>IF(AND(A8440&lt;&gt;"",ISNUMBER(A8440)),VLOOKUP(A8440,Studies!A:BR,6,FALSE),"")</f>
        <v>Plasma</v>
      </c>
      <c r="G8440" s="194">
        <v>76</v>
      </c>
      <c r="H8440" s="50" t="s">
        <v>60</v>
      </c>
      <c r="I8440" s="187">
        <v>86.596440000000001</v>
      </c>
      <c r="J8440" s="41" t="s">
        <v>946</v>
      </c>
      <c r="K8440" s="41" t="s">
        <v>335</v>
      </c>
      <c r="L8440" s="195">
        <v>41.383780000000002</v>
      </c>
      <c r="M8440" s="195" t="s">
        <v>946</v>
      </c>
      <c r="N8440" s="195" t="s">
        <v>117</v>
      </c>
      <c r="O8440" s="199">
        <v>0.5</v>
      </c>
    </row>
    <row r="8441" spans="1:16" x14ac:dyDescent="0.2">
      <c r="A8441" s="30">
        <v>1097</v>
      </c>
      <c r="B8441" s="249" t="str">
        <f>IF(AND(A8441&lt;&gt;"",ISNUMBER(A8441)),VLOOKUP(A8441,Studies!A:BR,2,FALSE),"")</f>
        <v>Prueksaritanont 2017</v>
      </c>
      <c r="C8441" s="250" t="str">
        <f>IF(AND(A8441&lt;&gt;"",ISNUMBER(A8441)),VLOOKUP(A8441,Studies!A:BR,3,FALSE),"")</f>
        <v>https://www.ncbi.nlm.nih.gov/pubmed/27943276</v>
      </c>
      <c r="D8441" s="250" t="str">
        <f>IF(AND(A8441&lt;&gt;"",ISNUMBER(A8441)),VLOOKUP(A8441,Studies!A:BR,4,FALSE),"")</f>
        <v>Midazolam in microdosecocktail + Itraconazole</v>
      </c>
      <c r="E8441" s="250" t="str">
        <f>IF(AND(A8441&lt;&gt;"",ISNUMBER(A8441)),VLOOKUP(A8441,Studies!A:BR,5,FALSE),"")</f>
        <v>Midazolam</v>
      </c>
      <c r="F8441" s="251" t="str">
        <f>IF(AND(A8441&lt;&gt;"",ISNUMBER(A8441)),VLOOKUP(A8441,Studies!A:BR,6,FALSE),"")</f>
        <v>Plasma</v>
      </c>
      <c r="G8441" s="194">
        <v>78</v>
      </c>
      <c r="H8441" s="50" t="s">
        <v>60</v>
      </c>
      <c r="I8441" s="187">
        <v>58.594540000000002</v>
      </c>
      <c r="J8441" s="41" t="s">
        <v>946</v>
      </c>
      <c r="K8441" s="41" t="s">
        <v>335</v>
      </c>
      <c r="L8441" s="195">
        <v>28.001899999999999</v>
      </c>
      <c r="M8441" s="195" t="s">
        <v>946</v>
      </c>
      <c r="N8441" s="195" t="s">
        <v>117</v>
      </c>
      <c r="O8441" s="199">
        <v>0.5</v>
      </c>
    </row>
    <row r="8442" spans="1:16" x14ac:dyDescent="0.2">
      <c r="A8442" s="30">
        <v>1097</v>
      </c>
      <c r="B8442" s="249" t="str">
        <f>IF(AND(A8442&lt;&gt;"",ISNUMBER(A8442)),VLOOKUP(A8442,Studies!A:BR,2,FALSE),"")</f>
        <v>Prueksaritanont 2017</v>
      </c>
      <c r="C8442" s="250" t="str">
        <f>IF(AND(A8442&lt;&gt;"",ISNUMBER(A8442)),VLOOKUP(A8442,Studies!A:BR,3,FALSE),"")</f>
        <v>https://www.ncbi.nlm.nih.gov/pubmed/27943276</v>
      </c>
      <c r="D8442" s="250" t="str">
        <f>IF(AND(A8442&lt;&gt;"",ISNUMBER(A8442)),VLOOKUP(A8442,Studies!A:BR,4,FALSE),"")</f>
        <v>Midazolam in microdosecocktail + Itraconazole</v>
      </c>
      <c r="E8442" s="250" t="str">
        <f>IF(AND(A8442&lt;&gt;"",ISNUMBER(A8442)),VLOOKUP(A8442,Studies!A:BR,5,FALSE),"")</f>
        <v>Midazolam</v>
      </c>
      <c r="F8442" s="251" t="str">
        <f>IF(AND(A8442&lt;&gt;"",ISNUMBER(A8442)),VLOOKUP(A8442,Studies!A:BR,6,FALSE),"")</f>
        <v>Plasma</v>
      </c>
      <c r="G8442" s="194">
        <v>80</v>
      </c>
      <c r="H8442" s="50" t="s">
        <v>60</v>
      </c>
      <c r="I8442" s="187">
        <v>46.73507</v>
      </c>
      <c r="J8442" s="41" t="s">
        <v>946</v>
      </c>
      <c r="K8442" s="41" t="s">
        <v>335</v>
      </c>
      <c r="L8442" s="195">
        <v>22.334340000000001</v>
      </c>
      <c r="M8442" s="195" t="s">
        <v>946</v>
      </c>
      <c r="N8442" s="195" t="s">
        <v>117</v>
      </c>
      <c r="O8442" s="199">
        <v>0.5</v>
      </c>
    </row>
    <row r="8443" spans="1:16" x14ac:dyDescent="0.2">
      <c r="A8443" s="30">
        <v>1097</v>
      </c>
      <c r="B8443" s="249" t="str">
        <f>IF(AND(A8443&lt;&gt;"",ISNUMBER(A8443)),VLOOKUP(A8443,Studies!A:BR,2,FALSE),"")</f>
        <v>Prueksaritanont 2017</v>
      </c>
      <c r="C8443" s="250" t="str">
        <f>IF(AND(A8443&lt;&gt;"",ISNUMBER(A8443)),VLOOKUP(A8443,Studies!A:BR,3,FALSE),"")</f>
        <v>https://www.ncbi.nlm.nih.gov/pubmed/27943276</v>
      </c>
      <c r="D8443" s="250" t="str">
        <f>IF(AND(A8443&lt;&gt;"",ISNUMBER(A8443)),VLOOKUP(A8443,Studies!A:BR,4,FALSE),"")</f>
        <v>Midazolam in microdosecocktail + Itraconazole</v>
      </c>
      <c r="E8443" s="250" t="str">
        <f>IF(AND(A8443&lt;&gt;"",ISNUMBER(A8443)),VLOOKUP(A8443,Studies!A:BR,5,FALSE),"")</f>
        <v>Midazolam</v>
      </c>
      <c r="F8443" s="251" t="str">
        <f>IF(AND(A8443&lt;&gt;"",ISNUMBER(A8443)),VLOOKUP(A8443,Studies!A:BR,6,FALSE),"")</f>
        <v>Plasma</v>
      </c>
      <c r="G8443" s="194">
        <v>84</v>
      </c>
      <c r="H8443" s="50" t="s">
        <v>60</v>
      </c>
      <c r="I8443" s="187">
        <v>32.950130000000001</v>
      </c>
      <c r="J8443" s="41" t="s">
        <v>946</v>
      </c>
      <c r="K8443" s="41" t="s">
        <v>335</v>
      </c>
      <c r="L8443" s="195">
        <v>15.74662</v>
      </c>
      <c r="M8443" s="52" t="s">
        <v>946</v>
      </c>
      <c r="N8443" s="52" t="s">
        <v>117</v>
      </c>
      <c r="O8443" s="199">
        <v>0.5</v>
      </c>
    </row>
    <row r="8444" spans="1:16" x14ac:dyDescent="0.2">
      <c r="A8444" s="30">
        <v>1097</v>
      </c>
      <c r="B8444" s="249" t="str">
        <f>IF(AND(A8444&lt;&gt;"",ISNUMBER(A8444)),VLOOKUP(A8444,Studies!A:BR,2,FALSE),"")</f>
        <v>Prueksaritanont 2017</v>
      </c>
      <c r="C8444" s="250" t="str">
        <f>IF(AND(A8444&lt;&gt;"",ISNUMBER(A8444)),VLOOKUP(A8444,Studies!A:BR,3,FALSE),"")</f>
        <v>https://www.ncbi.nlm.nih.gov/pubmed/27943276</v>
      </c>
      <c r="D8444" s="250" t="str">
        <f>IF(AND(A8444&lt;&gt;"",ISNUMBER(A8444)),VLOOKUP(A8444,Studies!A:BR,4,FALSE),"")</f>
        <v>Midazolam in microdosecocktail + Itraconazole</v>
      </c>
      <c r="E8444" s="250" t="str">
        <f>IF(AND(A8444&lt;&gt;"",ISNUMBER(A8444)),VLOOKUP(A8444,Studies!A:BR,5,FALSE),"")</f>
        <v>Midazolam</v>
      </c>
      <c r="F8444" s="251" t="str">
        <f>IF(AND(A8444&lt;&gt;"",ISNUMBER(A8444)),VLOOKUP(A8444,Studies!A:BR,6,FALSE),"")</f>
        <v>Plasma</v>
      </c>
      <c r="G8444" s="194">
        <v>88</v>
      </c>
      <c r="H8444" s="50" t="s">
        <v>60</v>
      </c>
      <c r="I8444" s="187">
        <v>23.231190000000002</v>
      </c>
      <c r="J8444" s="41" t="s">
        <v>946</v>
      </c>
      <c r="K8444" s="41" t="s">
        <v>335</v>
      </c>
      <c r="L8444" s="195">
        <v>14.044750000000001</v>
      </c>
      <c r="M8444" s="52" t="s">
        <v>946</v>
      </c>
      <c r="N8444" s="52" t="s">
        <v>117</v>
      </c>
      <c r="O8444" s="199">
        <v>0.5</v>
      </c>
    </row>
    <row r="8445" spans="1:16" x14ac:dyDescent="0.2">
      <c r="A8445" s="30">
        <v>1097</v>
      </c>
      <c r="B8445" s="249" t="str">
        <f>IF(AND(A8445&lt;&gt;"",ISNUMBER(A8445)),VLOOKUP(A8445,Studies!A:BR,2,FALSE),"")</f>
        <v>Prueksaritanont 2017</v>
      </c>
      <c r="C8445" s="250" t="str">
        <f>IF(AND(A8445&lt;&gt;"",ISNUMBER(A8445)),VLOOKUP(A8445,Studies!A:BR,3,FALSE),"")</f>
        <v>https://www.ncbi.nlm.nih.gov/pubmed/27943276</v>
      </c>
      <c r="D8445" s="250" t="str">
        <f>IF(AND(A8445&lt;&gt;"",ISNUMBER(A8445)),VLOOKUP(A8445,Studies!A:BR,4,FALSE),"")</f>
        <v>Midazolam in microdosecocktail + Itraconazole</v>
      </c>
      <c r="E8445" s="250" t="str">
        <f>IF(AND(A8445&lt;&gt;"",ISNUMBER(A8445)),VLOOKUP(A8445,Studies!A:BR,5,FALSE),"")</f>
        <v>Midazolam</v>
      </c>
      <c r="F8445" s="251" t="str">
        <f>IF(AND(A8445&lt;&gt;"",ISNUMBER(A8445)),VLOOKUP(A8445,Studies!A:BR,6,FALSE),"")</f>
        <v>Plasma</v>
      </c>
      <c r="G8445" s="194">
        <v>96</v>
      </c>
      <c r="H8445" s="50" t="s">
        <v>60</v>
      </c>
      <c r="I8445" s="187">
        <v>17.420929999999998</v>
      </c>
      <c r="J8445" s="41" t="s">
        <v>946</v>
      </c>
      <c r="K8445" s="41" t="s">
        <v>335</v>
      </c>
      <c r="L8445" s="195">
        <v>12.3104</v>
      </c>
      <c r="M8445" s="52" t="s">
        <v>946</v>
      </c>
      <c r="N8445" s="52" t="s">
        <v>117</v>
      </c>
      <c r="O8445" s="199">
        <v>0.5</v>
      </c>
    </row>
    <row r="8446" spans="1:16" x14ac:dyDescent="0.2">
      <c r="A8446" s="30">
        <v>1097</v>
      </c>
      <c r="B8446" s="249" t="str">
        <f>IF(AND(A8446&lt;&gt;"",ISNUMBER(A8446)),VLOOKUP(A8446,Studies!A:BR,2,FALSE),"")</f>
        <v>Prueksaritanont 2017</v>
      </c>
      <c r="C8446" s="250" t="str">
        <f>IF(AND(A8446&lt;&gt;"",ISNUMBER(A8446)),VLOOKUP(A8446,Studies!A:BR,3,FALSE),"")</f>
        <v>https://www.ncbi.nlm.nih.gov/pubmed/27943276</v>
      </c>
      <c r="D8446" s="250" t="str">
        <f>IF(AND(A8446&lt;&gt;"",ISNUMBER(A8446)),VLOOKUP(A8446,Studies!A:BR,4,FALSE),"")</f>
        <v>Midazolam in microdosecocktail + Itraconazole</v>
      </c>
      <c r="E8446" s="250" t="str">
        <f>IF(AND(A8446&lt;&gt;"",ISNUMBER(A8446)),VLOOKUP(A8446,Studies!A:BR,5,FALSE),"")</f>
        <v>Midazolam</v>
      </c>
      <c r="F8446" s="251" t="str">
        <f>IF(AND(A8446&lt;&gt;"",ISNUMBER(A8446)),VLOOKUP(A8446,Studies!A:BR,6,FALSE),"")</f>
        <v>Plasma</v>
      </c>
      <c r="G8446" s="194">
        <v>104</v>
      </c>
      <c r="H8446" s="50" t="s">
        <v>60</v>
      </c>
      <c r="I8446" s="187">
        <v>15.71913</v>
      </c>
      <c r="J8446" s="41" t="s">
        <v>946</v>
      </c>
      <c r="K8446" s="41" t="s">
        <v>335</v>
      </c>
      <c r="L8446" s="195">
        <v>14.629759999999999</v>
      </c>
      <c r="M8446" s="52" t="s">
        <v>946</v>
      </c>
      <c r="N8446" s="52" t="s">
        <v>117</v>
      </c>
      <c r="O8446" s="199">
        <v>0.5</v>
      </c>
    </row>
    <row r="8447" spans="1:16" x14ac:dyDescent="0.2">
      <c r="A8447" s="30">
        <v>1097</v>
      </c>
      <c r="B8447" s="249" t="str">
        <f>IF(AND(A8447&lt;&gt;"",ISNUMBER(A8447)),VLOOKUP(A8447,Studies!A:BR,2,FALSE),"")</f>
        <v>Prueksaritanont 2017</v>
      </c>
      <c r="C8447" s="250" t="str">
        <f>IF(AND(A8447&lt;&gt;"",ISNUMBER(A8447)),VLOOKUP(A8447,Studies!A:BR,3,FALSE),"")</f>
        <v>https://www.ncbi.nlm.nih.gov/pubmed/27943276</v>
      </c>
      <c r="D8447" s="250" t="str">
        <f>IF(AND(A8447&lt;&gt;"",ISNUMBER(A8447)),VLOOKUP(A8447,Studies!A:BR,4,FALSE),"")</f>
        <v>Midazolam in microdosecocktail + Itraconazole</v>
      </c>
      <c r="E8447" s="250" t="str">
        <f>IF(AND(A8447&lt;&gt;"",ISNUMBER(A8447)),VLOOKUP(A8447,Studies!A:BR,5,FALSE),"")</f>
        <v>Midazolam</v>
      </c>
      <c r="F8447" s="251" t="str">
        <f>IF(AND(A8447&lt;&gt;"",ISNUMBER(A8447)),VLOOKUP(A8447,Studies!A:BR,6,FALSE),"")</f>
        <v>Plasma</v>
      </c>
      <c r="G8447" s="194">
        <v>120</v>
      </c>
      <c r="H8447" s="50" t="s">
        <v>60</v>
      </c>
      <c r="I8447" s="187">
        <v>5.1794750000000001</v>
      </c>
      <c r="J8447" s="41" t="s">
        <v>946</v>
      </c>
      <c r="K8447" s="41" t="s">
        <v>335</v>
      </c>
      <c r="L8447" s="195">
        <v>4.4176880000000001</v>
      </c>
      <c r="M8447" s="52" t="s">
        <v>946</v>
      </c>
      <c r="N8447" s="52" t="s">
        <v>117</v>
      </c>
      <c r="O8447" s="199">
        <v>0.5</v>
      </c>
    </row>
    <row r="8448" spans="1:16" x14ac:dyDescent="0.2">
      <c r="A8448" s="30">
        <v>1097</v>
      </c>
      <c r="B8448" s="249" t="str">
        <f>IF(AND(A8448&lt;&gt;"",ISNUMBER(A8448)),VLOOKUP(A8448,Studies!A:BR,2,FALSE),"")</f>
        <v>Prueksaritanont 2017</v>
      </c>
      <c r="C8448" s="250" t="str">
        <f>IF(AND(A8448&lt;&gt;"",ISNUMBER(A8448)),VLOOKUP(A8448,Studies!A:BR,3,FALSE),"")</f>
        <v>https://www.ncbi.nlm.nih.gov/pubmed/27943276</v>
      </c>
      <c r="D8448" s="250" t="str">
        <f>IF(AND(A8448&lt;&gt;"",ISNUMBER(A8448)),VLOOKUP(A8448,Studies!A:BR,4,FALSE),"")</f>
        <v>Midazolam in microdosecocktail + Itraconazole</v>
      </c>
      <c r="E8448" s="250" t="str">
        <f>IF(AND(A8448&lt;&gt;"",ISNUMBER(A8448)),VLOOKUP(A8448,Studies!A:BR,5,FALSE),"")</f>
        <v>Midazolam</v>
      </c>
      <c r="F8448" s="251" t="str">
        <f>IF(AND(A8448&lt;&gt;"",ISNUMBER(A8448)),VLOOKUP(A8448,Studies!A:BR,6,FALSE),"")</f>
        <v>Plasma</v>
      </c>
      <c r="G8448" s="194">
        <v>144</v>
      </c>
      <c r="H8448" s="50" t="s">
        <v>60</v>
      </c>
      <c r="I8448" s="187">
        <v>1.8152170000000001</v>
      </c>
      <c r="J8448" s="41" t="s">
        <v>946</v>
      </c>
      <c r="K8448" s="41" t="s">
        <v>335</v>
      </c>
      <c r="L8448" s="195">
        <v>1.912377</v>
      </c>
      <c r="M8448" s="52" t="s">
        <v>946</v>
      </c>
      <c r="N8448" s="52" t="s">
        <v>117</v>
      </c>
      <c r="O8448" s="199">
        <v>0.5</v>
      </c>
    </row>
    <row r="8449" spans="1:16" x14ac:dyDescent="0.2">
      <c r="A8449" s="30">
        <v>1098</v>
      </c>
      <c r="B8449" s="249" t="str">
        <f>IF(AND(A8449&lt;&gt;"",ISNUMBER(A8449)),VLOOKUP(A8449,Studies!A:BR,2,FALSE),"")</f>
        <v>Prueksaritanont 2017</v>
      </c>
      <c r="C8449" s="250" t="str">
        <f>IF(AND(A8449&lt;&gt;"",ISNUMBER(A8449)),VLOOKUP(A8449,Studies!A:BR,3,FALSE),"")</f>
        <v>https://www.ncbi.nlm.nih.gov/pubmed/27943276</v>
      </c>
      <c r="D8449" s="250" t="str">
        <f>IF(AND(A8449&lt;&gt;"",ISNUMBER(A8449)),VLOOKUP(A8449,Studies!A:BR,4,FALSE),"")</f>
        <v>Midazolam in microdosecocktail + Rifampin</v>
      </c>
      <c r="E8449" s="250" t="str">
        <f>IF(AND(A8449&lt;&gt;"",ISNUMBER(A8449)),VLOOKUP(A8449,Studies!A:BR,5,FALSE),"")</f>
        <v>Midazolam</v>
      </c>
      <c r="F8449" s="251" t="str">
        <f>IF(AND(A8449&lt;&gt;"",ISNUMBER(A8449)),VLOOKUP(A8449,Studies!A:BR,6,FALSE),"")</f>
        <v>Plasma</v>
      </c>
      <c r="G8449" s="194">
        <v>0</v>
      </c>
      <c r="H8449" s="50" t="s">
        <v>60</v>
      </c>
      <c r="I8449" s="187">
        <v>17.06644</v>
      </c>
      <c r="J8449" s="41" t="s">
        <v>946</v>
      </c>
      <c r="K8449" s="41" t="s">
        <v>335</v>
      </c>
      <c r="L8449" s="195">
        <v>10.016030000000001</v>
      </c>
      <c r="M8449" s="52" t="s">
        <v>946</v>
      </c>
      <c r="N8449" s="52" t="s">
        <v>117</v>
      </c>
      <c r="O8449" s="199">
        <v>0.5</v>
      </c>
      <c r="P8449" s="42" t="s">
        <v>2635</v>
      </c>
    </row>
    <row r="8450" spans="1:16" x14ac:dyDescent="0.2">
      <c r="A8450" s="30">
        <v>1098</v>
      </c>
      <c r="B8450" s="249" t="str">
        <f>IF(AND(A8450&lt;&gt;"",ISNUMBER(A8450)),VLOOKUP(A8450,Studies!A:BR,2,FALSE),"")</f>
        <v>Prueksaritanont 2017</v>
      </c>
      <c r="C8450" s="250" t="str">
        <f>IF(AND(A8450&lt;&gt;"",ISNUMBER(A8450)),VLOOKUP(A8450,Studies!A:BR,3,FALSE),"")</f>
        <v>https://www.ncbi.nlm.nih.gov/pubmed/27943276</v>
      </c>
      <c r="D8450" s="250" t="str">
        <f>IF(AND(A8450&lt;&gt;"",ISNUMBER(A8450)),VLOOKUP(A8450,Studies!A:BR,4,FALSE),"")</f>
        <v>Midazolam in microdosecocktail + Rifampin</v>
      </c>
      <c r="E8450" s="250" t="str">
        <f>IF(AND(A8450&lt;&gt;"",ISNUMBER(A8450)),VLOOKUP(A8450,Studies!A:BR,5,FALSE),"")</f>
        <v>Midazolam</v>
      </c>
      <c r="F8450" s="251" t="str">
        <f>IF(AND(A8450&lt;&gt;"",ISNUMBER(A8450)),VLOOKUP(A8450,Studies!A:BR,6,FALSE),"")</f>
        <v>Plasma</v>
      </c>
      <c r="G8450" s="194">
        <v>0.5</v>
      </c>
      <c r="H8450" s="50" t="s">
        <v>60</v>
      </c>
      <c r="I8450" s="187">
        <v>48.696750000000002</v>
      </c>
      <c r="J8450" s="41" t="s">
        <v>946</v>
      </c>
      <c r="K8450" s="41" t="s">
        <v>335</v>
      </c>
      <c r="L8450" s="195">
        <v>18.965420000000002</v>
      </c>
      <c r="M8450" s="52" t="s">
        <v>946</v>
      </c>
      <c r="N8450" s="52" t="s">
        <v>117</v>
      </c>
      <c r="O8450" s="199">
        <v>0.5</v>
      </c>
    </row>
    <row r="8451" spans="1:16" x14ac:dyDescent="0.2">
      <c r="A8451" s="30">
        <v>1098</v>
      </c>
      <c r="B8451" s="249" t="str">
        <f>IF(AND(A8451&lt;&gt;"",ISNUMBER(A8451)),VLOOKUP(A8451,Studies!A:BR,2,FALSE),"")</f>
        <v>Prueksaritanont 2017</v>
      </c>
      <c r="C8451" s="250" t="str">
        <f>IF(AND(A8451&lt;&gt;"",ISNUMBER(A8451)),VLOOKUP(A8451,Studies!A:BR,3,FALSE),"")</f>
        <v>https://www.ncbi.nlm.nih.gov/pubmed/27943276</v>
      </c>
      <c r="D8451" s="250" t="str">
        <f>IF(AND(A8451&lt;&gt;"",ISNUMBER(A8451)),VLOOKUP(A8451,Studies!A:BR,4,FALSE),"")</f>
        <v>Midazolam in microdosecocktail + Rifampin</v>
      </c>
      <c r="E8451" s="250" t="str">
        <f>IF(AND(A8451&lt;&gt;"",ISNUMBER(A8451)),VLOOKUP(A8451,Studies!A:BR,5,FALSE),"")</f>
        <v>Midazolam</v>
      </c>
      <c r="F8451" s="251" t="str">
        <f>IF(AND(A8451&lt;&gt;"",ISNUMBER(A8451)),VLOOKUP(A8451,Studies!A:BR,6,FALSE),"")</f>
        <v>Plasma</v>
      </c>
      <c r="G8451" s="194">
        <v>1</v>
      </c>
      <c r="H8451" s="50" t="s">
        <v>60</v>
      </c>
      <c r="I8451" s="187">
        <v>63.61674</v>
      </c>
      <c r="J8451" s="41" t="s">
        <v>946</v>
      </c>
      <c r="K8451" s="41" t="s">
        <v>335</v>
      </c>
      <c r="O8451" s="199">
        <v>0.5</v>
      </c>
      <c r="P8451" s="42" t="s">
        <v>2633</v>
      </c>
    </row>
    <row r="8452" spans="1:16" x14ac:dyDescent="0.2">
      <c r="A8452" s="30">
        <v>1098</v>
      </c>
      <c r="B8452" s="249" t="str">
        <f>IF(AND(A8452&lt;&gt;"",ISNUMBER(A8452)),VLOOKUP(A8452,Studies!A:BR,2,FALSE),"")</f>
        <v>Prueksaritanont 2017</v>
      </c>
      <c r="C8452" s="250" t="str">
        <f>IF(AND(A8452&lt;&gt;"",ISNUMBER(A8452)),VLOOKUP(A8452,Studies!A:BR,3,FALSE),"")</f>
        <v>https://www.ncbi.nlm.nih.gov/pubmed/27943276</v>
      </c>
      <c r="D8452" s="250" t="str">
        <f>IF(AND(A8452&lt;&gt;"",ISNUMBER(A8452)),VLOOKUP(A8452,Studies!A:BR,4,FALSE),"")</f>
        <v>Midazolam in microdosecocktail + Rifampin</v>
      </c>
      <c r="E8452" s="250" t="str">
        <f>IF(AND(A8452&lt;&gt;"",ISNUMBER(A8452)),VLOOKUP(A8452,Studies!A:BR,5,FALSE),"")</f>
        <v>Midazolam</v>
      </c>
      <c r="F8452" s="251" t="str">
        <f>IF(AND(A8452&lt;&gt;"",ISNUMBER(A8452)),VLOOKUP(A8452,Studies!A:BR,6,FALSE),"")</f>
        <v>Plasma</v>
      </c>
      <c r="G8452" s="194">
        <v>1.5</v>
      </c>
      <c r="H8452" s="50" t="s">
        <v>60</v>
      </c>
      <c r="I8452" s="187">
        <v>46.73507</v>
      </c>
      <c r="J8452" s="41" t="s">
        <v>946</v>
      </c>
      <c r="K8452" s="41" t="s">
        <v>335</v>
      </c>
      <c r="O8452" s="199">
        <v>0.5</v>
      </c>
      <c r="P8452" s="42" t="s">
        <v>2633</v>
      </c>
    </row>
    <row r="8453" spans="1:16" x14ac:dyDescent="0.2">
      <c r="A8453" s="30">
        <v>1098</v>
      </c>
      <c r="B8453" s="249" t="str">
        <f>IF(AND(A8453&lt;&gt;"",ISNUMBER(A8453)),VLOOKUP(A8453,Studies!A:BR,2,FALSE),"")</f>
        <v>Prueksaritanont 2017</v>
      </c>
      <c r="C8453" s="250" t="str">
        <f>IF(AND(A8453&lt;&gt;"",ISNUMBER(A8453)),VLOOKUP(A8453,Studies!A:BR,3,FALSE),"")</f>
        <v>https://www.ncbi.nlm.nih.gov/pubmed/27943276</v>
      </c>
      <c r="D8453" s="250" t="str">
        <f>IF(AND(A8453&lt;&gt;"",ISNUMBER(A8453)),VLOOKUP(A8453,Studies!A:BR,4,FALSE),"")</f>
        <v>Midazolam in microdosecocktail + Rifampin</v>
      </c>
      <c r="E8453" s="250" t="str">
        <f>IF(AND(A8453&lt;&gt;"",ISNUMBER(A8453)),VLOOKUP(A8453,Studies!A:BR,5,FALSE),"")</f>
        <v>Midazolam</v>
      </c>
      <c r="F8453" s="251" t="str">
        <f>IF(AND(A8453&lt;&gt;"",ISNUMBER(A8453)),VLOOKUP(A8453,Studies!A:BR,6,FALSE),"")</f>
        <v>Plasma</v>
      </c>
      <c r="G8453" s="194">
        <v>2</v>
      </c>
      <c r="H8453" s="50" t="s">
        <v>60</v>
      </c>
      <c r="I8453" s="187">
        <v>35.774320000000003</v>
      </c>
      <c r="J8453" s="41" t="s">
        <v>946</v>
      </c>
      <c r="K8453" s="41" t="s">
        <v>335</v>
      </c>
      <c r="O8453" s="199">
        <v>0.5</v>
      </c>
      <c r="P8453" s="42" t="s">
        <v>2633</v>
      </c>
    </row>
    <row r="8454" spans="1:16" x14ac:dyDescent="0.2">
      <c r="A8454" s="30">
        <v>1098</v>
      </c>
      <c r="B8454" s="249" t="str">
        <f>IF(AND(A8454&lt;&gt;"",ISNUMBER(A8454)),VLOOKUP(A8454,Studies!A:BR,2,FALSE),"")</f>
        <v>Prueksaritanont 2017</v>
      </c>
      <c r="C8454" s="250" t="str">
        <f>IF(AND(A8454&lt;&gt;"",ISNUMBER(A8454)),VLOOKUP(A8454,Studies!A:BR,3,FALSE),"")</f>
        <v>https://www.ncbi.nlm.nih.gov/pubmed/27943276</v>
      </c>
      <c r="D8454" s="250" t="str">
        <f>IF(AND(A8454&lt;&gt;"",ISNUMBER(A8454)),VLOOKUP(A8454,Studies!A:BR,4,FALSE),"")</f>
        <v>Midazolam in microdosecocktail + Rifampin</v>
      </c>
      <c r="E8454" s="250" t="str">
        <f>IF(AND(A8454&lt;&gt;"",ISNUMBER(A8454)),VLOOKUP(A8454,Studies!A:BR,5,FALSE),"")</f>
        <v>Midazolam</v>
      </c>
      <c r="F8454" s="251" t="str">
        <f>IF(AND(A8454&lt;&gt;"",ISNUMBER(A8454)),VLOOKUP(A8454,Studies!A:BR,6,FALSE),"")</f>
        <v>Plasma</v>
      </c>
      <c r="G8454" s="194">
        <v>3</v>
      </c>
      <c r="H8454" s="50" t="s">
        <v>60</v>
      </c>
      <c r="I8454" s="187">
        <v>21.397210000000001</v>
      </c>
      <c r="J8454" s="41" t="s">
        <v>946</v>
      </c>
      <c r="K8454" s="41" t="s">
        <v>335</v>
      </c>
      <c r="L8454" s="195">
        <v>10.314579999999999</v>
      </c>
      <c r="M8454" s="52" t="s">
        <v>946</v>
      </c>
      <c r="N8454" s="52" t="s">
        <v>117</v>
      </c>
      <c r="O8454" s="199">
        <v>0.5</v>
      </c>
    </row>
    <row r="8455" spans="1:16" x14ac:dyDescent="0.2">
      <c r="A8455" s="30">
        <v>1098</v>
      </c>
      <c r="B8455" s="249" t="str">
        <f>IF(AND(A8455&lt;&gt;"",ISNUMBER(A8455)),VLOOKUP(A8455,Studies!A:BR,2,FALSE),"")</f>
        <v>Prueksaritanont 2017</v>
      </c>
      <c r="C8455" s="250" t="str">
        <f>IF(AND(A8455&lt;&gt;"",ISNUMBER(A8455)),VLOOKUP(A8455,Studies!A:BR,3,FALSE),"")</f>
        <v>https://www.ncbi.nlm.nih.gov/pubmed/27943276</v>
      </c>
      <c r="D8455" s="250" t="str">
        <f>IF(AND(A8455&lt;&gt;"",ISNUMBER(A8455)),VLOOKUP(A8455,Studies!A:BR,4,FALSE),"")</f>
        <v>Midazolam in microdosecocktail + Rifampin</v>
      </c>
      <c r="E8455" s="250" t="str">
        <f>IF(AND(A8455&lt;&gt;"",ISNUMBER(A8455)),VLOOKUP(A8455,Studies!A:BR,5,FALSE),"")</f>
        <v>Midazolam</v>
      </c>
      <c r="F8455" s="251" t="str">
        <f>IF(AND(A8455&lt;&gt;"",ISNUMBER(A8455)),VLOOKUP(A8455,Studies!A:BR,6,FALSE),"")</f>
        <v>Plasma</v>
      </c>
      <c r="G8455" s="194">
        <v>4</v>
      </c>
      <c r="H8455" s="50" t="s">
        <v>60</v>
      </c>
      <c r="I8455" s="187">
        <v>14.183579999999999</v>
      </c>
      <c r="J8455" s="41" t="s">
        <v>946</v>
      </c>
      <c r="K8455" s="41" t="s">
        <v>335</v>
      </c>
      <c r="L8455" s="195">
        <v>3.5474000000000001</v>
      </c>
      <c r="M8455" s="52" t="s">
        <v>946</v>
      </c>
      <c r="N8455" s="52" t="s">
        <v>117</v>
      </c>
      <c r="O8455" s="199">
        <v>0.5</v>
      </c>
    </row>
    <row r="8456" spans="1:16" x14ac:dyDescent="0.2">
      <c r="A8456" s="30">
        <v>1098</v>
      </c>
      <c r="B8456" s="249" t="str">
        <f>IF(AND(A8456&lt;&gt;"",ISNUMBER(A8456)),VLOOKUP(A8456,Studies!A:BR,2,FALSE),"")</f>
        <v>Prueksaritanont 2017</v>
      </c>
      <c r="C8456" s="250" t="str">
        <f>IF(AND(A8456&lt;&gt;"",ISNUMBER(A8456)),VLOOKUP(A8456,Studies!A:BR,3,FALSE),"")</f>
        <v>https://www.ncbi.nlm.nih.gov/pubmed/27943276</v>
      </c>
      <c r="D8456" s="250" t="str">
        <f>IF(AND(A8456&lt;&gt;"",ISNUMBER(A8456)),VLOOKUP(A8456,Studies!A:BR,4,FALSE),"")</f>
        <v>Midazolam in microdosecocktail + Rifampin</v>
      </c>
      <c r="E8456" s="250" t="str">
        <f>IF(AND(A8456&lt;&gt;"",ISNUMBER(A8456)),VLOOKUP(A8456,Studies!A:BR,5,FALSE),"")</f>
        <v>Midazolam</v>
      </c>
      <c r="F8456" s="251" t="str">
        <f>IF(AND(A8456&lt;&gt;"",ISNUMBER(A8456)),VLOOKUP(A8456,Studies!A:BR,6,FALSE),"")</f>
        <v>Plasma</v>
      </c>
      <c r="G8456" s="194">
        <v>6</v>
      </c>
      <c r="H8456" s="50" t="s">
        <v>60</v>
      </c>
      <c r="I8456" s="187">
        <v>7.9760099999999996</v>
      </c>
      <c r="J8456" s="41" t="s">
        <v>946</v>
      </c>
      <c r="K8456" s="41" t="s">
        <v>335</v>
      </c>
      <c r="L8456" s="195">
        <v>3.811677</v>
      </c>
      <c r="M8456" s="52" t="s">
        <v>946</v>
      </c>
      <c r="N8456" s="52" t="s">
        <v>117</v>
      </c>
      <c r="O8456" s="199">
        <v>0.5</v>
      </c>
    </row>
    <row r="8457" spans="1:16" x14ac:dyDescent="0.2">
      <c r="A8457" s="30">
        <v>1098</v>
      </c>
      <c r="B8457" s="249" t="str">
        <f>IF(AND(A8457&lt;&gt;"",ISNUMBER(A8457)),VLOOKUP(A8457,Studies!A:BR,2,FALSE),"")</f>
        <v>Prueksaritanont 2017</v>
      </c>
      <c r="C8457" s="250" t="str">
        <f>IF(AND(A8457&lt;&gt;"",ISNUMBER(A8457)),VLOOKUP(A8457,Studies!A:BR,3,FALSE),"")</f>
        <v>https://www.ncbi.nlm.nih.gov/pubmed/27943276</v>
      </c>
      <c r="D8457" s="250" t="str">
        <f>IF(AND(A8457&lt;&gt;"",ISNUMBER(A8457)),VLOOKUP(A8457,Studies!A:BR,4,FALSE),"")</f>
        <v>Midazolam in microdosecocktail + Rifampin</v>
      </c>
      <c r="E8457" s="250" t="str">
        <f>IF(AND(A8457&lt;&gt;"",ISNUMBER(A8457)),VLOOKUP(A8457,Studies!A:BR,5,FALSE),"")</f>
        <v>Midazolam</v>
      </c>
      <c r="F8457" s="251" t="str">
        <f>IF(AND(A8457&lt;&gt;"",ISNUMBER(A8457)),VLOOKUP(A8457,Studies!A:BR,6,FALSE),"")</f>
        <v>Plasma</v>
      </c>
      <c r="G8457" s="194">
        <v>8</v>
      </c>
      <c r="H8457" s="50" t="s">
        <v>60</v>
      </c>
      <c r="I8457" s="187">
        <v>5.2870609999999996</v>
      </c>
      <c r="J8457" s="41" t="s">
        <v>946</v>
      </c>
      <c r="K8457" s="41" t="s">
        <v>335</v>
      </c>
      <c r="L8457" s="195">
        <v>3.372582</v>
      </c>
      <c r="M8457" s="52" t="s">
        <v>946</v>
      </c>
      <c r="N8457" s="52" t="s">
        <v>117</v>
      </c>
      <c r="O8457" s="199">
        <v>0.5</v>
      </c>
    </row>
    <row r="8458" spans="1:16" x14ac:dyDescent="0.2">
      <c r="A8458" s="30">
        <v>1098</v>
      </c>
      <c r="B8458" s="249" t="str">
        <f>IF(AND(A8458&lt;&gt;"",ISNUMBER(A8458)),VLOOKUP(A8458,Studies!A:BR,2,FALSE),"")</f>
        <v>Prueksaritanont 2017</v>
      </c>
      <c r="C8458" s="250" t="str">
        <f>IF(AND(A8458&lt;&gt;"",ISNUMBER(A8458)),VLOOKUP(A8458,Studies!A:BR,3,FALSE),"")</f>
        <v>https://www.ncbi.nlm.nih.gov/pubmed/27943276</v>
      </c>
      <c r="D8458" s="250" t="str">
        <f>IF(AND(A8458&lt;&gt;"",ISNUMBER(A8458)),VLOOKUP(A8458,Studies!A:BR,4,FALSE),"")</f>
        <v>Midazolam in microdosecocktail + Rifampin</v>
      </c>
      <c r="E8458" s="250" t="str">
        <f>IF(AND(A8458&lt;&gt;"",ISNUMBER(A8458)),VLOOKUP(A8458,Studies!A:BR,5,FALSE),"")</f>
        <v>Midazolam</v>
      </c>
      <c r="F8458" s="251" t="str">
        <f>IF(AND(A8458&lt;&gt;"",ISNUMBER(A8458)),VLOOKUP(A8458,Studies!A:BR,6,FALSE),"")</f>
        <v>Plasma</v>
      </c>
      <c r="G8458" s="194">
        <v>12</v>
      </c>
      <c r="H8458" s="50" t="s">
        <v>60</v>
      </c>
      <c r="I8458" s="187">
        <v>2.3231190000000002</v>
      </c>
      <c r="J8458" s="41" t="s">
        <v>946</v>
      </c>
      <c r="K8458" s="41" t="s">
        <v>335</v>
      </c>
      <c r="L8458" s="195">
        <v>1.6034330000000001</v>
      </c>
      <c r="M8458" s="52" t="s">
        <v>946</v>
      </c>
      <c r="N8458" s="52" t="s">
        <v>117</v>
      </c>
      <c r="O8458" s="199">
        <v>0.5</v>
      </c>
    </row>
    <row r="8459" spans="1:16" x14ac:dyDescent="0.2">
      <c r="A8459" s="30">
        <v>1098</v>
      </c>
      <c r="B8459" s="249" t="str">
        <f>IF(AND(A8459&lt;&gt;"",ISNUMBER(A8459)),VLOOKUP(A8459,Studies!A:BR,2,FALSE),"")</f>
        <v>Prueksaritanont 2017</v>
      </c>
      <c r="C8459" s="250" t="str">
        <f>IF(AND(A8459&lt;&gt;"",ISNUMBER(A8459)),VLOOKUP(A8459,Studies!A:BR,3,FALSE),"")</f>
        <v>https://www.ncbi.nlm.nih.gov/pubmed/27943276</v>
      </c>
      <c r="D8459" s="250" t="str">
        <f>IF(AND(A8459&lt;&gt;"",ISNUMBER(A8459)),VLOOKUP(A8459,Studies!A:BR,4,FALSE),"")</f>
        <v>Midazolam in microdosecocktail + Rifampin</v>
      </c>
      <c r="E8459" s="250" t="str">
        <f>IF(AND(A8459&lt;&gt;"",ISNUMBER(A8459)),VLOOKUP(A8459,Studies!A:BR,5,FALSE),"")</f>
        <v>Midazolam</v>
      </c>
      <c r="F8459" s="251" t="str">
        <f>IF(AND(A8459&lt;&gt;"",ISNUMBER(A8459)),VLOOKUP(A8459,Studies!A:BR,6,FALSE),"")</f>
        <v>Plasma</v>
      </c>
      <c r="G8459" s="194">
        <v>16</v>
      </c>
      <c r="H8459" s="50" t="s">
        <v>60</v>
      </c>
      <c r="I8459" s="187">
        <v>0.9796511</v>
      </c>
      <c r="J8459" s="41" t="s">
        <v>946</v>
      </c>
      <c r="K8459" s="41" t="s">
        <v>335</v>
      </c>
      <c r="L8459" s="195">
        <v>0.95868929999999997</v>
      </c>
      <c r="M8459" s="52" t="s">
        <v>946</v>
      </c>
      <c r="N8459" s="52" t="s">
        <v>117</v>
      </c>
      <c r="O8459" s="199">
        <v>0.5</v>
      </c>
    </row>
    <row r="8460" spans="1:16" x14ac:dyDescent="0.2">
      <c r="A8460" s="30">
        <v>1099</v>
      </c>
      <c r="B8460" s="249" t="str">
        <f>IF(AND(A8460&lt;&gt;"",ISNUMBER(A8460)),VLOOKUP(A8460,Studies!A:BR,2,FALSE),"")</f>
        <v>Prueksaritanont 2017</v>
      </c>
      <c r="C8460" s="250" t="str">
        <f>IF(AND(A8460&lt;&gt;"",ISNUMBER(A8460)),VLOOKUP(A8460,Studies!A:BR,3,FALSE),"")</f>
        <v>https://www.ncbi.nlm.nih.gov/pubmed/27943276</v>
      </c>
      <c r="D8460" s="250" t="str">
        <f>IF(AND(A8460&lt;&gt;"",ISNUMBER(A8460)),VLOOKUP(A8460,Studies!A:BR,4,FALSE),"")</f>
        <v>Midazolam in microdosecocktail + Clarithromycin</v>
      </c>
      <c r="E8460" s="250" t="str">
        <f>IF(AND(A8460&lt;&gt;"",ISNUMBER(A8460)),VLOOKUP(A8460,Studies!A:BR,5,FALSE),"")</f>
        <v>Midazolam</v>
      </c>
      <c r="F8460" s="251" t="str">
        <f>IF(AND(A8460&lt;&gt;"",ISNUMBER(A8460)),VLOOKUP(A8460,Studies!A:BR,6,FALSE),"")</f>
        <v>Plasma</v>
      </c>
      <c r="G8460" s="194">
        <v>72</v>
      </c>
      <c r="H8460" s="50" t="s">
        <v>60</v>
      </c>
      <c r="I8460" s="187">
        <v>0.21841659999999999</v>
      </c>
      <c r="J8460" s="41" t="s">
        <v>946</v>
      </c>
      <c r="K8460" s="41" t="s">
        <v>335</v>
      </c>
      <c r="L8460" s="195">
        <v>0.66553519999999999</v>
      </c>
      <c r="M8460" s="52" t="s">
        <v>946</v>
      </c>
      <c r="N8460" s="52" t="s">
        <v>117</v>
      </c>
      <c r="O8460" s="199">
        <v>0.5</v>
      </c>
      <c r="P8460" s="42" t="s">
        <v>2636</v>
      </c>
    </row>
    <row r="8461" spans="1:16" x14ac:dyDescent="0.2">
      <c r="A8461" s="30">
        <v>1099</v>
      </c>
      <c r="B8461" s="249" t="str">
        <f>IF(AND(A8461&lt;&gt;"",ISNUMBER(A8461)),VLOOKUP(A8461,Studies!A:BR,2,FALSE),"")</f>
        <v>Prueksaritanont 2017</v>
      </c>
      <c r="C8461" s="250" t="str">
        <f>IF(AND(A8461&lt;&gt;"",ISNUMBER(A8461)),VLOOKUP(A8461,Studies!A:BR,3,FALSE),"")</f>
        <v>https://www.ncbi.nlm.nih.gov/pubmed/27943276</v>
      </c>
      <c r="D8461" s="250" t="str">
        <f>IF(AND(A8461&lt;&gt;"",ISNUMBER(A8461)),VLOOKUP(A8461,Studies!A:BR,4,FALSE),"")</f>
        <v>Midazolam in microdosecocktail + Clarithromycin</v>
      </c>
      <c r="E8461" s="250" t="str">
        <f>IF(AND(A8461&lt;&gt;"",ISNUMBER(A8461)),VLOOKUP(A8461,Studies!A:BR,5,FALSE),"")</f>
        <v>Midazolam</v>
      </c>
      <c r="F8461" s="251" t="str">
        <f>IF(AND(A8461&lt;&gt;"",ISNUMBER(A8461)),VLOOKUP(A8461,Studies!A:BR,6,FALSE),"")</f>
        <v>Plasma</v>
      </c>
      <c r="G8461" s="194">
        <v>72.25</v>
      </c>
      <c r="H8461" s="50" t="s">
        <v>60</v>
      </c>
      <c r="I8461" s="187">
        <v>16.719149999999999</v>
      </c>
      <c r="J8461" s="41" t="s">
        <v>946</v>
      </c>
      <c r="K8461" s="41" t="s">
        <v>335</v>
      </c>
      <c r="L8461" s="195">
        <v>7.1219869999999998</v>
      </c>
      <c r="M8461" s="52" t="s">
        <v>946</v>
      </c>
      <c r="N8461" s="52" t="s">
        <v>117</v>
      </c>
      <c r="O8461" s="199">
        <v>0.5</v>
      </c>
    </row>
    <row r="8462" spans="1:16" x14ac:dyDescent="0.2">
      <c r="A8462" s="30">
        <v>1099</v>
      </c>
      <c r="B8462" s="249" t="str">
        <f>IF(AND(A8462&lt;&gt;"",ISNUMBER(A8462)),VLOOKUP(A8462,Studies!A:BR,2,FALSE),"")</f>
        <v>Prueksaritanont 2017</v>
      </c>
      <c r="C8462" s="250" t="str">
        <f>IF(AND(A8462&lt;&gt;"",ISNUMBER(A8462)),VLOOKUP(A8462,Studies!A:BR,3,FALSE),"")</f>
        <v>https://www.ncbi.nlm.nih.gov/pubmed/27943276</v>
      </c>
      <c r="D8462" s="250" t="str">
        <f>IF(AND(A8462&lt;&gt;"",ISNUMBER(A8462)),VLOOKUP(A8462,Studies!A:BR,4,FALSE),"")</f>
        <v>Midazolam in microdosecocktail + Clarithromycin</v>
      </c>
      <c r="E8462" s="250" t="str">
        <f>IF(AND(A8462&lt;&gt;"",ISNUMBER(A8462)),VLOOKUP(A8462,Studies!A:BR,5,FALSE),"")</f>
        <v>Midazolam</v>
      </c>
      <c r="F8462" s="251" t="str">
        <f>IF(AND(A8462&lt;&gt;"",ISNUMBER(A8462)),VLOOKUP(A8462,Studies!A:BR,6,FALSE),"")</f>
        <v>Plasma</v>
      </c>
      <c r="G8462" s="194">
        <v>72.5</v>
      </c>
      <c r="H8462" s="50" t="s">
        <v>60</v>
      </c>
      <c r="I8462" s="187">
        <v>64.938159999999996</v>
      </c>
      <c r="J8462" s="41" t="s">
        <v>946</v>
      </c>
      <c r="K8462" s="41" t="s">
        <v>335</v>
      </c>
      <c r="O8462" s="199">
        <v>0.5</v>
      </c>
      <c r="P8462" s="42" t="s">
        <v>2633</v>
      </c>
    </row>
    <row r="8463" spans="1:16" x14ac:dyDescent="0.2">
      <c r="A8463" s="30">
        <v>1099</v>
      </c>
      <c r="B8463" s="249" t="str">
        <f>IF(AND(A8463&lt;&gt;"",ISNUMBER(A8463)),VLOOKUP(A8463,Studies!A:BR,2,FALSE),"")</f>
        <v>Prueksaritanont 2017</v>
      </c>
      <c r="C8463" s="250" t="str">
        <f>IF(AND(A8463&lt;&gt;"",ISNUMBER(A8463)),VLOOKUP(A8463,Studies!A:BR,3,FALSE),"")</f>
        <v>https://www.ncbi.nlm.nih.gov/pubmed/27943276</v>
      </c>
      <c r="D8463" s="250" t="str">
        <f>IF(AND(A8463&lt;&gt;"",ISNUMBER(A8463)),VLOOKUP(A8463,Studies!A:BR,4,FALSE),"")</f>
        <v>Midazolam in microdosecocktail + Clarithromycin</v>
      </c>
      <c r="E8463" s="250" t="str">
        <f>IF(AND(A8463&lt;&gt;"",ISNUMBER(A8463)),VLOOKUP(A8463,Studies!A:BR,5,FALSE),"")</f>
        <v>Midazolam</v>
      </c>
      <c r="F8463" s="251" t="str">
        <f>IF(AND(A8463&lt;&gt;"",ISNUMBER(A8463)),VLOOKUP(A8463,Studies!A:BR,6,FALSE),"")</f>
        <v>Plasma</v>
      </c>
      <c r="G8463" s="194">
        <v>73</v>
      </c>
      <c r="H8463" s="50" t="s">
        <v>60</v>
      </c>
      <c r="I8463" s="187">
        <v>125.376</v>
      </c>
      <c r="J8463" s="41" t="s">
        <v>946</v>
      </c>
      <c r="K8463" s="41" t="s">
        <v>335</v>
      </c>
      <c r="O8463" s="199">
        <v>0.5</v>
      </c>
      <c r="P8463" s="42" t="s">
        <v>2633</v>
      </c>
    </row>
    <row r="8464" spans="1:16" x14ac:dyDescent="0.2">
      <c r="A8464" s="30">
        <v>1099</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 Clarithromycin</v>
      </c>
      <c r="E8464" s="250" t="str">
        <f>IF(AND(A8464&lt;&gt;"",ISNUMBER(A8464)),VLOOKUP(A8464,Studies!A:BR,5,FALSE),"")</f>
        <v>Midazolam</v>
      </c>
      <c r="F8464" s="251" t="str">
        <f>IF(AND(A8464&lt;&gt;"",ISNUMBER(A8464)),VLOOKUP(A8464,Studies!A:BR,6,FALSE),"")</f>
        <v>Plasma</v>
      </c>
      <c r="G8464" s="194">
        <v>74</v>
      </c>
      <c r="H8464" s="50" t="s">
        <v>60</v>
      </c>
      <c r="I8464" s="187">
        <v>100</v>
      </c>
      <c r="J8464" s="41" t="s">
        <v>946</v>
      </c>
      <c r="K8464" s="41" t="s">
        <v>335</v>
      </c>
      <c r="O8464" s="199">
        <v>0.5</v>
      </c>
      <c r="P8464" s="42" t="s">
        <v>2633</v>
      </c>
    </row>
    <row r="8465" spans="1:16" x14ac:dyDescent="0.2">
      <c r="A8465" s="30">
        <v>1099</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 Clarithromycin</v>
      </c>
      <c r="E8465" s="250" t="str">
        <f>IF(AND(A8465&lt;&gt;"",ISNUMBER(A8465)),VLOOKUP(A8465,Studies!A:BR,5,FALSE),"")</f>
        <v>Midazolam</v>
      </c>
      <c r="F8465" s="251" t="str">
        <f>IF(AND(A8465&lt;&gt;"",ISNUMBER(A8465)),VLOOKUP(A8465,Studies!A:BR,6,FALSE),"")</f>
        <v>Plasma</v>
      </c>
      <c r="G8465" s="194">
        <v>75</v>
      </c>
      <c r="H8465" s="50" t="s">
        <v>60</v>
      </c>
      <c r="I8465" s="187">
        <v>81.416849999999997</v>
      </c>
      <c r="J8465" s="41" t="s">
        <v>946</v>
      </c>
      <c r="K8465" s="41" t="s">
        <v>335</v>
      </c>
      <c r="O8465" s="199">
        <v>0.5</v>
      </c>
      <c r="P8465" s="42" t="s">
        <v>2633</v>
      </c>
    </row>
    <row r="8466" spans="1:16" x14ac:dyDescent="0.2">
      <c r="A8466" s="30">
        <v>1099</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 Clarithromycin</v>
      </c>
      <c r="E8466" s="250" t="str">
        <f>IF(AND(A8466&lt;&gt;"",ISNUMBER(A8466)),VLOOKUP(A8466,Studies!A:BR,5,FALSE),"")</f>
        <v>Midazolam</v>
      </c>
      <c r="F8466" s="251" t="str">
        <f>IF(AND(A8466&lt;&gt;"",ISNUMBER(A8466)),VLOOKUP(A8466,Studies!A:BR,6,FALSE),"")</f>
        <v>Plasma</v>
      </c>
      <c r="G8466" s="194">
        <v>76</v>
      </c>
      <c r="H8466" s="50" t="s">
        <v>60</v>
      </c>
      <c r="I8466" s="187">
        <v>62.322209999999998</v>
      </c>
      <c r="J8466" s="41" t="s">
        <v>946</v>
      </c>
      <c r="K8466" s="41" t="s">
        <v>335</v>
      </c>
      <c r="L8466" s="195">
        <v>21.851310000000002</v>
      </c>
      <c r="M8466" s="52" t="s">
        <v>946</v>
      </c>
      <c r="N8466" s="52" t="s">
        <v>117</v>
      </c>
      <c r="O8466" s="199">
        <v>0.5</v>
      </c>
    </row>
    <row r="8467" spans="1:16" x14ac:dyDescent="0.2">
      <c r="A8467" s="30">
        <v>1099</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 Clarithromycin</v>
      </c>
      <c r="E8467" s="250" t="str">
        <f>IF(AND(A8467&lt;&gt;"",ISNUMBER(A8467)),VLOOKUP(A8467,Studies!A:BR,5,FALSE),"")</f>
        <v>Midazolam</v>
      </c>
      <c r="F8467" s="251" t="str">
        <f>IF(AND(A8467&lt;&gt;"",ISNUMBER(A8467)),VLOOKUP(A8467,Studies!A:BR,6,FALSE),"")</f>
        <v>Plasma</v>
      </c>
      <c r="G8467" s="194">
        <v>78</v>
      </c>
      <c r="H8467" s="50" t="s">
        <v>60</v>
      </c>
      <c r="I8467" s="187">
        <v>35.774320000000003</v>
      </c>
      <c r="J8467" s="41" t="s">
        <v>946</v>
      </c>
      <c r="K8467" s="41" t="s">
        <v>335</v>
      </c>
      <c r="L8467" s="195">
        <v>14.37711</v>
      </c>
      <c r="M8467" s="52" t="s">
        <v>946</v>
      </c>
      <c r="N8467" s="52" t="s">
        <v>117</v>
      </c>
      <c r="O8467" s="199">
        <v>0.5</v>
      </c>
    </row>
    <row r="8468" spans="1:16" x14ac:dyDescent="0.2">
      <c r="A8468" s="30">
        <v>1099</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 Clarithromycin</v>
      </c>
      <c r="E8468" s="250" t="str">
        <f>IF(AND(A8468&lt;&gt;"",ISNUMBER(A8468)),VLOOKUP(A8468,Studies!A:BR,5,FALSE),"")</f>
        <v>Midazolam</v>
      </c>
      <c r="F8468" s="251" t="str">
        <f>IF(AND(A8468&lt;&gt;"",ISNUMBER(A8468)),VLOOKUP(A8468,Studies!A:BR,6,FALSE),"")</f>
        <v>Plasma</v>
      </c>
      <c r="G8468" s="194">
        <v>80</v>
      </c>
      <c r="H8468" s="50" t="s">
        <v>60</v>
      </c>
      <c r="I8468" s="187">
        <v>28.533639999999998</v>
      </c>
      <c r="J8468" s="41" t="s">
        <v>946</v>
      </c>
      <c r="K8468" s="41" t="s">
        <v>335</v>
      </c>
      <c r="L8468" s="195">
        <v>12.1547</v>
      </c>
      <c r="M8468" s="52" t="s">
        <v>946</v>
      </c>
      <c r="N8468" s="52" t="s">
        <v>117</v>
      </c>
      <c r="O8468" s="199">
        <v>0.5</v>
      </c>
    </row>
    <row r="8469" spans="1:16" x14ac:dyDescent="0.2">
      <c r="A8469" s="30">
        <v>1099</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 Clarithromycin</v>
      </c>
      <c r="E8469" s="250" t="str">
        <f>IF(AND(A8469&lt;&gt;"",ISNUMBER(A8469)),VLOOKUP(A8469,Studies!A:BR,5,FALSE),"")</f>
        <v>Midazolam</v>
      </c>
      <c r="F8469" s="251" t="str">
        <f>IF(AND(A8469&lt;&gt;"",ISNUMBER(A8469)),VLOOKUP(A8469,Studies!A:BR,6,FALSE),"")</f>
        <v>Plasma</v>
      </c>
      <c r="G8469" s="194">
        <v>84</v>
      </c>
      <c r="H8469" s="50" t="s">
        <v>60</v>
      </c>
      <c r="I8469" s="187">
        <v>20.117380000000001</v>
      </c>
      <c r="J8469" s="41" t="s">
        <v>946</v>
      </c>
      <c r="K8469" s="41" t="s">
        <v>335</v>
      </c>
      <c r="L8469" s="195">
        <v>10.71551</v>
      </c>
      <c r="M8469" s="52" t="s">
        <v>946</v>
      </c>
      <c r="N8469" s="52" t="s">
        <v>117</v>
      </c>
      <c r="O8469" s="199">
        <v>0.5</v>
      </c>
    </row>
    <row r="8470" spans="1:16" x14ac:dyDescent="0.2">
      <c r="A8470" s="30">
        <v>1099</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 Clarithromycin</v>
      </c>
      <c r="E8470" s="250" t="str">
        <f>IF(AND(A8470&lt;&gt;"",ISNUMBER(A8470)),VLOOKUP(A8470,Studies!A:BR,5,FALSE),"")</f>
        <v>Midazolam</v>
      </c>
      <c r="F8470" s="251" t="str">
        <f>IF(AND(A8470&lt;&gt;"",ISNUMBER(A8470)),VLOOKUP(A8470,Studies!A:BR,6,FALSE),"")</f>
        <v>Plasma</v>
      </c>
      <c r="G8470" s="194">
        <v>88</v>
      </c>
      <c r="H8470" s="50" t="s">
        <v>60</v>
      </c>
      <c r="I8470" s="187">
        <v>16.045639999999999</v>
      </c>
      <c r="J8470" s="41" t="s">
        <v>946</v>
      </c>
      <c r="K8470" s="41" t="s">
        <v>335</v>
      </c>
      <c r="L8470" s="195">
        <v>9.940239</v>
      </c>
      <c r="M8470" s="52" t="s">
        <v>946</v>
      </c>
      <c r="N8470" s="52" t="s">
        <v>117</v>
      </c>
      <c r="O8470" s="199">
        <v>0.5</v>
      </c>
    </row>
    <row r="8471" spans="1:16" x14ac:dyDescent="0.2">
      <c r="A8471" s="30">
        <v>1099</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 Clarithromycin</v>
      </c>
      <c r="E8471" s="250" t="str">
        <f>IF(AND(A8471&lt;&gt;"",ISNUMBER(A8471)),VLOOKUP(A8471,Studies!A:BR,5,FALSE),"")</f>
        <v>Midazolam</v>
      </c>
      <c r="F8471" s="251" t="str">
        <f>IF(AND(A8471&lt;&gt;"",ISNUMBER(A8471)),VLOOKUP(A8471,Studies!A:BR,6,FALSE),"")</f>
        <v>Plasma</v>
      </c>
      <c r="G8471" s="194">
        <v>96</v>
      </c>
      <c r="H8471" s="50" t="s">
        <v>60</v>
      </c>
      <c r="I8471" s="187">
        <v>11.78769</v>
      </c>
      <c r="J8471" s="41" t="s">
        <v>946</v>
      </c>
      <c r="K8471" s="41" t="s">
        <v>335</v>
      </c>
      <c r="L8471" s="195">
        <v>8.2830539999999999</v>
      </c>
      <c r="M8471" s="52" t="s">
        <v>946</v>
      </c>
      <c r="N8471" s="52" t="s">
        <v>117</v>
      </c>
      <c r="O8471" s="199">
        <v>0.5</v>
      </c>
    </row>
    <row r="8472" spans="1:16" x14ac:dyDescent="0.2">
      <c r="A8472" s="30">
        <v>1099</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 Clarithromycin</v>
      </c>
      <c r="E8472" s="250" t="str">
        <f>IF(AND(A8472&lt;&gt;"",ISNUMBER(A8472)),VLOOKUP(A8472,Studies!A:BR,5,FALSE),"")</f>
        <v>Midazolam</v>
      </c>
      <c r="F8472" s="251" t="str">
        <f>IF(AND(A8472&lt;&gt;"",ISNUMBER(A8472)),VLOOKUP(A8472,Studies!A:BR,6,FALSE),"")</f>
        <v>Plasma</v>
      </c>
      <c r="G8472" s="194">
        <v>104</v>
      </c>
      <c r="H8472" s="50" t="s">
        <v>60</v>
      </c>
      <c r="I8472" s="187">
        <v>6.9069399999999996</v>
      </c>
      <c r="J8472" s="41" t="s">
        <v>946</v>
      </c>
      <c r="K8472" s="41" t="s">
        <v>335</v>
      </c>
      <c r="L8472" s="195">
        <v>5.5457190000000001</v>
      </c>
      <c r="M8472" s="52" t="s">
        <v>946</v>
      </c>
      <c r="N8472" s="52" t="s">
        <v>117</v>
      </c>
      <c r="O8472" s="199">
        <v>0.5</v>
      </c>
    </row>
    <row r="8473" spans="1:16" x14ac:dyDescent="0.2">
      <c r="A8473" s="30">
        <v>1099</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 Clarithromycin</v>
      </c>
      <c r="E8473" s="250" t="str">
        <f>IF(AND(A8473&lt;&gt;"",ISNUMBER(A8473)),VLOOKUP(A8473,Studies!A:BR,5,FALSE),"")</f>
        <v>Midazolam</v>
      </c>
      <c r="F8473" s="251" t="str">
        <f>IF(AND(A8473&lt;&gt;"",ISNUMBER(A8473)),VLOOKUP(A8473,Studies!A:BR,6,FALSE),"")</f>
        <v>Plasma</v>
      </c>
      <c r="G8473" s="194">
        <v>120</v>
      </c>
      <c r="H8473" s="50" t="s">
        <v>60</v>
      </c>
      <c r="I8473" s="187">
        <v>3.295013</v>
      </c>
      <c r="J8473" s="41" t="s">
        <v>946</v>
      </c>
      <c r="K8473" s="41" t="s">
        <v>335</v>
      </c>
      <c r="L8473" s="195">
        <v>3.7553960000000002</v>
      </c>
      <c r="M8473" s="52" t="s">
        <v>946</v>
      </c>
      <c r="N8473" s="52" t="s">
        <v>117</v>
      </c>
      <c r="O8473" s="199">
        <v>0.5</v>
      </c>
    </row>
    <row r="8474" spans="1:16" x14ac:dyDescent="0.2">
      <c r="A8474" s="30">
        <v>1102</v>
      </c>
      <c r="B8474" s="249" t="str">
        <f>IF(AND(A8474&lt;&gt;"",ISNUMBER(A8474)),VLOOKUP(A8474,Studies!A:BR,2,FALSE),"")</f>
        <v>Greenblatt 1998a</v>
      </c>
      <c r="C8474" s="250" t="str">
        <f>IF(AND(A8474&lt;&gt;"",ISNUMBER(A8474)),VLOOKUP(A8474,Studies!A:BR,3,FALSE),"")</f>
        <v>https://www.ncbi.nlm.nih.gov/pubmed/9757151</v>
      </c>
      <c r="D8474" s="250" t="str">
        <f>IF(AND(A8474&lt;&gt;"",ISNUMBER(A8474)),VLOOKUP(A8474,Studies!A:BR,4,FALSE),"")</f>
        <v>Triazolam + Clarithromycin (Trial E)</v>
      </c>
      <c r="E8474" s="250" t="str">
        <f>IF(AND(A8474&lt;&gt;"",ISNUMBER(A8474)),VLOOKUP(A8474,Studies!A:BR,5,FALSE),"")</f>
        <v>Triazolam</v>
      </c>
      <c r="F8474" s="251" t="str">
        <f>IF(AND(A8474&lt;&gt;"",ISNUMBER(A8474)),VLOOKUP(A8474,Studies!A:BR,6,FALSE),"")</f>
        <v>Plasma</v>
      </c>
      <c r="G8474" s="194">
        <v>25.5</v>
      </c>
      <c r="H8474" s="50" t="s">
        <v>60</v>
      </c>
      <c r="I8474" s="187">
        <v>1.2480119999999999</v>
      </c>
      <c r="J8474" s="41" t="s">
        <v>941</v>
      </c>
      <c r="K8474" s="187" t="s">
        <v>116</v>
      </c>
      <c r="O8474" s="199"/>
      <c r="P8474" s="42" t="s">
        <v>2631</v>
      </c>
    </row>
    <row r="8475" spans="1:16" x14ac:dyDescent="0.2">
      <c r="A8475" s="30">
        <v>1102</v>
      </c>
      <c r="B8475" s="249" t="str">
        <f>IF(AND(A8475&lt;&gt;"",ISNUMBER(A8475)),VLOOKUP(A8475,Studies!A:BR,2,FALSE),"")</f>
        <v>Greenblatt 1998a</v>
      </c>
      <c r="C8475" s="250" t="str">
        <f>IF(AND(A8475&lt;&gt;"",ISNUMBER(A8475)),VLOOKUP(A8475,Studies!A:BR,3,FALSE),"")</f>
        <v>https://www.ncbi.nlm.nih.gov/pubmed/9757151</v>
      </c>
      <c r="D8475" s="250" t="str">
        <f>IF(AND(A8475&lt;&gt;"",ISNUMBER(A8475)),VLOOKUP(A8475,Studies!A:BR,4,FALSE),"")</f>
        <v>Triazolam + Clarithromycin (Trial E)</v>
      </c>
      <c r="E8475" s="250" t="str">
        <f>IF(AND(A8475&lt;&gt;"",ISNUMBER(A8475)),VLOOKUP(A8475,Studies!A:BR,5,FALSE),"")</f>
        <v>Triazolam</v>
      </c>
      <c r="F8475" s="251" t="str">
        <f>IF(AND(A8475&lt;&gt;"",ISNUMBER(A8475)),VLOOKUP(A8475,Studies!A:BR,6,FALSE),"")</f>
        <v>Plasma</v>
      </c>
      <c r="G8475" s="194">
        <v>26</v>
      </c>
      <c r="H8475" s="50" t="s">
        <v>60</v>
      </c>
      <c r="I8475" s="187">
        <v>2.0173960000000002</v>
      </c>
      <c r="J8475" s="41" t="s">
        <v>941</v>
      </c>
      <c r="K8475" s="187" t="s">
        <v>116</v>
      </c>
      <c r="O8475" s="199"/>
      <c r="P8475" s="42" t="s">
        <v>2631</v>
      </c>
    </row>
    <row r="8476" spans="1:16" x14ac:dyDescent="0.2">
      <c r="A8476" s="30">
        <v>1102</v>
      </c>
      <c r="B8476" s="249" t="str">
        <f>IF(AND(A8476&lt;&gt;"",ISNUMBER(A8476)),VLOOKUP(A8476,Studies!A:BR,2,FALSE),"")</f>
        <v>Greenblatt 1998a</v>
      </c>
      <c r="C8476" s="250" t="str">
        <f>IF(AND(A8476&lt;&gt;"",ISNUMBER(A8476)),VLOOKUP(A8476,Studies!A:BR,3,FALSE),"")</f>
        <v>https://www.ncbi.nlm.nih.gov/pubmed/9757151</v>
      </c>
      <c r="D8476" s="250" t="str">
        <f>IF(AND(A8476&lt;&gt;"",ISNUMBER(A8476)),VLOOKUP(A8476,Studies!A:BR,4,FALSE),"")</f>
        <v>Triazolam + Clarithromycin (Trial E)</v>
      </c>
      <c r="E8476" s="250" t="str">
        <f>IF(AND(A8476&lt;&gt;"",ISNUMBER(A8476)),VLOOKUP(A8476,Studies!A:BR,5,FALSE),"")</f>
        <v>Triazolam</v>
      </c>
      <c r="F8476" s="251" t="str">
        <f>IF(AND(A8476&lt;&gt;"",ISNUMBER(A8476)),VLOOKUP(A8476,Studies!A:BR,6,FALSE),"")</f>
        <v>Plasma</v>
      </c>
      <c r="G8476" s="194">
        <v>26.5</v>
      </c>
      <c r="H8476" s="50" t="s">
        <v>60</v>
      </c>
      <c r="I8476" s="187">
        <v>2.1426440000000002</v>
      </c>
      <c r="J8476" s="41" t="s">
        <v>941</v>
      </c>
      <c r="K8476" s="187" t="s">
        <v>116</v>
      </c>
      <c r="O8476" s="199"/>
      <c r="P8476" s="42" t="s">
        <v>2631</v>
      </c>
    </row>
    <row r="8477" spans="1:16" x14ac:dyDescent="0.2">
      <c r="A8477" s="30">
        <v>1102</v>
      </c>
      <c r="B8477" s="249" t="str">
        <f>IF(AND(A8477&lt;&gt;"",ISNUMBER(A8477)),VLOOKUP(A8477,Studies!A:BR,2,FALSE),"")</f>
        <v>Greenblatt 1998a</v>
      </c>
      <c r="C8477" s="250" t="str">
        <f>IF(AND(A8477&lt;&gt;"",ISNUMBER(A8477)),VLOOKUP(A8477,Studies!A:BR,3,FALSE),"")</f>
        <v>https://www.ncbi.nlm.nih.gov/pubmed/9757151</v>
      </c>
      <c r="D8477" s="250" t="str">
        <f>IF(AND(A8477&lt;&gt;"",ISNUMBER(A8477)),VLOOKUP(A8477,Studies!A:BR,4,FALSE),"")</f>
        <v>Triazolam + Clarithromycin (Trial E)</v>
      </c>
      <c r="E8477" s="250" t="str">
        <f>IF(AND(A8477&lt;&gt;"",ISNUMBER(A8477)),VLOOKUP(A8477,Studies!A:BR,5,FALSE),"")</f>
        <v>Triazolam</v>
      </c>
      <c r="F8477" s="251" t="str">
        <f>IF(AND(A8477&lt;&gt;"",ISNUMBER(A8477)),VLOOKUP(A8477,Studies!A:BR,6,FALSE),"")</f>
        <v>Plasma</v>
      </c>
      <c r="G8477" s="194">
        <v>27</v>
      </c>
      <c r="H8477" s="50" t="s">
        <v>60</v>
      </c>
      <c r="I8477" s="187">
        <v>2.0263420000000001</v>
      </c>
      <c r="J8477" s="41" t="s">
        <v>941</v>
      </c>
      <c r="K8477" s="187" t="s">
        <v>116</v>
      </c>
      <c r="O8477" s="199"/>
      <c r="P8477" s="42" t="s">
        <v>2631</v>
      </c>
    </row>
    <row r="8478" spans="1:16" x14ac:dyDescent="0.2">
      <c r="A8478" s="30">
        <v>1102</v>
      </c>
      <c r="B8478" s="249" t="str">
        <f>IF(AND(A8478&lt;&gt;"",ISNUMBER(A8478)),VLOOKUP(A8478,Studies!A:BR,2,FALSE),"")</f>
        <v>Greenblatt 1998a</v>
      </c>
      <c r="C8478" s="250" t="str">
        <f>IF(AND(A8478&lt;&gt;"",ISNUMBER(A8478)),VLOOKUP(A8478,Studies!A:BR,3,FALSE),"")</f>
        <v>https://www.ncbi.nlm.nih.gov/pubmed/9757151</v>
      </c>
      <c r="D8478" s="250" t="str">
        <f>IF(AND(A8478&lt;&gt;"",ISNUMBER(A8478)),VLOOKUP(A8478,Studies!A:BR,4,FALSE),"")</f>
        <v>Triazolam + Clarithromycin (Trial E)</v>
      </c>
      <c r="E8478" s="250" t="str">
        <f>IF(AND(A8478&lt;&gt;"",ISNUMBER(A8478)),VLOOKUP(A8478,Studies!A:BR,5,FALSE),"")</f>
        <v>Triazolam</v>
      </c>
      <c r="F8478" s="251" t="str">
        <f>IF(AND(A8478&lt;&gt;"",ISNUMBER(A8478)),VLOOKUP(A8478,Studies!A:BR,6,FALSE),"")</f>
        <v>Plasma</v>
      </c>
      <c r="G8478" s="194">
        <v>27.5</v>
      </c>
      <c r="H8478" s="50" t="s">
        <v>60</v>
      </c>
      <c r="I8478" s="187">
        <v>1.9771369999999999</v>
      </c>
      <c r="J8478" s="41" t="s">
        <v>941</v>
      </c>
      <c r="K8478" s="187" t="s">
        <v>116</v>
      </c>
      <c r="O8478" s="199"/>
      <c r="P8478" s="42" t="s">
        <v>2631</v>
      </c>
    </row>
    <row r="8479" spans="1:16" x14ac:dyDescent="0.2">
      <c r="A8479" s="30">
        <v>1102</v>
      </c>
      <c r="B8479" s="249" t="str">
        <f>IF(AND(A8479&lt;&gt;"",ISNUMBER(A8479)),VLOOKUP(A8479,Studies!A:BR,2,FALSE),"")</f>
        <v>Greenblatt 1998a</v>
      </c>
      <c r="C8479" s="250" t="str">
        <f>IF(AND(A8479&lt;&gt;"",ISNUMBER(A8479)),VLOOKUP(A8479,Studies!A:BR,3,FALSE),"")</f>
        <v>https://www.ncbi.nlm.nih.gov/pubmed/9757151</v>
      </c>
      <c r="D8479" s="250" t="str">
        <f>IF(AND(A8479&lt;&gt;"",ISNUMBER(A8479)),VLOOKUP(A8479,Studies!A:BR,4,FALSE),"")</f>
        <v>Triazolam + Clarithromycin (Trial E)</v>
      </c>
      <c r="E8479" s="250" t="str">
        <f>IF(AND(A8479&lt;&gt;"",ISNUMBER(A8479)),VLOOKUP(A8479,Studies!A:BR,5,FALSE),"")</f>
        <v>Triazolam</v>
      </c>
      <c r="F8479" s="251" t="str">
        <f>IF(AND(A8479&lt;&gt;"",ISNUMBER(A8479)),VLOOKUP(A8479,Studies!A:BR,6,FALSE),"")</f>
        <v>Plasma</v>
      </c>
      <c r="G8479" s="194">
        <v>28</v>
      </c>
      <c r="H8479" s="50" t="s">
        <v>60</v>
      </c>
      <c r="I8479" s="187">
        <v>1.8429420000000001</v>
      </c>
      <c r="J8479" s="41" t="s">
        <v>941</v>
      </c>
      <c r="K8479" s="187" t="s">
        <v>116</v>
      </c>
      <c r="O8479" s="199"/>
      <c r="P8479" s="42" t="s">
        <v>2631</v>
      </c>
    </row>
    <row r="8480" spans="1:16" x14ac:dyDescent="0.2">
      <c r="A8480" s="30">
        <v>1102</v>
      </c>
      <c r="B8480" s="249" t="str">
        <f>IF(AND(A8480&lt;&gt;"",ISNUMBER(A8480)),VLOOKUP(A8480,Studies!A:BR,2,FALSE),"")</f>
        <v>Greenblatt 1998a</v>
      </c>
      <c r="C8480" s="250" t="str">
        <f>IF(AND(A8480&lt;&gt;"",ISNUMBER(A8480)),VLOOKUP(A8480,Studies!A:BR,3,FALSE),"")</f>
        <v>https://www.ncbi.nlm.nih.gov/pubmed/9757151</v>
      </c>
      <c r="D8480" s="250" t="str">
        <f>IF(AND(A8480&lt;&gt;"",ISNUMBER(A8480)),VLOOKUP(A8480,Studies!A:BR,4,FALSE),"")</f>
        <v>Triazolam + Clarithromycin (Trial E)</v>
      </c>
      <c r="E8480" s="250" t="str">
        <f>IF(AND(A8480&lt;&gt;"",ISNUMBER(A8480)),VLOOKUP(A8480,Studies!A:BR,5,FALSE),"")</f>
        <v>Triazolam</v>
      </c>
      <c r="F8480" s="251" t="str">
        <f>IF(AND(A8480&lt;&gt;"",ISNUMBER(A8480)),VLOOKUP(A8480,Studies!A:BR,6,FALSE),"")</f>
        <v>Plasma</v>
      </c>
      <c r="G8480" s="194">
        <v>29</v>
      </c>
      <c r="H8480" s="50" t="s">
        <v>60</v>
      </c>
      <c r="I8480" s="187">
        <v>1.6416500000000001</v>
      </c>
      <c r="J8480" s="41" t="s">
        <v>941</v>
      </c>
      <c r="K8480" s="187" t="s">
        <v>116</v>
      </c>
      <c r="O8480" s="199"/>
      <c r="P8480" s="42" t="s">
        <v>2631</v>
      </c>
    </row>
    <row r="8481" spans="1:16" x14ac:dyDescent="0.2">
      <c r="A8481" s="30">
        <v>1102</v>
      </c>
      <c r="B8481" s="249" t="str">
        <f>IF(AND(A8481&lt;&gt;"",ISNUMBER(A8481)),VLOOKUP(A8481,Studies!A:BR,2,FALSE),"")</f>
        <v>Greenblatt 1998a</v>
      </c>
      <c r="C8481" s="250" t="str">
        <f>IF(AND(A8481&lt;&gt;"",ISNUMBER(A8481)),VLOOKUP(A8481,Studies!A:BR,3,FALSE),"")</f>
        <v>https://www.ncbi.nlm.nih.gov/pubmed/9757151</v>
      </c>
      <c r="D8481" s="250" t="str">
        <f>IF(AND(A8481&lt;&gt;"",ISNUMBER(A8481)),VLOOKUP(A8481,Studies!A:BR,4,FALSE),"")</f>
        <v>Triazolam + Clarithromycin (Trial E)</v>
      </c>
      <c r="E8481" s="250" t="str">
        <f>IF(AND(A8481&lt;&gt;"",ISNUMBER(A8481)),VLOOKUP(A8481,Studies!A:BR,5,FALSE),"")</f>
        <v>Triazolam</v>
      </c>
      <c r="F8481" s="251" t="str">
        <f>IF(AND(A8481&lt;&gt;"",ISNUMBER(A8481)),VLOOKUP(A8481,Studies!A:BR,6,FALSE),"")</f>
        <v>Plasma</v>
      </c>
      <c r="G8481" s="194">
        <v>30</v>
      </c>
      <c r="H8481" s="50" t="s">
        <v>60</v>
      </c>
      <c r="I8481" s="187">
        <v>1.5298210000000001</v>
      </c>
      <c r="J8481" s="41" t="s">
        <v>941</v>
      </c>
      <c r="K8481" s="187" t="s">
        <v>116</v>
      </c>
      <c r="O8481" s="199"/>
      <c r="P8481" s="42" t="s">
        <v>2631</v>
      </c>
    </row>
    <row r="8482" spans="1:16" x14ac:dyDescent="0.2">
      <c r="A8482" s="30">
        <v>1102</v>
      </c>
      <c r="B8482" s="249" t="str">
        <f>IF(AND(A8482&lt;&gt;"",ISNUMBER(A8482)),VLOOKUP(A8482,Studies!A:BR,2,FALSE),"")</f>
        <v>Greenblatt 1998a</v>
      </c>
      <c r="C8482" s="250" t="str">
        <f>IF(AND(A8482&lt;&gt;"",ISNUMBER(A8482)),VLOOKUP(A8482,Studies!A:BR,3,FALSE),"")</f>
        <v>https://www.ncbi.nlm.nih.gov/pubmed/9757151</v>
      </c>
      <c r="D8482" s="250" t="str">
        <f>IF(AND(A8482&lt;&gt;"",ISNUMBER(A8482)),VLOOKUP(A8482,Studies!A:BR,4,FALSE),"")</f>
        <v>Triazolam + Clarithromycin (Trial E)</v>
      </c>
      <c r="E8482" s="250" t="str">
        <f>IF(AND(A8482&lt;&gt;"",ISNUMBER(A8482)),VLOOKUP(A8482,Studies!A:BR,5,FALSE),"")</f>
        <v>Triazolam</v>
      </c>
      <c r="F8482" s="251" t="str">
        <f>IF(AND(A8482&lt;&gt;"",ISNUMBER(A8482)),VLOOKUP(A8482,Studies!A:BR,6,FALSE),"")</f>
        <v>Plasma</v>
      </c>
      <c r="G8482" s="194">
        <v>31</v>
      </c>
      <c r="H8482" s="50" t="s">
        <v>60</v>
      </c>
      <c r="I8482" s="187">
        <v>1.440358</v>
      </c>
      <c r="J8482" s="41" t="s">
        <v>941</v>
      </c>
      <c r="K8482" s="187" t="s">
        <v>116</v>
      </c>
      <c r="O8482" s="199"/>
      <c r="P8482" s="42" t="s">
        <v>2631</v>
      </c>
    </row>
    <row r="8483" spans="1:16" x14ac:dyDescent="0.2">
      <c r="A8483" s="30">
        <v>1102</v>
      </c>
      <c r="B8483" s="249" t="str">
        <f>IF(AND(A8483&lt;&gt;"",ISNUMBER(A8483)),VLOOKUP(A8483,Studies!A:BR,2,FALSE),"")</f>
        <v>Greenblatt 1998a</v>
      </c>
      <c r="C8483" s="250" t="str">
        <f>IF(AND(A8483&lt;&gt;"",ISNUMBER(A8483)),VLOOKUP(A8483,Studies!A:BR,3,FALSE),"")</f>
        <v>https://www.ncbi.nlm.nih.gov/pubmed/9757151</v>
      </c>
      <c r="D8483" s="250" t="str">
        <f>IF(AND(A8483&lt;&gt;"",ISNUMBER(A8483)),VLOOKUP(A8483,Studies!A:BR,4,FALSE),"")</f>
        <v>Triazolam + Clarithromycin (Trial E)</v>
      </c>
      <c r="E8483" s="250" t="str">
        <f>IF(AND(A8483&lt;&gt;"",ISNUMBER(A8483)),VLOOKUP(A8483,Studies!A:BR,5,FALSE),"")</f>
        <v>Triazolam</v>
      </c>
      <c r="F8483" s="251" t="str">
        <f>IF(AND(A8483&lt;&gt;"",ISNUMBER(A8483)),VLOOKUP(A8483,Studies!A:BR,6,FALSE),"")</f>
        <v>Plasma</v>
      </c>
      <c r="G8483" s="194">
        <v>33</v>
      </c>
      <c r="H8483" s="50" t="s">
        <v>60</v>
      </c>
      <c r="I8483" s="187">
        <v>1.225646</v>
      </c>
      <c r="J8483" s="41" t="s">
        <v>941</v>
      </c>
      <c r="K8483" s="187" t="s">
        <v>116</v>
      </c>
      <c r="O8483" s="199"/>
      <c r="P8483" s="42" t="s">
        <v>2631</v>
      </c>
    </row>
    <row r="8484" spans="1:16" x14ac:dyDescent="0.2">
      <c r="A8484" s="30">
        <v>1102</v>
      </c>
      <c r="B8484" s="249" t="str">
        <f>IF(AND(A8484&lt;&gt;"",ISNUMBER(A8484)),VLOOKUP(A8484,Studies!A:BR,2,FALSE),"")</f>
        <v>Greenblatt 1998a</v>
      </c>
      <c r="C8484" s="250" t="str">
        <f>IF(AND(A8484&lt;&gt;"",ISNUMBER(A8484)),VLOOKUP(A8484,Studies!A:BR,3,FALSE),"")</f>
        <v>https://www.ncbi.nlm.nih.gov/pubmed/9757151</v>
      </c>
      <c r="D8484" s="250" t="str">
        <f>IF(AND(A8484&lt;&gt;"",ISNUMBER(A8484)),VLOOKUP(A8484,Studies!A:BR,4,FALSE),"")</f>
        <v>Triazolam + Clarithromycin (Trial E)</v>
      </c>
      <c r="E8484" s="250" t="str">
        <f>IF(AND(A8484&lt;&gt;"",ISNUMBER(A8484)),VLOOKUP(A8484,Studies!A:BR,5,FALSE),"")</f>
        <v>Triazolam</v>
      </c>
      <c r="F8484" s="251" t="str">
        <f>IF(AND(A8484&lt;&gt;"",ISNUMBER(A8484)),VLOOKUP(A8484,Studies!A:BR,6,FALSE),"")</f>
        <v>Plasma</v>
      </c>
      <c r="G8484" s="194">
        <v>49</v>
      </c>
      <c r="H8484" s="50" t="s">
        <v>60</v>
      </c>
      <c r="I8484" s="187">
        <v>0.2678373</v>
      </c>
      <c r="J8484" s="41" t="s">
        <v>941</v>
      </c>
      <c r="K8484" s="187" t="s">
        <v>116</v>
      </c>
      <c r="O8484" s="199"/>
      <c r="P8484" s="42" t="s">
        <v>2631</v>
      </c>
    </row>
    <row r="8485" spans="1:16" x14ac:dyDescent="0.2">
      <c r="A8485" s="30">
        <v>1103</v>
      </c>
      <c r="B8485" s="249" t="str">
        <f>IF(AND(A8485&lt;&gt;"",ISNUMBER(A8485)),VLOOKUP(A8485,Studies!A:BR,2,FALSE),"")</f>
        <v>Fleishaker 1994</v>
      </c>
      <c r="C8485" s="250" t="str">
        <f>IF(AND(A8485&lt;&gt;"",ISNUMBER(A8485)),VLOOKUP(A8485,Studies!A:BR,3,FALSE),"")</f>
        <v>https://www.ncbi.nlm.nih.gov/pubmed/8005185</v>
      </c>
      <c r="D8485" s="250" t="str">
        <f>IF(AND(A8485&lt;&gt;"",ISNUMBER(A8485)),VLOOKUP(A8485,Studies!A:BR,4,FALSE),"")</f>
        <v>Alprazolam alone</v>
      </c>
      <c r="E8485" s="250" t="str">
        <f>IF(AND(A8485&lt;&gt;"",ISNUMBER(A8485)),VLOOKUP(A8485,Studies!A:BR,5,FALSE),"")</f>
        <v>Alprazolam</v>
      </c>
      <c r="F8485" s="251" t="str">
        <f>IF(AND(A8485&lt;&gt;"",ISNUMBER(A8485)),VLOOKUP(A8485,Studies!A:BR,6,FALSE),"")</f>
        <v>Plasma</v>
      </c>
      <c r="G8485" s="194">
        <v>0</v>
      </c>
      <c r="H8485" s="50" t="s">
        <v>60</v>
      </c>
      <c r="I8485" s="187">
        <v>0.70346249999999999</v>
      </c>
      <c r="J8485" s="41" t="s">
        <v>941</v>
      </c>
      <c r="K8485" s="41" t="s">
        <v>335</v>
      </c>
      <c r="O8485" s="199"/>
      <c r="P8485" s="42" t="s">
        <v>2627</v>
      </c>
    </row>
    <row r="8486" spans="1:16" x14ac:dyDescent="0.2">
      <c r="A8486" s="30">
        <v>1103</v>
      </c>
      <c r="B8486" s="249" t="str">
        <f>IF(AND(A8486&lt;&gt;"",ISNUMBER(A8486)),VLOOKUP(A8486,Studies!A:BR,2,FALSE),"")</f>
        <v>Fleishaker 1994</v>
      </c>
      <c r="C8486" s="250" t="str">
        <f>IF(AND(A8486&lt;&gt;"",ISNUMBER(A8486)),VLOOKUP(A8486,Studies!A:BR,3,FALSE),"")</f>
        <v>https://www.ncbi.nlm.nih.gov/pubmed/8005185</v>
      </c>
      <c r="D8486" s="250" t="str">
        <f>IF(AND(A8486&lt;&gt;"",ISNUMBER(A8486)),VLOOKUP(A8486,Studies!A:BR,4,FALSE),"")</f>
        <v>Alprazolam alone</v>
      </c>
      <c r="E8486" s="250" t="str">
        <f>IF(AND(A8486&lt;&gt;"",ISNUMBER(A8486)),VLOOKUP(A8486,Studies!A:BR,5,FALSE),"")</f>
        <v>Alprazolam</v>
      </c>
      <c r="F8486" s="251" t="str">
        <f>IF(AND(A8486&lt;&gt;"",ISNUMBER(A8486)),VLOOKUP(A8486,Studies!A:BR,6,FALSE),"")</f>
        <v>Plasma</v>
      </c>
      <c r="G8486" s="194">
        <v>1</v>
      </c>
      <c r="H8486" s="50" t="s">
        <v>60</v>
      </c>
      <c r="I8486" s="187">
        <v>8.4481769999999994</v>
      </c>
      <c r="J8486" s="41" t="s">
        <v>941</v>
      </c>
      <c r="K8486" s="41" t="s">
        <v>335</v>
      </c>
      <c r="O8486" s="199"/>
    </row>
    <row r="8487" spans="1:16" x14ac:dyDescent="0.2">
      <c r="A8487" s="30">
        <v>1103</v>
      </c>
      <c r="B8487" s="249" t="str">
        <f>IF(AND(A8487&lt;&gt;"",ISNUMBER(A8487)),VLOOKUP(A8487,Studies!A:BR,2,FALSE),"")</f>
        <v>Fleishaker 1994</v>
      </c>
      <c r="C8487" s="250" t="str">
        <f>IF(AND(A8487&lt;&gt;"",ISNUMBER(A8487)),VLOOKUP(A8487,Studies!A:BR,3,FALSE),"")</f>
        <v>https://www.ncbi.nlm.nih.gov/pubmed/8005185</v>
      </c>
      <c r="D8487" s="250" t="str">
        <f>IF(AND(A8487&lt;&gt;"",ISNUMBER(A8487)),VLOOKUP(A8487,Studies!A:BR,4,FALSE),"")</f>
        <v>Alprazolam alone</v>
      </c>
      <c r="E8487" s="250" t="str">
        <f>IF(AND(A8487&lt;&gt;"",ISNUMBER(A8487)),VLOOKUP(A8487,Studies!A:BR,5,FALSE),"")</f>
        <v>Alprazolam</v>
      </c>
      <c r="F8487" s="251" t="str">
        <f>IF(AND(A8487&lt;&gt;"",ISNUMBER(A8487)),VLOOKUP(A8487,Studies!A:BR,6,FALSE),"")</f>
        <v>Plasma</v>
      </c>
      <c r="G8487" s="194">
        <v>2</v>
      </c>
      <c r="H8487" s="50" t="s">
        <v>60</v>
      </c>
      <c r="I8487" s="187">
        <v>12.20176</v>
      </c>
      <c r="J8487" s="41" t="s">
        <v>941</v>
      </c>
      <c r="K8487" s="41" t="s">
        <v>335</v>
      </c>
      <c r="O8487" s="199"/>
    </row>
    <row r="8488" spans="1:16" x14ac:dyDescent="0.2">
      <c r="A8488" s="30">
        <v>1103</v>
      </c>
      <c r="B8488" s="249" t="str">
        <f>IF(AND(A8488&lt;&gt;"",ISNUMBER(A8488)),VLOOKUP(A8488,Studies!A:BR,2,FALSE),"")</f>
        <v>Fleishaker 1994</v>
      </c>
      <c r="C8488" s="250" t="str">
        <f>IF(AND(A8488&lt;&gt;"",ISNUMBER(A8488)),VLOOKUP(A8488,Studies!A:BR,3,FALSE),"")</f>
        <v>https://www.ncbi.nlm.nih.gov/pubmed/8005185</v>
      </c>
      <c r="D8488" s="250" t="str">
        <f>IF(AND(A8488&lt;&gt;"",ISNUMBER(A8488)),VLOOKUP(A8488,Studies!A:BR,4,FALSE),"")</f>
        <v>Alprazolam alone</v>
      </c>
      <c r="E8488" s="250" t="str">
        <f>IF(AND(A8488&lt;&gt;"",ISNUMBER(A8488)),VLOOKUP(A8488,Studies!A:BR,5,FALSE),"")</f>
        <v>Alprazolam</v>
      </c>
      <c r="F8488" s="251" t="str">
        <f>IF(AND(A8488&lt;&gt;"",ISNUMBER(A8488)),VLOOKUP(A8488,Studies!A:BR,6,FALSE),"")</f>
        <v>Plasma</v>
      </c>
      <c r="G8488" s="194">
        <v>4</v>
      </c>
      <c r="H8488" s="50" t="s">
        <v>60</v>
      </c>
      <c r="I8488" s="187">
        <v>12.66717</v>
      </c>
      <c r="J8488" s="41" t="s">
        <v>941</v>
      </c>
      <c r="K8488" s="41" t="s">
        <v>335</v>
      </c>
      <c r="O8488" s="199"/>
    </row>
    <row r="8489" spans="1:16" x14ac:dyDescent="0.2">
      <c r="A8489" s="30">
        <v>1103</v>
      </c>
      <c r="B8489" s="249" t="str">
        <f>IF(AND(A8489&lt;&gt;"",ISNUMBER(A8489)),VLOOKUP(A8489,Studies!A:BR,2,FALSE),"")</f>
        <v>Fleishaker 1994</v>
      </c>
      <c r="C8489" s="250" t="str">
        <f>IF(AND(A8489&lt;&gt;"",ISNUMBER(A8489)),VLOOKUP(A8489,Studies!A:BR,3,FALSE),"")</f>
        <v>https://www.ncbi.nlm.nih.gov/pubmed/8005185</v>
      </c>
      <c r="D8489" s="250" t="str">
        <f>IF(AND(A8489&lt;&gt;"",ISNUMBER(A8489)),VLOOKUP(A8489,Studies!A:BR,4,FALSE),"")</f>
        <v>Alprazolam alone</v>
      </c>
      <c r="E8489" s="250" t="str">
        <f>IF(AND(A8489&lt;&gt;"",ISNUMBER(A8489)),VLOOKUP(A8489,Studies!A:BR,5,FALSE),"")</f>
        <v>Alprazolam</v>
      </c>
      <c r="F8489" s="251" t="str">
        <f>IF(AND(A8489&lt;&gt;"",ISNUMBER(A8489)),VLOOKUP(A8489,Studies!A:BR,6,FALSE),"")</f>
        <v>Plasma</v>
      </c>
      <c r="G8489" s="194">
        <v>5</v>
      </c>
      <c r="H8489" s="50" t="s">
        <v>60</v>
      </c>
      <c r="I8489" s="187">
        <v>11.49091</v>
      </c>
      <c r="J8489" s="41" t="s">
        <v>941</v>
      </c>
      <c r="K8489" s="41" t="s">
        <v>335</v>
      </c>
      <c r="O8489" s="199"/>
    </row>
    <row r="8490" spans="1:16" x14ac:dyDescent="0.2">
      <c r="A8490" s="30">
        <v>1103</v>
      </c>
      <c r="B8490" s="249" t="str">
        <f>IF(AND(A8490&lt;&gt;"",ISNUMBER(A8490)),VLOOKUP(A8490,Studies!A:BR,2,FALSE),"")</f>
        <v>Fleishaker 1994</v>
      </c>
      <c r="C8490" s="250" t="str">
        <f>IF(AND(A8490&lt;&gt;"",ISNUMBER(A8490)),VLOOKUP(A8490,Studies!A:BR,3,FALSE),"")</f>
        <v>https://www.ncbi.nlm.nih.gov/pubmed/8005185</v>
      </c>
      <c r="D8490" s="250" t="str">
        <f>IF(AND(A8490&lt;&gt;"",ISNUMBER(A8490)),VLOOKUP(A8490,Studies!A:BR,4,FALSE),"")</f>
        <v>Alprazolam alone</v>
      </c>
      <c r="E8490" s="250" t="str">
        <f>IF(AND(A8490&lt;&gt;"",ISNUMBER(A8490)),VLOOKUP(A8490,Studies!A:BR,5,FALSE),"")</f>
        <v>Alprazolam</v>
      </c>
      <c r="F8490" s="251" t="str">
        <f>IF(AND(A8490&lt;&gt;"",ISNUMBER(A8490)),VLOOKUP(A8490,Studies!A:BR,6,FALSE),"")</f>
        <v>Plasma</v>
      </c>
      <c r="G8490" s="194">
        <v>6</v>
      </c>
      <c r="H8490" s="50" t="s">
        <v>60</v>
      </c>
      <c r="I8490" s="187">
        <v>13.36655</v>
      </c>
      <c r="J8490" s="41" t="s">
        <v>941</v>
      </c>
      <c r="K8490" s="41" t="s">
        <v>335</v>
      </c>
      <c r="O8490" s="199"/>
    </row>
    <row r="8491" spans="1:16" x14ac:dyDescent="0.2">
      <c r="A8491" s="30">
        <v>1103</v>
      </c>
      <c r="B8491" s="249" t="str">
        <f>IF(AND(A8491&lt;&gt;"",ISNUMBER(A8491)),VLOOKUP(A8491,Studies!A:BR,2,FALSE),"")</f>
        <v>Fleishaker 1994</v>
      </c>
      <c r="C8491" s="250" t="str">
        <f>IF(AND(A8491&lt;&gt;"",ISNUMBER(A8491)),VLOOKUP(A8491,Studies!A:BR,3,FALSE),"")</f>
        <v>https://www.ncbi.nlm.nih.gov/pubmed/8005185</v>
      </c>
      <c r="D8491" s="250" t="str">
        <f>IF(AND(A8491&lt;&gt;"",ISNUMBER(A8491)),VLOOKUP(A8491,Studies!A:BR,4,FALSE),"")</f>
        <v>Alprazolam alone</v>
      </c>
      <c r="E8491" s="250" t="str">
        <f>IF(AND(A8491&lt;&gt;"",ISNUMBER(A8491)),VLOOKUP(A8491,Studies!A:BR,5,FALSE),"")</f>
        <v>Alprazolam</v>
      </c>
      <c r="F8491" s="251" t="str">
        <f>IF(AND(A8491&lt;&gt;"",ISNUMBER(A8491)),VLOOKUP(A8491,Studies!A:BR,6,FALSE),"")</f>
        <v>Plasma</v>
      </c>
      <c r="G8491" s="194">
        <v>7</v>
      </c>
      <c r="H8491" s="50" t="s">
        <v>60</v>
      </c>
      <c r="I8491" s="187">
        <v>16.65091</v>
      </c>
      <c r="J8491" s="41" t="s">
        <v>941</v>
      </c>
      <c r="K8491" s="41" t="s">
        <v>335</v>
      </c>
      <c r="O8491" s="199"/>
    </row>
    <row r="8492" spans="1:16" x14ac:dyDescent="0.2">
      <c r="A8492" s="30">
        <v>1103</v>
      </c>
      <c r="B8492" s="249" t="str">
        <f>IF(AND(A8492&lt;&gt;"",ISNUMBER(A8492)),VLOOKUP(A8492,Studies!A:BR,2,FALSE),"")</f>
        <v>Fleishaker 1994</v>
      </c>
      <c r="C8492" s="250" t="str">
        <f>IF(AND(A8492&lt;&gt;"",ISNUMBER(A8492)),VLOOKUP(A8492,Studies!A:BR,3,FALSE),"")</f>
        <v>https://www.ncbi.nlm.nih.gov/pubmed/8005185</v>
      </c>
      <c r="D8492" s="250" t="str">
        <f>IF(AND(A8492&lt;&gt;"",ISNUMBER(A8492)),VLOOKUP(A8492,Studies!A:BR,4,FALSE),"")</f>
        <v>Alprazolam alone</v>
      </c>
      <c r="E8492" s="250" t="str">
        <f>IF(AND(A8492&lt;&gt;"",ISNUMBER(A8492)),VLOOKUP(A8492,Studies!A:BR,5,FALSE),"")</f>
        <v>Alprazolam</v>
      </c>
      <c r="F8492" s="251" t="str">
        <f>IF(AND(A8492&lt;&gt;"",ISNUMBER(A8492)),VLOOKUP(A8492,Studies!A:BR,6,FALSE),"")</f>
        <v>Plasma</v>
      </c>
      <c r="G8492" s="194">
        <v>9</v>
      </c>
      <c r="H8492" s="50" t="s">
        <v>60</v>
      </c>
      <c r="I8492" s="187">
        <v>18.525020000000001</v>
      </c>
      <c r="J8492" s="41" t="s">
        <v>941</v>
      </c>
      <c r="K8492" s="41" t="s">
        <v>335</v>
      </c>
      <c r="O8492" s="199"/>
    </row>
    <row r="8493" spans="1:16" x14ac:dyDescent="0.2">
      <c r="A8493" s="30">
        <v>1103</v>
      </c>
      <c r="B8493" s="249" t="str">
        <f>IF(AND(A8493&lt;&gt;"",ISNUMBER(A8493)),VLOOKUP(A8493,Studies!A:BR,2,FALSE),"")</f>
        <v>Fleishaker 1994</v>
      </c>
      <c r="C8493" s="250" t="str">
        <f>IF(AND(A8493&lt;&gt;"",ISNUMBER(A8493)),VLOOKUP(A8493,Studies!A:BR,3,FALSE),"")</f>
        <v>https://www.ncbi.nlm.nih.gov/pubmed/8005185</v>
      </c>
      <c r="D8493" s="250" t="str">
        <f>IF(AND(A8493&lt;&gt;"",ISNUMBER(A8493)),VLOOKUP(A8493,Studies!A:BR,4,FALSE),"")</f>
        <v>Alprazolam alone</v>
      </c>
      <c r="E8493" s="250" t="str">
        <f>IF(AND(A8493&lt;&gt;"",ISNUMBER(A8493)),VLOOKUP(A8493,Studies!A:BR,5,FALSE),"")</f>
        <v>Alprazolam</v>
      </c>
      <c r="F8493" s="251" t="str">
        <f>IF(AND(A8493&lt;&gt;"",ISNUMBER(A8493)),VLOOKUP(A8493,Studies!A:BR,6,FALSE),"")</f>
        <v>Plasma</v>
      </c>
      <c r="G8493" s="194">
        <v>10</v>
      </c>
      <c r="H8493" s="50" t="s">
        <v>60</v>
      </c>
      <c r="I8493" s="187">
        <v>18.05273</v>
      </c>
      <c r="J8493" s="41" t="s">
        <v>941</v>
      </c>
      <c r="K8493" s="41" t="s">
        <v>335</v>
      </c>
      <c r="O8493" s="199"/>
    </row>
    <row r="8494" spans="1:16" x14ac:dyDescent="0.2">
      <c r="A8494" s="30">
        <v>1103</v>
      </c>
      <c r="B8494" s="249" t="str">
        <f>IF(AND(A8494&lt;&gt;"",ISNUMBER(A8494)),VLOOKUP(A8494,Studies!A:BR,2,FALSE),"")</f>
        <v>Fleishaker 1994</v>
      </c>
      <c r="C8494" s="250" t="str">
        <f>IF(AND(A8494&lt;&gt;"",ISNUMBER(A8494)),VLOOKUP(A8494,Studies!A:BR,3,FALSE),"")</f>
        <v>https://www.ncbi.nlm.nih.gov/pubmed/8005185</v>
      </c>
      <c r="D8494" s="250" t="str">
        <f>IF(AND(A8494&lt;&gt;"",ISNUMBER(A8494)),VLOOKUP(A8494,Studies!A:BR,4,FALSE),"")</f>
        <v>Alprazolam alone</v>
      </c>
      <c r="E8494" s="250" t="str">
        <f>IF(AND(A8494&lt;&gt;"",ISNUMBER(A8494)),VLOOKUP(A8494,Studies!A:BR,5,FALSE),"")</f>
        <v>Alprazolam</v>
      </c>
      <c r="F8494" s="251" t="str">
        <f>IF(AND(A8494&lt;&gt;"",ISNUMBER(A8494)),VLOOKUP(A8494,Studies!A:BR,6,FALSE),"")</f>
        <v>Plasma</v>
      </c>
      <c r="G8494" s="194">
        <v>11</v>
      </c>
      <c r="H8494" s="50" t="s">
        <v>60</v>
      </c>
      <c r="I8494" s="187">
        <v>20.867599999999999</v>
      </c>
      <c r="J8494" s="41" t="s">
        <v>941</v>
      </c>
      <c r="K8494" s="41" t="s">
        <v>335</v>
      </c>
      <c r="O8494" s="199"/>
    </row>
    <row r="8495" spans="1:16" x14ac:dyDescent="0.2">
      <c r="A8495" s="30">
        <v>1103</v>
      </c>
      <c r="B8495" s="249" t="str">
        <f>IF(AND(A8495&lt;&gt;"",ISNUMBER(A8495)),VLOOKUP(A8495,Studies!A:BR,2,FALSE),"")</f>
        <v>Fleishaker 1994</v>
      </c>
      <c r="C8495" s="250" t="str">
        <f>IF(AND(A8495&lt;&gt;"",ISNUMBER(A8495)),VLOOKUP(A8495,Studies!A:BR,3,FALSE),"")</f>
        <v>https://www.ncbi.nlm.nih.gov/pubmed/8005185</v>
      </c>
      <c r="D8495" s="250" t="str">
        <f>IF(AND(A8495&lt;&gt;"",ISNUMBER(A8495)),VLOOKUP(A8495,Studies!A:BR,4,FALSE),"")</f>
        <v>Alprazolam alone</v>
      </c>
      <c r="E8495" s="250" t="str">
        <f>IF(AND(A8495&lt;&gt;"",ISNUMBER(A8495)),VLOOKUP(A8495,Studies!A:BR,5,FALSE),"")</f>
        <v>Alprazolam</v>
      </c>
      <c r="F8495" s="251" t="str">
        <f>IF(AND(A8495&lt;&gt;"",ISNUMBER(A8495)),VLOOKUP(A8495,Studies!A:BR,6,FALSE),"")</f>
        <v>Plasma</v>
      </c>
      <c r="G8495" s="194">
        <v>12</v>
      </c>
      <c r="H8495" s="50" t="s">
        <v>60</v>
      </c>
      <c r="I8495" s="187">
        <v>23.447479999999999</v>
      </c>
      <c r="J8495" s="41" t="s">
        <v>941</v>
      </c>
      <c r="K8495" s="41" t="s">
        <v>335</v>
      </c>
      <c r="O8495" s="199"/>
    </row>
    <row r="8496" spans="1:16" x14ac:dyDescent="0.2">
      <c r="A8496" s="30">
        <v>1103</v>
      </c>
      <c r="B8496" s="249" t="str">
        <f>IF(AND(A8496&lt;&gt;"",ISNUMBER(A8496)),VLOOKUP(A8496,Studies!A:BR,2,FALSE),"")</f>
        <v>Fleishaker 1994</v>
      </c>
      <c r="C8496" s="250" t="str">
        <f>IF(AND(A8496&lt;&gt;"",ISNUMBER(A8496)),VLOOKUP(A8496,Studies!A:BR,3,FALSE),"")</f>
        <v>https://www.ncbi.nlm.nih.gov/pubmed/8005185</v>
      </c>
      <c r="D8496" s="250" t="str">
        <f>IF(AND(A8496&lt;&gt;"",ISNUMBER(A8496)),VLOOKUP(A8496,Studies!A:BR,4,FALSE),"")</f>
        <v>Alprazolam alone</v>
      </c>
      <c r="E8496" s="250" t="str">
        <f>IF(AND(A8496&lt;&gt;"",ISNUMBER(A8496)),VLOOKUP(A8496,Studies!A:BR,5,FALSE),"")</f>
        <v>Alprazolam</v>
      </c>
      <c r="F8496" s="251" t="str">
        <f>IF(AND(A8496&lt;&gt;"",ISNUMBER(A8496)),VLOOKUP(A8496,Studies!A:BR,6,FALSE),"")</f>
        <v>Plasma</v>
      </c>
      <c r="G8496" s="194">
        <v>14</v>
      </c>
      <c r="H8496" s="50" t="s">
        <v>60</v>
      </c>
      <c r="I8496" s="187">
        <v>23.677890000000001</v>
      </c>
      <c r="J8496" s="41" t="s">
        <v>941</v>
      </c>
      <c r="K8496" s="41" t="s">
        <v>335</v>
      </c>
      <c r="O8496" s="199"/>
    </row>
    <row r="8497" spans="1:15" x14ac:dyDescent="0.2">
      <c r="A8497" s="30">
        <v>1103</v>
      </c>
      <c r="B8497" s="249" t="str">
        <f>IF(AND(A8497&lt;&gt;"",ISNUMBER(A8497)),VLOOKUP(A8497,Studies!A:BR,2,FALSE),"")</f>
        <v>Fleishaker 1994</v>
      </c>
      <c r="C8497" s="250" t="str">
        <f>IF(AND(A8497&lt;&gt;"",ISNUMBER(A8497)),VLOOKUP(A8497,Studies!A:BR,3,FALSE),"")</f>
        <v>https://www.ncbi.nlm.nih.gov/pubmed/8005185</v>
      </c>
      <c r="D8497" s="250" t="str">
        <f>IF(AND(A8497&lt;&gt;"",ISNUMBER(A8497)),VLOOKUP(A8497,Studies!A:BR,4,FALSE),"")</f>
        <v>Alprazolam alone</v>
      </c>
      <c r="E8497" s="250" t="str">
        <f>IF(AND(A8497&lt;&gt;"",ISNUMBER(A8497)),VLOOKUP(A8497,Studies!A:BR,5,FALSE),"")</f>
        <v>Alprazolam</v>
      </c>
      <c r="F8497" s="251" t="str">
        <f>IF(AND(A8497&lt;&gt;"",ISNUMBER(A8497)),VLOOKUP(A8497,Studies!A:BR,6,FALSE),"")</f>
        <v>Plasma</v>
      </c>
      <c r="G8497" s="194">
        <v>15</v>
      </c>
      <c r="H8497" s="50" t="s">
        <v>60</v>
      </c>
      <c r="I8497" s="187">
        <v>24.379819999999999</v>
      </c>
      <c r="J8497" s="41" t="s">
        <v>941</v>
      </c>
      <c r="K8497" s="41" t="s">
        <v>335</v>
      </c>
      <c r="O8497" s="199"/>
    </row>
    <row r="8498" spans="1:15" x14ac:dyDescent="0.2">
      <c r="A8498" s="30">
        <v>1103</v>
      </c>
      <c r="B8498" s="249" t="str">
        <f>IF(AND(A8498&lt;&gt;"",ISNUMBER(A8498)),VLOOKUP(A8498,Studies!A:BR,2,FALSE),"")</f>
        <v>Fleishaker 1994</v>
      </c>
      <c r="C8498" s="250" t="str">
        <f>IF(AND(A8498&lt;&gt;"",ISNUMBER(A8498)),VLOOKUP(A8498,Studies!A:BR,3,FALSE),"")</f>
        <v>https://www.ncbi.nlm.nih.gov/pubmed/8005185</v>
      </c>
      <c r="D8498" s="250" t="str">
        <f>IF(AND(A8498&lt;&gt;"",ISNUMBER(A8498)),VLOOKUP(A8498,Studies!A:BR,4,FALSE),"")</f>
        <v>Alprazolam alone</v>
      </c>
      <c r="E8498" s="250" t="str">
        <f>IF(AND(A8498&lt;&gt;"",ISNUMBER(A8498)),VLOOKUP(A8498,Studies!A:BR,5,FALSE),"")</f>
        <v>Alprazolam</v>
      </c>
      <c r="F8498" s="251" t="str">
        <f>IF(AND(A8498&lt;&gt;"",ISNUMBER(A8498)),VLOOKUP(A8498,Studies!A:BR,6,FALSE),"")</f>
        <v>Plasma</v>
      </c>
      <c r="G8498" s="194">
        <v>20</v>
      </c>
      <c r="H8498" s="50" t="s">
        <v>60</v>
      </c>
      <c r="I8498" s="187">
        <v>25.77731</v>
      </c>
      <c r="J8498" s="41" t="s">
        <v>941</v>
      </c>
      <c r="K8498" s="41" t="s">
        <v>335</v>
      </c>
      <c r="O8498" s="199"/>
    </row>
    <row r="8499" spans="1:15" x14ac:dyDescent="0.2">
      <c r="A8499" s="30">
        <v>1103</v>
      </c>
      <c r="B8499" s="249" t="str">
        <f>IF(AND(A8499&lt;&gt;"",ISNUMBER(A8499)),VLOOKUP(A8499,Studies!A:BR,2,FALSE),"")</f>
        <v>Fleishaker 1994</v>
      </c>
      <c r="C8499" s="250" t="str">
        <f>IF(AND(A8499&lt;&gt;"",ISNUMBER(A8499)),VLOOKUP(A8499,Studies!A:BR,3,FALSE),"")</f>
        <v>https://www.ncbi.nlm.nih.gov/pubmed/8005185</v>
      </c>
      <c r="D8499" s="250" t="str">
        <f>IF(AND(A8499&lt;&gt;"",ISNUMBER(A8499)),VLOOKUP(A8499,Studies!A:BR,4,FALSE),"")</f>
        <v>Alprazolam alone</v>
      </c>
      <c r="E8499" s="250" t="str">
        <f>IF(AND(A8499&lt;&gt;"",ISNUMBER(A8499)),VLOOKUP(A8499,Studies!A:BR,5,FALSE),"")</f>
        <v>Alprazolam</v>
      </c>
      <c r="F8499" s="251" t="str">
        <f>IF(AND(A8499&lt;&gt;"",ISNUMBER(A8499)),VLOOKUP(A8499,Studies!A:BR,6,FALSE),"")</f>
        <v>Plasma</v>
      </c>
      <c r="G8499" s="194">
        <v>24</v>
      </c>
      <c r="H8499" s="50" t="s">
        <v>60</v>
      </c>
      <c r="I8499" s="187">
        <v>27.177099999999999</v>
      </c>
      <c r="J8499" s="41" t="s">
        <v>941</v>
      </c>
      <c r="K8499" s="41" t="s">
        <v>335</v>
      </c>
      <c r="O8499" s="199"/>
    </row>
    <row r="8500" spans="1:15" x14ac:dyDescent="0.2">
      <c r="A8500" s="30">
        <v>1103</v>
      </c>
      <c r="B8500" s="249" t="str">
        <f>IF(AND(A8500&lt;&gt;"",ISNUMBER(A8500)),VLOOKUP(A8500,Studies!A:BR,2,FALSE),"")</f>
        <v>Fleishaker 1994</v>
      </c>
      <c r="C8500" s="250" t="str">
        <f>IF(AND(A8500&lt;&gt;"",ISNUMBER(A8500)),VLOOKUP(A8500,Studies!A:BR,3,FALSE),"")</f>
        <v>https://www.ncbi.nlm.nih.gov/pubmed/8005185</v>
      </c>
      <c r="D8500" s="250" t="str">
        <f>IF(AND(A8500&lt;&gt;"",ISNUMBER(A8500)),VLOOKUP(A8500,Studies!A:BR,4,FALSE),"")</f>
        <v>Alprazolam alone</v>
      </c>
      <c r="E8500" s="250" t="str">
        <f>IF(AND(A8500&lt;&gt;"",ISNUMBER(A8500)),VLOOKUP(A8500,Studies!A:BR,5,FALSE),"")</f>
        <v>Alprazolam</v>
      </c>
      <c r="F8500" s="251" t="str">
        <f>IF(AND(A8500&lt;&gt;"",ISNUMBER(A8500)),VLOOKUP(A8500,Studies!A:BR,6,FALSE),"")</f>
        <v>Plasma</v>
      </c>
      <c r="G8500" s="194">
        <v>48</v>
      </c>
      <c r="H8500" s="50" t="s">
        <v>60</v>
      </c>
      <c r="I8500" s="187">
        <v>35.575580000000002</v>
      </c>
      <c r="J8500" s="41" t="s">
        <v>941</v>
      </c>
      <c r="K8500" s="41" t="s">
        <v>335</v>
      </c>
      <c r="O8500" s="199"/>
    </row>
    <row r="8501" spans="1:15" x14ac:dyDescent="0.2">
      <c r="A8501" s="30">
        <v>1103</v>
      </c>
      <c r="B8501" s="249" t="str">
        <f>IF(AND(A8501&lt;&gt;"",ISNUMBER(A8501)),VLOOKUP(A8501,Studies!A:BR,2,FALSE),"")</f>
        <v>Fleishaker 1994</v>
      </c>
      <c r="C8501" s="250" t="str">
        <f>IF(AND(A8501&lt;&gt;"",ISNUMBER(A8501)),VLOOKUP(A8501,Studies!A:BR,3,FALSE),"")</f>
        <v>https://www.ncbi.nlm.nih.gov/pubmed/8005185</v>
      </c>
      <c r="D8501" s="250" t="str">
        <f>IF(AND(A8501&lt;&gt;"",ISNUMBER(A8501)),VLOOKUP(A8501,Studies!A:BR,4,FALSE),"")</f>
        <v>Alprazolam alone</v>
      </c>
      <c r="E8501" s="250" t="str">
        <f>IF(AND(A8501&lt;&gt;"",ISNUMBER(A8501)),VLOOKUP(A8501,Studies!A:BR,5,FALSE),"")</f>
        <v>Alprazolam</v>
      </c>
      <c r="F8501" s="251" t="str">
        <f>IF(AND(A8501&lt;&gt;"",ISNUMBER(A8501)),VLOOKUP(A8501,Studies!A:BR,6,FALSE),"")</f>
        <v>Plasma</v>
      </c>
      <c r="G8501" s="194">
        <v>72</v>
      </c>
      <c r="H8501" s="50" t="s">
        <v>60</v>
      </c>
      <c r="I8501" s="187">
        <v>38.80997</v>
      </c>
      <c r="J8501" s="41" t="s">
        <v>941</v>
      </c>
      <c r="K8501" s="41" t="s">
        <v>335</v>
      </c>
      <c r="O8501" s="199"/>
    </row>
    <row r="8502" spans="1:15" x14ac:dyDescent="0.2">
      <c r="A8502" s="30">
        <v>1103</v>
      </c>
      <c r="B8502" s="249" t="str">
        <f>IF(AND(A8502&lt;&gt;"",ISNUMBER(A8502)),VLOOKUP(A8502,Studies!A:BR,2,FALSE),"")</f>
        <v>Fleishaker 1994</v>
      </c>
      <c r="C8502" s="250" t="str">
        <f>IF(AND(A8502&lt;&gt;"",ISNUMBER(A8502)),VLOOKUP(A8502,Studies!A:BR,3,FALSE),"")</f>
        <v>https://www.ncbi.nlm.nih.gov/pubmed/8005185</v>
      </c>
      <c r="D8502" s="250" t="str">
        <f>IF(AND(A8502&lt;&gt;"",ISNUMBER(A8502)),VLOOKUP(A8502,Studies!A:BR,4,FALSE),"")</f>
        <v>Alprazolam alone</v>
      </c>
      <c r="E8502" s="250" t="str">
        <f>IF(AND(A8502&lt;&gt;"",ISNUMBER(A8502)),VLOOKUP(A8502,Studies!A:BR,5,FALSE),"")</f>
        <v>Alprazolam</v>
      </c>
      <c r="F8502" s="251" t="str">
        <f>IF(AND(A8502&lt;&gt;"",ISNUMBER(A8502)),VLOOKUP(A8502,Studies!A:BR,6,FALSE),"")</f>
        <v>Plasma</v>
      </c>
      <c r="G8502" s="194">
        <v>73</v>
      </c>
      <c r="H8502" s="50" t="s">
        <v>60</v>
      </c>
      <c r="I8502" s="187">
        <v>42.32882</v>
      </c>
      <c r="J8502" s="41" t="s">
        <v>941</v>
      </c>
      <c r="K8502" s="41" t="s">
        <v>335</v>
      </c>
      <c r="O8502" s="199"/>
    </row>
    <row r="8503" spans="1:15" x14ac:dyDescent="0.2">
      <c r="A8503" s="30">
        <v>1103</v>
      </c>
      <c r="B8503" s="249" t="str">
        <f>IF(AND(A8503&lt;&gt;"",ISNUMBER(A8503)),VLOOKUP(A8503,Studies!A:BR,2,FALSE),"")</f>
        <v>Fleishaker 1994</v>
      </c>
      <c r="C8503" s="250" t="str">
        <f>IF(AND(A8503&lt;&gt;"",ISNUMBER(A8503)),VLOOKUP(A8503,Studies!A:BR,3,FALSE),"")</f>
        <v>https://www.ncbi.nlm.nih.gov/pubmed/8005185</v>
      </c>
      <c r="D8503" s="250" t="str">
        <f>IF(AND(A8503&lt;&gt;"",ISNUMBER(A8503)),VLOOKUP(A8503,Studies!A:BR,4,FALSE),"")</f>
        <v>Alprazolam alone</v>
      </c>
      <c r="E8503" s="250" t="str">
        <f>IF(AND(A8503&lt;&gt;"",ISNUMBER(A8503)),VLOOKUP(A8503,Studies!A:BR,5,FALSE),"")</f>
        <v>Alprazolam</v>
      </c>
      <c r="F8503" s="251" t="str">
        <f>IF(AND(A8503&lt;&gt;"",ISNUMBER(A8503)),VLOOKUP(A8503,Studies!A:BR,6,FALSE),"")</f>
        <v>Plasma</v>
      </c>
      <c r="G8503" s="194">
        <v>74</v>
      </c>
      <c r="H8503" s="50" t="s">
        <v>60</v>
      </c>
      <c r="I8503" s="187">
        <v>43.969470000000001</v>
      </c>
      <c r="J8503" s="41" t="s">
        <v>941</v>
      </c>
      <c r="K8503" s="41" t="s">
        <v>335</v>
      </c>
      <c r="O8503" s="199"/>
    </row>
    <row r="8504" spans="1:15" x14ac:dyDescent="0.2">
      <c r="A8504" s="30">
        <v>1103</v>
      </c>
      <c r="B8504" s="249" t="str">
        <f>IF(AND(A8504&lt;&gt;"",ISNUMBER(A8504)),VLOOKUP(A8504,Studies!A:BR,2,FALSE),"")</f>
        <v>Fleishaker 1994</v>
      </c>
      <c r="C8504" s="250" t="str">
        <f>IF(AND(A8504&lt;&gt;"",ISNUMBER(A8504)),VLOOKUP(A8504,Studies!A:BR,3,FALSE),"")</f>
        <v>https://www.ncbi.nlm.nih.gov/pubmed/8005185</v>
      </c>
      <c r="D8504" s="250" t="str">
        <f>IF(AND(A8504&lt;&gt;"",ISNUMBER(A8504)),VLOOKUP(A8504,Studies!A:BR,4,FALSE),"")</f>
        <v>Alprazolam alone</v>
      </c>
      <c r="E8504" s="250" t="str">
        <f>IF(AND(A8504&lt;&gt;"",ISNUMBER(A8504)),VLOOKUP(A8504,Studies!A:BR,5,FALSE),"")</f>
        <v>Alprazolam</v>
      </c>
      <c r="F8504" s="251" t="str">
        <f>IF(AND(A8504&lt;&gt;"",ISNUMBER(A8504)),VLOOKUP(A8504,Studies!A:BR,6,FALSE),"")</f>
        <v>Plasma</v>
      </c>
      <c r="G8504" s="194">
        <v>76</v>
      </c>
      <c r="H8504" s="50" t="s">
        <v>60</v>
      </c>
      <c r="I8504" s="187">
        <v>42.08719</v>
      </c>
      <c r="J8504" s="41" t="s">
        <v>941</v>
      </c>
      <c r="K8504" s="41" t="s">
        <v>335</v>
      </c>
      <c r="O8504" s="199"/>
    </row>
    <row r="8505" spans="1:15" x14ac:dyDescent="0.2">
      <c r="A8505" s="30">
        <v>1103</v>
      </c>
      <c r="B8505" s="249" t="str">
        <f>IF(AND(A8505&lt;&gt;"",ISNUMBER(A8505)),VLOOKUP(A8505,Studies!A:BR,2,FALSE),"")</f>
        <v>Fleishaker 1994</v>
      </c>
      <c r="C8505" s="250" t="str">
        <f>IF(AND(A8505&lt;&gt;"",ISNUMBER(A8505)),VLOOKUP(A8505,Studies!A:BR,3,FALSE),"")</f>
        <v>https://www.ncbi.nlm.nih.gov/pubmed/8005185</v>
      </c>
      <c r="D8505" s="250" t="str">
        <f>IF(AND(A8505&lt;&gt;"",ISNUMBER(A8505)),VLOOKUP(A8505,Studies!A:BR,4,FALSE),"")</f>
        <v>Alprazolam alone</v>
      </c>
      <c r="E8505" s="250" t="str">
        <f>IF(AND(A8505&lt;&gt;"",ISNUMBER(A8505)),VLOOKUP(A8505,Studies!A:BR,5,FALSE),"")</f>
        <v>Alprazolam</v>
      </c>
      <c r="F8505" s="251" t="str">
        <f>IF(AND(A8505&lt;&gt;"",ISNUMBER(A8505)),VLOOKUP(A8505,Studies!A:BR,6,FALSE),"")</f>
        <v>Plasma</v>
      </c>
      <c r="G8505" s="194">
        <v>77</v>
      </c>
      <c r="H8505" s="50" t="s">
        <v>60</v>
      </c>
      <c r="I8505" s="187">
        <v>39.503239999999998</v>
      </c>
      <c r="J8505" s="41" t="s">
        <v>941</v>
      </c>
      <c r="K8505" s="41" t="s">
        <v>335</v>
      </c>
      <c r="O8505" s="199"/>
    </row>
    <row r="8506" spans="1:15" x14ac:dyDescent="0.2">
      <c r="A8506" s="30">
        <v>1103</v>
      </c>
      <c r="B8506" s="249" t="str">
        <f>IF(AND(A8506&lt;&gt;"",ISNUMBER(A8506)),VLOOKUP(A8506,Studies!A:BR,2,FALSE),"")</f>
        <v>Fleishaker 1994</v>
      </c>
      <c r="C8506" s="250" t="str">
        <f>IF(AND(A8506&lt;&gt;"",ISNUMBER(A8506)),VLOOKUP(A8506,Studies!A:BR,3,FALSE),"")</f>
        <v>https://www.ncbi.nlm.nih.gov/pubmed/8005185</v>
      </c>
      <c r="D8506" s="250" t="str">
        <f>IF(AND(A8506&lt;&gt;"",ISNUMBER(A8506)),VLOOKUP(A8506,Studies!A:BR,4,FALSE),"")</f>
        <v>Alprazolam alone</v>
      </c>
      <c r="E8506" s="250" t="str">
        <f>IF(AND(A8506&lt;&gt;"",ISNUMBER(A8506)),VLOOKUP(A8506,Studies!A:BR,5,FALSE),"")</f>
        <v>Alprazolam</v>
      </c>
      <c r="F8506" s="251" t="str">
        <f>IF(AND(A8506&lt;&gt;"",ISNUMBER(A8506)),VLOOKUP(A8506,Studies!A:BR,6,FALSE),"")</f>
        <v>Plasma</v>
      </c>
      <c r="G8506" s="194">
        <v>78</v>
      </c>
      <c r="H8506" s="50" t="s">
        <v>60</v>
      </c>
      <c r="I8506" s="187">
        <v>43.256830000000001</v>
      </c>
      <c r="J8506" s="41" t="s">
        <v>941</v>
      </c>
      <c r="K8506" s="41" t="s">
        <v>335</v>
      </c>
      <c r="O8506" s="199"/>
    </row>
    <row r="8507" spans="1:15" x14ac:dyDescent="0.2">
      <c r="A8507" s="30">
        <v>1103</v>
      </c>
      <c r="B8507" s="249" t="str">
        <f>IF(AND(A8507&lt;&gt;"",ISNUMBER(A8507)),VLOOKUP(A8507,Studies!A:BR,2,FALSE),"")</f>
        <v>Fleishaker 1994</v>
      </c>
      <c r="C8507" s="250" t="str">
        <f>IF(AND(A8507&lt;&gt;"",ISNUMBER(A8507)),VLOOKUP(A8507,Studies!A:BR,3,FALSE),"")</f>
        <v>https://www.ncbi.nlm.nih.gov/pubmed/8005185</v>
      </c>
      <c r="D8507" s="250" t="str">
        <f>IF(AND(A8507&lt;&gt;"",ISNUMBER(A8507)),VLOOKUP(A8507,Studies!A:BR,4,FALSE),"")</f>
        <v>Alprazolam alone</v>
      </c>
      <c r="E8507" s="250" t="str">
        <f>IF(AND(A8507&lt;&gt;"",ISNUMBER(A8507)),VLOOKUP(A8507,Studies!A:BR,5,FALSE),"")</f>
        <v>Alprazolam</v>
      </c>
      <c r="F8507" s="251" t="str">
        <f>IF(AND(A8507&lt;&gt;"",ISNUMBER(A8507)),VLOOKUP(A8507,Studies!A:BR,6,FALSE),"")</f>
        <v>Plasma</v>
      </c>
      <c r="G8507" s="194">
        <v>79</v>
      </c>
      <c r="H8507" s="50" t="s">
        <v>60</v>
      </c>
      <c r="I8507" s="187">
        <v>43.959009999999999</v>
      </c>
      <c r="J8507" s="41" t="s">
        <v>941</v>
      </c>
      <c r="K8507" s="41" t="s">
        <v>335</v>
      </c>
      <c r="O8507" s="199"/>
    </row>
    <row r="8508" spans="1:15" x14ac:dyDescent="0.2">
      <c r="A8508" s="30">
        <v>1103</v>
      </c>
      <c r="B8508" s="249" t="str">
        <f>IF(AND(A8508&lt;&gt;"",ISNUMBER(A8508)),VLOOKUP(A8508,Studies!A:BR,2,FALSE),"")</f>
        <v>Fleishaker 1994</v>
      </c>
      <c r="C8508" s="250" t="str">
        <f>IF(AND(A8508&lt;&gt;"",ISNUMBER(A8508)),VLOOKUP(A8508,Studies!A:BR,3,FALSE),"")</f>
        <v>https://www.ncbi.nlm.nih.gov/pubmed/8005185</v>
      </c>
      <c r="D8508" s="250" t="str">
        <f>IF(AND(A8508&lt;&gt;"",ISNUMBER(A8508)),VLOOKUP(A8508,Studies!A:BR,4,FALSE),"")</f>
        <v>Alprazolam alone</v>
      </c>
      <c r="E8508" s="250" t="str">
        <f>IF(AND(A8508&lt;&gt;"",ISNUMBER(A8508)),VLOOKUP(A8508,Studies!A:BR,5,FALSE),"")</f>
        <v>Alprazolam</v>
      </c>
      <c r="F8508" s="251" t="str">
        <f>IF(AND(A8508&lt;&gt;"",ISNUMBER(A8508)),VLOOKUP(A8508,Studies!A:BR,6,FALSE),"")</f>
        <v>Plasma</v>
      </c>
      <c r="G8508" s="194">
        <v>81</v>
      </c>
      <c r="H8508" s="50" t="s">
        <v>60</v>
      </c>
      <c r="I8508" s="187">
        <v>43.719679999999997</v>
      </c>
      <c r="J8508" s="41" t="s">
        <v>941</v>
      </c>
      <c r="K8508" s="41" t="s">
        <v>335</v>
      </c>
      <c r="O8508" s="199"/>
    </row>
    <row r="8509" spans="1:15" x14ac:dyDescent="0.2">
      <c r="A8509" s="30">
        <v>1103</v>
      </c>
      <c r="B8509" s="249" t="str">
        <f>IF(AND(A8509&lt;&gt;"",ISNUMBER(A8509)),VLOOKUP(A8509,Studies!A:BR,2,FALSE),"")</f>
        <v>Fleishaker 1994</v>
      </c>
      <c r="C8509" s="250" t="str">
        <f>IF(AND(A8509&lt;&gt;"",ISNUMBER(A8509)),VLOOKUP(A8509,Studies!A:BR,3,FALSE),"")</f>
        <v>https://www.ncbi.nlm.nih.gov/pubmed/8005185</v>
      </c>
      <c r="D8509" s="250" t="str">
        <f>IF(AND(A8509&lt;&gt;"",ISNUMBER(A8509)),VLOOKUP(A8509,Studies!A:BR,4,FALSE),"")</f>
        <v>Alprazolam alone</v>
      </c>
      <c r="E8509" s="250" t="str">
        <f>IF(AND(A8509&lt;&gt;"",ISNUMBER(A8509)),VLOOKUP(A8509,Studies!A:BR,5,FALSE),"")</f>
        <v>Alprazolam</v>
      </c>
      <c r="F8509" s="251" t="str">
        <f>IF(AND(A8509&lt;&gt;"",ISNUMBER(A8509)),VLOOKUP(A8509,Studies!A:BR,6,FALSE),"")</f>
        <v>Plasma</v>
      </c>
      <c r="G8509" s="194">
        <v>82</v>
      </c>
      <c r="H8509" s="50" t="s">
        <v>60</v>
      </c>
      <c r="I8509" s="187">
        <v>40.431249999999999</v>
      </c>
      <c r="J8509" s="41" t="s">
        <v>941</v>
      </c>
      <c r="K8509" s="41" t="s">
        <v>335</v>
      </c>
      <c r="O8509" s="199"/>
    </row>
    <row r="8510" spans="1:15" x14ac:dyDescent="0.2">
      <c r="A8510" s="30">
        <v>1103</v>
      </c>
      <c r="B8510" s="249" t="str">
        <f>IF(AND(A8510&lt;&gt;"",ISNUMBER(A8510)),VLOOKUP(A8510,Studies!A:BR,2,FALSE),"")</f>
        <v>Fleishaker 1994</v>
      </c>
      <c r="C8510" s="250" t="str">
        <f>IF(AND(A8510&lt;&gt;"",ISNUMBER(A8510)),VLOOKUP(A8510,Studies!A:BR,3,FALSE),"")</f>
        <v>https://www.ncbi.nlm.nih.gov/pubmed/8005185</v>
      </c>
      <c r="D8510" s="250" t="str">
        <f>IF(AND(A8510&lt;&gt;"",ISNUMBER(A8510)),VLOOKUP(A8510,Studies!A:BR,4,FALSE),"")</f>
        <v>Alprazolam alone</v>
      </c>
      <c r="E8510" s="250" t="str">
        <f>IF(AND(A8510&lt;&gt;"",ISNUMBER(A8510)),VLOOKUP(A8510,Studies!A:BR,5,FALSE),"")</f>
        <v>Alprazolam</v>
      </c>
      <c r="F8510" s="251" t="str">
        <f>IF(AND(A8510&lt;&gt;"",ISNUMBER(A8510)),VLOOKUP(A8510,Studies!A:BR,6,FALSE),"")</f>
        <v>Plasma</v>
      </c>
      <c r="G8510" s="194">
        <v>83</v>
      </c>
      <c r="H8510" s="50" t="s">
        <v>60</v>
      </c>
      <c r="I8510" s="187">
        <v>45.828029999999998</v>
      </c>
      <c r="J8510" s="41" t="s">
        <v>941</v>
      </c>
      <c r="K8510" s="41" t="s">
        <v>335</v>
      </c>
      <c r="O8510" s="199"/>
    </row>
    <row r="8511" spans="1:15" x14ac:dyDescent="0.2">
      <c r="A8511" s="30">
        <v>1103</v>
      </c>
      <c r="B8511" s="249" t="str">
        <f>IF(AND(A8511&lt;&gt;"",ISNUMBER(A8511)),VLOOKUP(A8511,Studies!A:BR,2,FALSE),"")</f>
        <v>Fleishaker 1994</v>
      </c>
      <c r="C8511" s="250" t="str">
        <f>IF(AND(A8511&lt;&gt;"",ISNUMBER(A8511)),VLOOKUP(A8511,Studies!A:BR,3,FALSE),"")</f>
        <v>https://www.ncbi.nlm.nih.gov/pubmed/8005185</v>
      </c>
      <c r="D8511" s="250" t="str">
        <f>IF(AND(A8511&lt;&gt;"",ISNUMBER(A8511)),VLOOKUP(A8511,Studies!A:BR,4,FALSE),"")</f>
        <v>Alprazolam alone</v>
      </c>
      <c r="E8511" s="250" t="str">
        <f>IF(AND(A8511&lt;&gt;"",ISNUMBER(A8511)),VLOOKUP(A8511,Studies!A:BR,5,FALSE),"")</f>
        <v>Alprazolam</v>
      </c>
      <c r="F8511" s="251" t="str">
        <f>IF(AND(A8511&lt;&gt;"",ISNUMBER(A8511)),VLOOKUP(A8511,Studies!A:BR,6,FALSE),"")</f>
        <v>Plasma</v>
      </c>
      <c r="G8511" s="194">
        <v>84</v>
      </c>
      <c r="H8511" s="50" t="s">
        <v>60</v>
      </c>
      <c r="I8511" s="187">
        <v>47.234200000000001</v>
      </c>
      <c r="J8511" s="41" t="s">
        <v>941</v>
      </c>
      <c r="K8511" s="41" t="s">
        <v>335</v>
      </c>
      <c r="O8511" s="199"/>
    </row>
    <row r="8512" spans="1:15" x14ac:dyDescent="0.2">
      <c r="A8512" s="30">
        <v>1103</v>
      </c>
      <c r="B8512" s="249" t="str">
        <f>IF(AND(A8512&lt;&gt;"",ISNUMBER(A8512)),VLOOKUP(A8512,Studies!A:BR,2,FALSE),"")</f>
        <v>Fleishaker 1994</v>
      </c>
      <c r="C8512" s="250" t="str">
        <f>IF(AND(A8512&lt;&gt;"",ISNUMBER(A8512)),VLOOKUP(A8512,Studies!A:BR,3,FALSE),"")</f>
        <v>https://www.ncbi.nlm.nih.gov/pubmed/8005185</v>
      </c>
      <c r="D8512" s="250" t="str">
        <f>IF(AND(A8512&lt;&gt;"",ISNUMBER(A8512)),VLOOKUP(A8512,Studies!A:BR,4,FALSE),"")</f>
        <v>Alprazolam alone</v>
      </c>
      <c r="E8512" s="250" t="str">
        <f>IF(AND(A8512&lt;&gt;"",ISNUMBER(A8512)),VLOOKUP(A8512,Studies!A:BR,5,FALSE),"")</f>
        <v>Alprazolam</v>
      </c>
      <c r="F8512" s="251" t="str">
        <f>IF(AND(A8512&lt;&gt;"",ISNUMBER(A8512)),VLOOKUP(A8512,Studies!A:BR,6,FALSE),"")</f>
        <v>Plasma</v>
      </c>
      <c r="G8512" s="194">
        <v>86</v>
      </c>
      <c r="H8512" s="50" t="s">
        <v>60</v>
      </c>
      <c r="I8512" s="187">
        <v>44.413209999999999</v>
      </c>
      <c r="J8512" s="41" t="s">
        <v>941</v>
      </c>
      <c r="K8512" s="41" t="s">
        <v>335</v>
      </c>
      <c r="O8512" s="199"/>
    </row>
    <row r="8513" spans="1:16" x14ac:dyDescent="0.2">
      <c r="A8513" s="30">
        <v>1103</v>
      </c>
      <c r="B8513" s="249" t="str">
        <f>IF(AND(A8513&lt;&gt;"",ISNUMBER(A8513)),VLOOKUP(A8513,Studies!A:BR,2,FALSE),"")</f>
        <v>Fleishaker 1994</v>
      </c>
      <c r="C8513" s="250" t="str">
        <f>IF(AND(A8513&lt;&gt;"",ISNUMBER(A8513)),VLOOKUP(A8513,Studies!A:BR,3,FALSE),"")</f>
        <v>https://www.ncbi.nlm.nih.gov/pubmed/8005185</v>
      </c>
      <c r="D8513" s="250" t="str">
        <f>IF(AND(A8513&lt;&gt;"",ISNUMBER(A8513)),VLOOKUP(A8513,Studies!A:BR,4,FALSE),"")</f>
        <v>Alprazolam alone</v>
      </c>
      <c r="E8513" s="250" t="str">
        <f>IF(AND(A8513&lt;&gt;"",ISNUMBER(A8513)),VLOOKUP(A8513,Studies!A:BR,5,FALSE),"")</f>
        <v>Alprazolam</v>
      </c>
      <c r="F8513" s="251" t="str">
        <f>IF(AND(A8513&lt;&gt;"",ISNUMBER(A8513)),VLOOKUP(A8513,Studies!A:BR,6,FALSE),"")</f>
        <v>Plasma</v>
      </c>
      <c r="G8513" s="194">
        <v>87</v>
      </c>
      <c r="H8513" s="50" t="s">
        <v>60</v>
      </c>
      <c r="I8513" s="187">
        <v>43.002719999999997</v>
      </c>
      <c r="J8513" s="41" t="s">
        <v>941</v>
      </c>
      <c r="K8513" s="41" t="s">
        <v>335</v>
      </c>
      <c r="O8513" s="199"/>
    </row>
    <row r="8514" spans="1:16" x14ac:dyDescent="0.2">
      <c r="A8514" s="30">
        <v>1103</v>
      </c>
      <c r="B8514" s="249" t="str">
        <f>IF(AND(A8514&lt;&gt;"",ISNUMBER(A8514)),VLOOKUP(A8514,Studies!A:BR,2,FALSE),"")</f>
        <v>Fleishaker 1994</v>
      </c>
      <c r="C8514" s="250" t="str">
        <f>IF(AND(A8514&lt;&gt;"",ISNUMBER(A8514)),VLOOKUP(A8514,Studies!A:BR,3,FALSE),"")</f>
        <v>https://www.ncbi.nlm.nih.gov/pubmed/8005185</v>
      </c>
      <c r="D8514" s="250" t="str">
        <f>IF(AND(A8514&lt;&gt;"",ISNUMBER(A8514)),VLOOKUP(A8514,Studies!A:BR,4,FALSE),"")</f>
        <v>Alprazolam alone</v>
      </c>
      <c r="E8514" s="250" t="str">
        <f>IF(AND(A8514&lt;&gt;"",ISNUMBER(A8514)),VLOOKUP(A8514,Studies!A:BR,5,FALSE),"")</f>
        <v>Alprazolam</v>
      </c>
      <c r="F8514" s="251" t="str">
        <f>IF(AND(A8514&lt;&gt;"",ISNUMBER(A8514)),VLOOKUP(A8514,Studies!A:BR,6,FALSE),"")</f>
        <v>Plasma</v>
      </c>
      <c r="G8514" s="194">
        <v>88</v>
      </c>
      <c r="H8514" s="50" t="s">
        <v>60</v>
      </c>
      <c r="I8514" s="187">
        <v>50.277439999999999</v>
      </c>
      <c r="J8514" s="41" t="s">
        <v>941</v>
      </c>
      <c r="K8514" s="41" t="s">
        <v>335</v>
      </c>
      <c r="O8514" s="199"/>
    </row>
    <row r="8515" spans="1:16" x14ac:dyDescent="0.2">
      <c r="A8515" s="30">
        <v>1103</v>
      </c>
      <c r="B8515" s="249" t="str">
        <f>IF(AND(A8515&lt;&gt;"",ISNUMBER(A8515)),VLOOKUP(A8515,Studies!A:BR,2,FALSE),"")</f>
        <v>Fleishaker 1994</v>
      </c>
      <c r="C8515" s="250" t="str">
        <f>IF(AND(A8515&lt;&gt;"",ISNUMBER(A8515)),VLOOKUP(A8515,Studies!A:BR,3,FALSE),"")</f>
        <v>https://www.ncbi.nlm.nih.gov/pubmed/8005185</v>
      </c>
      <c r="D8515" s="250" t="str">
        <f>IF(AND(A8515&lt;&gt;"",ISNUMBER(A8515)),VLOOKUP(A8515,Studies!A:BR,4,FALSE),"")</f>
        <v>Alprazolam alone</v>
      </c>
      <c r="E8515" s="250" t="str">
        <f>IF(AND(A8515&lt;&gt;"",ISNUMBER(A8515)),VLOOKUP(A8515,Studies!A:BR,5,FALSE),"")</f>
        <v>Alprazolam</v>
      </c>
      <c r="F8515" s="251" t="str">
        <f>IF(AND(A8515&lt;&gt;"",ISNUMBER(A8515)),VLOOKUP(A8515,Studies!A:BR,6,FALSE),"")</f>
        <v>Plasma</v>
      </c>
      <c r="G8515" s="194">
        <v>89</v>
      </c>
      <c r="H8515" s="50" t="s">
        <v>60</v>
      </c>
      <c r="I8515" s="187">
        <v>50.979370000000003</v>
      </c>
      <c r="J8515" s="41" t="s">
        <v>941</v>
      </c>
      <c r="K8515" s="41" t="s">
        <v>335</v>
      </c>
      <c r="O8515" s="199"/>
    </row>
    <row r="8516" spans="1:16" x14ac:dyDescent="0.2">
      <c r="A8516" s="30">
        <v>1103</v>
      </c>
      <c r="B8516" s="249" t="str">
        <f>IF(AND(A8516&lt;&gt;"",ISNUMBER(A8516)),VLOOKUP(A8516,Studies!A:BR,2,FALSE),"")</f>
        <v>Fleishaker 1994</v>
      </c>
      <c r="C8516" s="250" t="str">
        <f>IF(AND(A8516&lt;&gt;"",ISNUMBER(A8516)),VLOOKUP(A8516,Studies!A:BR,3,FALSE),"")</f>
        <v>https://www.ncbi.nlm.nih.gov/pubmed/8005185</v>
      </c>
      <c r="D8516" s="250" t="str">
        <f>IF(AND(A8516&lt;&gt;"",ISNUMBER(A8516)),VLOOKUP(A8516,Studies!A:BR,4,FALSE),"")</f>
        <v>Alprazolam alone</v>
      </c>
      <c r="E8516" s="250" t="str">
        <f>IF(AND(A8516&lt;&gt;"",ISNUMBER(A8516)),VLOOKUP(A8516,Studies!A:BR,5,FALSE),"")</f>
        <v>Alprazolam</v>
      </c>
      <c r="F8516" s="251" t="str">
        <f>IF(AND(A8516&lt;&gt;"",ISNUMBER(A8516)),VLOOKUP(A8516,Studies!A:BR,6,FALSE),"")</f>
        <v>Plasma</v>
      </c>
      <c r="G8516" s="194">
        <v>91</v>
      </c>
      <c r="H8516" s="50" t="s">
        <v>60</v>
      </c>
      <c r="I8516" s="187">
        <v>47.219410000000003</v>
      </c>
      <c r="J8516" s="41" t="s">
        <v>941</v>
      </c>
      <c r="K8516" s="41" t="s">
        <v>335</v>
      </c>
      <c r="O8516" s="199"/>
    </row>
    <row r="8517" spans="1:16" x14ac:dyDescent="0.2">
      <c r="A8517" s="30">
        <v>1103</v>
      </c>
      <c r="B8517" s="249" t="str">
        <f>IF(AND(A8517&lt;&gt;"",ISNUMBER(A8517)),VLOOKUP(A8517,Studies!A:BR,2,FALSE),"")</f>
        <v>Fleishaker 1994</v>
      </c>
      <c r="C8517" s="250" t="str">
        <f>IF(AND(A8517&lt;&gt;"",ISNUMBER(A8517)),VLOOKUP(A8517,Studies!A:BR,3,FALSE),"")</f>
        <v>https://www.ncbi.nlm.nih.gov/pubmed/8005185</v>
      </c>
      <c r="D8517" s="250" t="str">
        <f>IF(AND(A8517&lt;&gt;"",ISNUMBER(A8517)),VLOOKUP(A8517,Studies!A:BR,4,FALSE),"")</f>
        <v>Alprazolam alone</v>
      </c>
      <c r="E8517" s="250" t="str">
        <f>IF(AND(A8517&lt;&gt;"",ISNUMBER(A8517)),VLOOKUP(A8517,Studies!A:BR,5,FALSE),"")</f>
        <v>Alprazolam</v>
      </c>
      <c r="F8517" s="251" t="str">
        <f>IF(AND(A8517&lt;&gt;"",ISNUMBER(A8517)),VLOOKUP(A8517,Studies!A:BR,6,FALSE),"")</f>
        <v>Plasma</v>
      </c>
      <c r="G8517" s="194">
        <v>93</v>
      </c>
      <c r="H8517" s="50" t="s">
        <v>60</v>
      </c>
      <c r="I8517" s="187">
        <v>43.458950000000002</v>
      </c>
      <c r="J8517" s="41" t="s">
        <v>941</v>
      </c>
      <c r="K8517" s="41" t="s">
        <v>335</v>
      </c>
      <c r="O8517" s="199"/>
    </row>
    <row r="8518" spans="1:16" x14ac:dyDescent="0.2">
      <c r="A8518" s="30">
        <v>1103</v>
      </c>
      <c r="B8518" s="249" t="str">
        <f>IF(AND(A8518&lt;&gt;"",ISNUMBER(A8518)),VLOOKUP(A8518,Studies!A:BR,2,FALSE),"")</f>
        <v>Fleishaker 1994</v>
      </c>
      <c r="C8518" s="250" t="str">
        <f>IF(AND(A8518&lt;&gt;"",ISNUMBER(A8518)),VLOOKUP(A8518,Studies!A:BR,3,FALSE),"")</f>
        <v>https://www.ncbi.nlm.nih.gov/pubmed/8005185</v>
      </c>
      <c r="D8518" s="250" t="str">
        <f>IF(AND(A8518&lt;&gt;"",ISNUMBER(A8518)),VLOOKUP(A8518,Studies!A:BR,4,FALSE),"")</f>
        <v>Alprazolam alone</v>
      </c>
      <c r="E8518" s="250" t="str">
        <f>IF(AND(A8518&lt;&gt;"",ISNUMBER(A8518)),VLOOKUP(A8518,Studies!A:BR,5,FALSE),"")</f>
        <v>Alprazolam</v>
      </c>
      <c r="F8518" s="251" t="str">
        <f>IF(AND(A8518&lt;&gt;"",ISNUMBER(A8518)),VLOOKUP(A8518,Studies!A:BR,6,FALSE),"")</f>
        <v>Plasma</v>
      </c>
      <c r="G8518" s="194">
        <v>96</v>
      </c>
      <c r="H8518" s="50" t="s">
        <v>60</v>
      </c>
      <c r="I8518" s="187">
        <v>40.166179999999997</v>
      </c>
      <c r="J8518" s="41" t="s">
        <v>941</v>
      </c>
      <c r="K8518" s="41" t="s">
        <v>335</v>
      </c>
      <c r="O8518" s="199"/>
    </row>
    <row r="8519" spans="1:16" x14ac:dyDescent="0.2">
      <c r="A8519" s="30">
        <v>1103</v>
      </c>
      <c r="B8519" s="249" t="str">
        <f>IF(AND(A8519&lt;&gt;"",ISNUMBER(A8519)),VLOOKUP(A8519,Studies!A:BR,2,FALSE),"")</f>
        <v>Fleishaker 1994</v>
      </c>
      <c r="C8519" s="250" t="str">
        <f>IF(AND(A8519&lt;&gt;"",ISNUMBER(A8519)),VLOOKUP(A8519,Studies!A:BR,3,FALSE),"")</f>
        <v>https://www.ncbi.nlm.nih.gov/pubmed/8005185</v>
      </c>
      <c r="D8519" s="250" t="str">
        <f>IF(AND(A8519&lt;&gt;"",ISNUMBER(A8519)),VLOOKUP(A8519,Studies!A:BR,4,FALSE),"")</f>
        <v>Alprazolam alone</v>
      </c>
      <c r="E8519" s="250" t="str">
        <f>IF(AND(A8519&lt;&gt;"",ISNUMBER(A8519)),VLOOKUP(A8519,Studies!A:BR,5,FALSE),"")</f>
        <v>Alprazolam</v>
      </c>
      <c r="F8519" s="251" t="str">
        <f>IF(AND(A8519&lt;&gt;"",ISNUMBER(A8519)),VLOOKUP(A8519,Studies!A:BR,6,FALSE),"")</f>
        <v>Plasma</v>
      </c>
      <c r="G8519" s="194">
        <v>101</v>
      </c>
      <c r="H8519" s="50" t="s">
        <v>60</v>
      </c>
      <c r="I8519" s="187">
        <v>31.939240000000002</v>
      </c>
      <c r="J8519" s="41" t="s">
        <v>941</v>
      </c>
      <c r="K8519" s="41" t="s">
        <v>335</v>
      </c>
      <c r="O8519" s="199"/>
    </row>
    <row r="8520" spans="1:16" x14ac:dyDescent="0.2">
      <c r="A8520" s="30">
        <v>1103</v>
      </c>
      <c r="B8520" s="249" t="str">
        <f>IF(AND(A8520&lt;&gt;"",ISNUMBER(A8520)),VLOOKUP(A8520,Studies!A:BR,2,FALSE),"")</f>
        <v>Fleishaker 1994</v>
      </c>
      <c r="C8520" s="250" t="str">
        <f>IF(AND(A8520&lt;&gt;"",ISNUMBER(A8520)),VLOOKUP(A8520,Studies!A:BR,3,FALSE),"")</f>
        <v>https://www.ncbi.nlm.nih.gov/pubmed/8005185</v>
      </c>
      <c r="D8520" s="250" t="str">
        <f>IF(AND(A8520&lt;&gt;"",ISNUMBER(A8520)),VLOOKUP(A8520,Studies!A:BR,4,FALSE),"")</f>
        <v>Alprazolam alone</v>
      </c>
      <c r="E8520" s="250" t="str">
        <f>IF(AND(A8520&lt;&gt;"",ISNUMBER(A8520)),VLOOKUP(A8520,Studies!A:BR,5,FALSE),"")</f>
        <v>Alprazolam</v>
      </c>
      <c r="F8520" s="251" t="str">
        <f>IF(AND(A8520&lt;&gt;"",ISNUMBER(A8520)),VLOOKUP(A8520,Studies!A:BR,6,FALSE),"")</f>
        <v>Plasma</v>
      </c>
      <c r="G8520" s="194">
        <v>108</v>
      </c>
      <c r="H8520" s="50" t="s">
        <v>60</v>
      </c>
      <c r="I8520" s="187">
        <v>29.107289999999999</v>
      </c>
      <c r="J8520" s="41" t="s">
        <v>941</v>
      </c>
      <c r="K8520" s="41" t="s">
        <v>335</v>
      </c>
      <c r="O8520" s="199"/>
    </row>
    <row r="8521" spans="1:16" x14ac:dyDescent="0.2">
      <c r="A8521" s="30">
        <v>1104</v>
      </c>
      <c r="B8521" s="249" t="str">
        <f>IF(AND(A8521&lt;&gt;"",ISNUMBER(A8521)),VLOOKUP(A8521,Studies!A:BR,2,FALSE),"")</f>
        <v>Fleishaker 1994</v>
      </c>
      <c r="C8521" s="250" t="str">
        <f>IF(AND(A8521&lt;&gt;"",ISNUMBER(A8521)),VLOOKUP(A8521,Studies!A:BR,3,FALSE),"")</f>
        <v>https://www.ncbi.nlm.nih.gov/pubmed/8005185</v>
      </c>
      <c r="D8521" s="250" t="str">
        <f>IF(AND(A8521&lt;&gt;"",ISNUMBER(A8521)),VLOOKUP(A8521,Studies!A:BR,4,FALSE),"")</f>
        <v>Alprazolam + fluvoxamine</v>
      </c>
      <c r="E8521" s="250" t="str">
        <f>IF(AND(A8521&lt;&gt;"",ISNUMBER(A8521)),VLOOKUP(A8521,Studies!A:BR,5,FALSE),"")</f>
        <v>Alprazolam</v>
      </c>
      <c r="F8521" s="251" t="str">
        <f>IF(AND(A8521&lt;&gt;"",ISNUMBER(A8521)),VLOOKUP(A8521,Studies!A:BR,6,FALSE),"")</f>
        <v>Plasma</v>
      </c>
      <c r="G8521" s="194">
        <v>144</v>
      </c>
      <c r="H8521" s="50" t="s">
        <v>60</v>
      </c>
      <c r="I8521" s="187">
        <v>0.46897499999999998</v>
      </c>
      <c r="J8521" s="41" t="s">
        <v>941</v>
      </c>
      <c r="K8521" s="41" t="s">
        <v>335</v>
      </c>
      <c r="O8521" s="199"/>
      <c r="P8521" s="42" t="s">
        <v>2628</v>
      </c>
    </row>
    <row r="8522" spans="1:16" x14ac:dyDescent="0.2">
      <c r="A8522" s="30">
        <v>1104</v>
      </c>
      <c r="B8522" s="249" t="str">
        <f>IF(AND(A8522&lt;&gt;"",ISNUMBER(A8522)),VLOOKUP(A8522,Studies!A:BR,2,FALSE),"")</f>
        <v>Fleishaker 1994</v>
      </c>
      <c r="C8522" s="250" t="str">
        <f>IF(AND(A8522&lt;&gt;"",ISNUMBER(A8522)),VLOOKUP(A8522,Studies!A:BR,3,FALSE),"")</f>
        <v>https://www.ncbi.nlm.nih.gov/pubmed/8005185</v>
      </c>
      <c r="D8522" s="250" t="str">
        <f>IF(AND(A8522&lt;&gt;"",ISNUMBER(A8522)),VLOOKUP(A8522,Studies!A:BR,4,FALSE),"")</f>
        <v>Alprazolam + fluvoxamine</v>
      </c>
      <c r="E8522" s="250" t="str">
        <f>IF(AND(A8522&lt;&gt;"",ISNUMBER(A8522)),VLOOKUP(A8522,Studies!A:BR,5,FALSE),"")</f>
        <v>Alprazolam</v>
      </c>
      <c r="F8522" s="251" t="str">
        <f>IF(AND(A8522&lt;&gt;"",ISNUMBER(A8522)),VLOOKUP(A8522,Studies!A:BR,6,FALSE),"")</f>
        <v>Plasma</v>
      </c>
      <c r="G8522" s="194">
        <v>145</v>
      </c>
      <c r="H8522" s="50" t="s">
        <v>60</v>
      </c>
      <c r="I8522" s="187">
        <v>12.204050000000001</v>
      </c>
      <c r="J8522" s="41" t="s">
        <v>941</v>
      </c>
      <c r="K8522" s="41" t="s">
        <v>335</v>
      </c>
      <c r="O8522" s="199"/>
    </row>
    <row r="8523" spans="1:16" x14ac:dyDescent="0.2">
      <c r="A8523" s="30">
        <v>1104</v>
      </c>
      <c r="B8523" s="249" t="str">
        <f>IF(AND(A8523&lt;&gt;"",ISNUMBER(A8523)),VLOOKUP(A8523,Studies!A:BR,2,FALSE),"")</f>
        <v>Fleishaker 1994</v>
      </c>
      <c r="C8523" s="250" t="str">
        <f>IF(AND(A8523&lt;&gt;"",ISNUMBER(A8523)),VLOOKUP(A8523,Studies!A:BR,3,FALSE),"")</f>
        <v>https://www.ncbi.nlm.nih.gov/pubmed/8005185</v>
      </c>
      <c r="D8523" s="250" t="str">
        <f>IF(AND(A8523&lt;&gt;"",ISNUMBER(A8523)),VLOOKUP(A8523,Studies!A:BR,4,FALSE),"")</f>
        <v>Alprazolam + fluvoxamine</v>
      </c>
      <c r="E8523" s="250" t="str">
        <f>IF(AND(A8523&lt;&gt;"",ISNUMBER(A8523)),VLOOKUP(A8523,Studies!A:BR,5,FALSE),"")</f>
        <v>Alprazolam</v>
      </c>
      <c r="F8523" s="251" t="str">
        <f>IF(AND(A8523&lt;&gt;"",ISNUMBER(A8523)),VLOOKUP(A8523,Studies!A:BR,6,FALSE),"")</f>
        <v>Plasma</v>
      </c>
      <c r="G8523" s="194">
        <v>146</v>
      </c>
      <c r="H8523" s="50" t="s">
        <v>60</v>
      </c>
      <c r="I8523" s="187">
        <v>14.31419</v>
      </c>
      <c r="J8523" s="41" t="s">
        <v>941</v>
      </c>
      <c r="K8523" s="41" t="s">
        <v>335</v>
      </c>
      <c r="O8523" s="199"/>
    </row>
    <row r="8524" spans="1:16" x14ac:dyDescent="0.2">
      <c r="A8524" s="30">
        <v>1104</v>
      </c>
      <c r="B8524" s="249" t="str">
        <f>IF(AND(A8524&lt;&gt;"",ISNUMBER(A8524)),VLOOKUP(A8524,Studies!A:BR,2,FALSE),"")</f>
        <v>Fleishaker 1994</v>
      </c>
      <c r="C8524" s="250" t="str">
        <f>IF(AND(A8524&lt;&gt;"",ISNUMBER(A8524)),VLOOKUP(A8524,Studies!A:BR,3,FALSE),"")</f>
        <v>https://www.ncbi.nlm.nih.gov/pubmed/8005185</v>
      </c>
      <c r="D8524" s="250" t="str">
        <f>IF(AND(A8524&lt;&gt;"",ISNUMBER(A8524)),VLOOKUP(A8524,Studies!A:BR,4,FALSE),"")</f>
        <v>Alprazolam + fluvoxamine</v>
      </c>
      <c r="E8524" s="250" t="str">
        <f>IF(AND(A8524&lt;&gt;"",ISNUMBER(A8524)),VLOOKUP(A8524,Studies!A:BR,5,FALSE),"")</f>
        <v>Alprazolam</v>
      </c>
      <c r="F8524" s="251" t="str">
        <f>IF(AND(A8524&lt;&gt;"",ISNUMBER(A8524)),VLOOKUP(A8524,Studies!A:BR,6,FALSE),"")</f>
        <v>Plasma</v>
      </c>
      <c r="G8524" s="194">
        <v>148</v>
      </c>
      <c r="H8524" s="50" t="s">
        <v>60</v>
      </c>
      <c r="I8524" s="187">
        <v>14.544600000000001</v>
      </c>
      <c r="J8524" s="41" t="s">
        <v>941</v>
      </c>
      <c r="K8524" s="41" t="s">
        <v>335</v>
      </c>
      <c r="O8524" s="199"/>
    </row>
    <row r="8525" spans="1:16" x14ac:dyDescent="0.2">
      <c r="A8525" s="30">
        <v>1104</v>
      </c>
      <c r="B8525" s="249" t="str">
        <f>IF(AND(A8525&lt;&gt;"",ISNUMBER(A8525)),VLOOKUP(A8525,Studies!A:BR,2,FALSE),"")</f>
        <v>Fleishaker 1994</v>
      </c>
      <c r="C8525" s="250" t="str">
        <f>IF(AND(A8525&lt;&gt;"",ISNUMBER(A8525)),VLOOKUP(A8525,Studies!A:BR,3,FALSE),"")</f>
        <v>https://www.ncbi.nlm.nih.gov/pubmed/8005185</v>
      </c>
      <c r="D8525" s="250" t="str">
        <f>IF(AND(A8525&lt;&gt;"",ISNUMBER(A8525)),VLOOKUP(A8525,Studies!A:BR,4,FALSE),"")</f>
        <v>Alprazolam + fluvoxamine</v>
      </c>
      <c r="E8525" s="250" t="str">
        <f>IF(AND(A8525&lt;&gt;"",ISNUMBER(A8525)),VLOOKUP(A8525,Studies!A:BR,5,FALSE),"")</f>
        <v>Alprazolam</v>
      </c>
      <c r="F8525" s="251" t="str">
        <f>IF(AND(A8525&lt;&gt;"",ISNUMBER(A8525)),VLOOKUP(A8525,Studies!A:BR,6,FALSE),"")</f>
        <v>Plasma</v>
      </c>
      <c r="G8525" s="194">
        <v>149</v>
      </c>
      <c r="H8525" s="50" t="s">
        <v>60</v>
      </c>
      <c r="I8525" s="187">
        <v>13.603590000000001</v>
      </c>
      <c r="J8525" s="41" t="s">
        <v>941</v>
      </c>
      <c r="K8525" s="41" t="s">
        <v>335</v>
      </c>
      <c r="O8525" s="199"/>
    </row>
    <row r="8526" spans="1:16" x14ac:dyDescent="0.2">
      <c r="A8526" s="30">
        <v>1104</v>
      </c>
      <c r="B8526" s="249" t="str">
        <f>IF(AND(A8526&lt;&gt;"",ISNUMBER(A8526)),VLOOKUP(A8526,Studies!A:BR,2,FALSE),"")</f>
        <v>Fleishaker 1994</v>
      </c>
      <c r="C8526" s="250" t="str">
        <f>IF(AND(A8526&lt;&gt;"",ISNUMBER(A8526)),VLOOKUP(A8526,Studies!A:BR,3,FALSE),"")</f>
        <v>https://www.ncbi.nlm.nih.gov/pubmed/8005185</v>
      </c>
      <c r="D8526" s="250" t="str">
        <f>IF(AND(A8526&lt;&gt;"",ISNUMBER(A8526)),VLOOKUP(A8526,Studies!A:BR,4,FALSE),"")</f>
        <v>Alprazolam + fluvoxamine</v>
      </c>
      <c r="E8526" s="250" t="str">
        <f>IF(AND(A8526&lt;&gt;"",ISNUMBER(A8526)),VLOOKUP(A8526,Studies!A:BR,5,FALSE),"")</f>
        <v>Alprazolam</v>
      </c>
      <c r="F8526" s="251" t="str">
        <f>IF(AND(A8526&lt;&gt;"",ISNUMBER(A8526)),VLOOKUP(A8526,Studies!A:BR,6,FALSE),"")</f>
        <v>Plasma</v>
      </c>
      <c r="G8526" s="194">
        <v>150</v>
      </c>
      <c r="H8526" s="50" t="s">
        <v>60</v>
      </c>
      <c r="I8526" s="187">
        <v>18.061399999999999</v>
      </c>
      <c r="J8526" s="41" t="s">
        <v>941</v>
      </c>
      <c r="K8526" s="41" t="s">
        <v>335</v>
      </c>
      <c r="O8526" s="199"/>
    </row>
    <row r="8527" spans="1:16" x14ac:dyDescent="0.2">
      <c r="A8527" s="30">
        <v>1104</v>
      </c>
      <c r="B8527" s="249" t="str">
        <f>IF(AND(A8527&lt;&gt;"",ISNUMBER(A8527)),VLOOKUP(A8527,Studies!A:BR,2,FALSE),"")</f>
        <v>Fleishaker 1994</v>
      </c>
      <c r="C8527" s="250" t="str">
        <f>IF(AND(A8527&lt;&gt;"",ISNUMBER(A8527)),VLOOKUP(A8527,Studies!A:BR,3,FALSE),"")</f>
        <v>https://www.ncbi.nlm.nih.gov/pubmed/8005185</v>
      </c>
      <c r="D8527" s="250" t="str">
        <f>IF(AND(A8527&lt;&gt;"",ISNUMBER(A8527)),VLOOKUP(A8527,Studies!A:BR,4,FALSE),"")</f>
        <v>Alprazolam + fluvoxamine</v>
      </c>
      <c r="E8527" s="250" t="str">
        <f>IF(AND(A8527&lt;&gt;"",ISNUMBER(A8527)),VLOOKUP(A8527,Studies!A:BR,5,FALSE),"")</f>
        <v>Alprazolam</v>
      </c>
      <c r="F8527" s="251" t="str">
        <f>IF(AND(A8527&lt;&gt;"",ISNUMBER(A8527)),VLOOKUP(A8527,Studies!A:BR,6,FALSE),"")</f>
        <v>Plasma</v>
      </c>
      <c r="G8527" s="194">
        <v>151</v>
      </c>
      <c r="H8527" s="50" t="s">
        <v>60</v>
      </c>
      <c r="I8527" s="187">
        <v>21.580500000000001</v>
      </c>
      <c r="J8527" s="41" t="s">
        <v>941</v>
      </c>
      <c r="K8527" s="41" t="s">
        <v>335</v>
      </c>
      <c r="O8527" s="199"/>
    </row>
    <row r="8528" spans="1:16" x14ac:dyDescent="0.2">
      <c r="A8528" s="30">
        <v>1104</v>
      </c>
      <c r="B8528" s="249" t="str">
        <f>IF(AND(A8528&lt;&gt;"",ISNUMBER(A8528)),VLOOKUP(A8528,Studies!A:BR,2,FALSE),"")</f>
        <v>Fleishaker 1994</v>
      </c>
      <c r="C8528" s="250" t="str">
        <f>IF(AND(A8528&lt;&gt;"",ISNUMBER(A8528)),VLOOKUP(A8528,Studies!A:BR,3,FALSE),"")</f>
        <v>https://www.ncbi.nlm.nih.gov/pubmed/8005185</v>
      </c>
      <c r="D8528" s="250" t="str">
        <f>IF(AND(A8528&lt;&gt;"",ISNUMBER(A8528)),VLOOKUP(A8528,Studies!A:BR,4,FALSE),"")</f>
        <v>Alprazolam + fluvoxamine</v>
      </c>
      <c r="E8528" s="250" t="str">
        <f>IF(AND(A8528&lt;&gt;"",ISNUMBER(A8528)),VLOOKUP(A8528,Studies!A:BR,5,FALSE),"")</f>
        <v>Alprazolam</v>
      </c>
      <c r="F8528" s="251" t="str">
        <f>IF(AND(A8528&lt;&gt;"",ISNUMBER(A8528)),VLOOKUP(A8528,Studies!A:BR,6,FALSE),"")</f>
        <v>Plasma</v>
      </c>
      <c r="G8528" s="194">
        <v>153</v>
      </c>
      <c r="H8528" s="50" t="s">
        <v>60</v>
      </c>
      <c r="I8528" s="187">
        <v>23.4541</v>
      </c>
      <c r="J8528" s="41" t="s">
        <v>941</v>
      </c>
      <c r="K8528" s="41" t="s">
        <v>335</v>
      </c>
      <c r="O8528" s="199"/>
    </row>
    <row r="8529" spans="1:15" x14ac:dyDescent="0.2">
      <c r="A8529" s="30">
        <v>1104</v>
      </c>
      <c r="B8529" s="249" t="str">
        <f>IF(AND(A8529&lt;&gt;"",ISNUMBER(A8529)),VLOOKUP(A8529,Studies!A:BR,2,FALSE),"")</f>
        <v>Fleishaker 1994</v>
      </c>
      <c r="C8529" s="250" t="str">
        <f>IF(AND(A8529&lt;&gt;"",ISNUMBER(A8529)),VLOOKUP(A8529,Studies!A:BR,3,FALSE),"")</f>
        <v>https://www.ncbi.nlm.nih.gov/pubmed/8005185</v>
      </c>
      <c r="D8529" s="250" t="str">
        <f>IF(AND(A8529&lt;&gt;"",ISNUMBER(A8529)),VLOOKUP(A8529,Studies!A:BR,4,FALSE),"")</f>
        <v>Alprazolam + fluvoxamine</v>
      </c>
      <c r="E8529" s="250" t="str">
        <f>IF(AND(A8529&lt;&gt;"",ISNUMBER(A8529)),VLOOKUP(A8529,Studies!A:BR,5,FALSE),"")</f>
        <v>Alprazolam</v>
      </c>
      <c r="F8529" s="251" t="str">
        <f>IF(AND(A8529&lt;&gt;"",ISNUMBER(A8529)),VLOOKUP(A8529,Studies!A:BR,6,FALSE),"")</f>
        <v>Plasma</v>
      </c>
      <c r="G8529" s="194">
        <v>154</v>
      </c>
      <c r="H8529" s="50" t="s">
        <v>60</v>
      </c>
      <c r="I8529" s="187">
        <v>23.92155</v>
      </c>
      <c r="J8529" s="41" t="s">
        <v>941</v>
      </c>
      <c r="K8529" s="41" t="s">
        <v>335</v>
      </c>
      <c r="O8529" s="199"/>
    </row>
    <row r="8530" spans="1:15" x14ac:dyDescent="0.2">
      <c r="A8530" s="30">
        <v>1104</v>
      </c>
      <c r="B8530" s="249" t="str">
        <f>IF(AND(A8530&lt;&gt;"",ISNUMBER(A8530)),VLOOKUP(A8530,Studies!A:BR,2,FALSE),"")</f>
        <v>Fleishaker 1994</v>
      </c>
      <c r="C8530" s="250" t="str">
        <f>IF(AND(A8530&lt;&gt;"",ISNUMBER(A8530)),VLOOKUP(A8530,Studies!A:BR,3,FALSE),"")</f>
        <v>https://www.ncbi.nlm.nih.gov/pubmed/8005185</v>
      </c>
      <c r="D8530" s="250" t="str">
        <f>IF(AND(A8530&lt;&gt;"",ISNUMBER(A8530)),VLOOKUP(A8530,Studies!A:BR,4,FALSE),"")</f>
        <v>Alprazolam + fluvoxamine</v>
      </c>
      <c r="E8530" s="250" t="str">
        <f>IF(AND(A8530&lt;&gt;"",ISNUMBER(A8530)),VLOOKUP(A8530,Studies!A:BR,5,FALSE),"")</f>
        <v>Alprazolam</v>
      </c>
      <c r="F8530" s="251" t="str">
        <f>IF(AND(A8530&lt;&gt;"",ISNUMBER(A8530)),VLOOKUP(A8530,Studies!A:BR,6,FALSE),"")</f>
        <v>Plasma</v>
      </c>
      <c r="G8530" s="194">
        <v>155</v>
      </c>
      <c r="H8530" s="50" t="s">
        <v>60</v>
      </c>
      <c r="I8530" s="187">
        <v>29.083839999999999</v>
      </c>
      <c r="J8530" s="41" t="s">
        <v>941</v>
      </c>
      <c r="K8530" s="41" t="s">
        <v>335</v>
      </c>
      <c r="O8530" s="199"/>
    </row>
    <row r="8531" spans="1:15" x14ac:dyDescent="0.2">
      <c r="A8531" s="30">
        <v>1104</v>
      </c>
      <c r="B8531" s="249" t="str">
        <f>IF(AND(A8531&lt;&gt;"",ISNUMBER(A8531)),VLOOKUP(A8531,Studies!A:BR,2,FALSE),"")</f>
        <v>Fleishaker 1994</v>
      </c>
      <c r="C8531" s="250" t="str">
        <f>IF(AND(A8531&lt;&gt;"",ISNUMBER(A8531)),VLOOKUP(A8531,Studies!A:BR,3,FALSE),"")</f>
        <v>https://www.ncbi.nlm.nih.gov/pubmed/8005185</v>
      </c>
      <c r="D8531" s="250" t="str">
        <f>IF(AND(A8531&lt;&gt;"",ISNUMBER(A8531)),VLOOKUP(A8531,Studies!A:BR,4,FALSE),"")</f>
        <v>Alprazolam + fluvoxamine</v>
      </c>
      <c r="E8531" s="250" t="str">
        <f>IF(AND(A8531&lt;&gt;"",ISNUMBER(A8531)),VLOOKUP(A8531,Studies!A:BR,5,FALSE),"")</f>
        <v>Alprazolam</v>
      </c>
      <c r="F8531" s="251" t="str">
        <f>IF(AND(A8531&lt;&gt;"",ISNUMBER(A8531)),VLOOKUP(A8531,Studies!A:BR,6,FALSE),"")</f>
        <v>Plasma</v>
      </c>
      <c r="G8531" s="194">
        <v>156</v>
      </c>
      <c r="H8531" s="50" t="s">
        <v>60</v>
      </c>
      <c r="I8531" s="187">
        <v>32.602429999999998</v>
      </c>
      <c r="J8531" s="41" t="s">
        <v>941</v>
      </c>
      <c r="K8531" s="41" t="s">
        <v>335</v>
      </c>
      <c r="O8531" s="199"/>
    </row>
    <row r="8532" spans="1:15" x14ac:dyDescent="0.2">
      <c r="A8532" s="30">
        <v>1104</v>
      </c>
      <c r="B8532" s="249" t="str">
        <f>IF(AND(A8532&lt;&gt;"",ISNUMBER(A8532)),VLOOKUP(A8532,Studies!A:BR,2,FALSE),"")</f>
        <v>Fleishaker 1994</v>
      </c>
      <c r="C8532" s="250" t="str">
        <f>IF(AND(A8532&lt;&gt;"",ISNUMBER(A8532)),VLOOKUP(A8532,Studies!A:BR,3,FALSE),"")</f>
        <v>https://www.ncbi.nlm.nih.gov/pubmed/8005185</v>
      </c>
      <c r="D8532" s="250" t="str">
        <f>IF(AND(A8532&lt;&gt;"",ISNUMBER(A8532)),VLOOKUP(A8532,Studies!A:BR,4,FALSE),"")</f>
        <v>Alprazolam + fluvoxamine</v>
      </c>
      <c r="E8532" s="250" t="str">
        <f>IF(AND(A8532&lt;&gt;"",ISNUMBER(A8532)),VLOOKUP(A8532,Studies!A:BR,5,FALSE),"")</f>
        <v>Alprazolam</v>
      </c>
      <c r="F8532" s="251" t="str">
        <f>IF(AND(A8532&lt;&gt;"",ISNUMBER(A8532)),VLOOKUP(A8532,Studies!A:BR,6,FALSE),"")</f>
        <v>Plasma</v>
      </c>
      <c r="G8532" s="194">
        <v>158</v>
      </c>
      <c r="H8532" s="50" t="s">
        <v>60</v>
      </c>
      <c r="I8532" s="187">
        <v>33.302320000000002</v>
      </c>
      <c r="J8532" s="41" t="s">
        <v>941</v>
      </c>
      <c r="K8532" s="41" t="s">
        <v>335</v>
      </c>
      <c r="O8532" s="199"/>
    </row>
    <row r="8533" spans="1:15" x14ac:dyDescent="0.2">
      <c r="A8533" s="30">
        <v>1104</v>
      </c>
      <c r="B8533" s="249" t="str">
        <f>IF(AND(A8533&lt;&gt;"",ISNUMBER(A8533)),VLOOKUP(A8533,Studies!A:BR,2,FALSE),"")</f>
        <v>Fleishaker 1994</v>
      </c>
      <c r="C8533" s="250" t="str">
        <f>IF(AND(A8533&lt;&gt;"",ISNUMBER(A8533)),VLOOKUP(A8533,Studies!A:BR,3,FALSE),"")</f>
        <v>https://www.ncbi.nlm.nih.gov/pubmed/8005185</v>
      </c>
      <c r="D8533" s="250" t="str">
        <f>IF(AND(A8533&lt;&gt;"",ISNUMBER(A8533)),VLOOKUP(A8533,Studies!A:BR,4,FALSE),"")</f>
        <v>Alprazolam + fluvoxamine</v>
      </c>
      <c r="E8533" s="250" t="str">
        <f>IF(AND(A8533&lt;&gt;"",ISNUMBER(A8533)),VLOOKUP(A8533,Studies!A:BR,5,FALSE),"")</f>
        <v>Alprazolam</v>
      </c>
      <c r="F8533" s="251" t="str">
        <f>IF(AND(A8533&lt;&gt;"",ISNUMBER(A8533)),VLOOKUP(A8533,Studies!A:BR,6,FALSE),"")</f>
        <v>Plasma</v>
      </c>
      <c r="G8533" s="194">
        <v>159</v>
      </c>
      <c r="H8533" s="50" t="s">
        <v>60</v>
      </c>
      <c r="I8533" s="187">
        <v>33.299770000000002</v>
      </c>
      <c r="J8533" s="41" t="s">
        <v>941</v>
      </c>
      <c r="K8533" s="41" t="s">
        <v>335</v>
      </c>
      <c r="O8533" s="199"/>
    </row>
    <row r="8534" spans="1:15" x14ac:dyDescent="0.2">
      <c r="A8534" s="30">
        <v>1104</v>
      </c>
      <c r="B8534" s="249" t="str">
        <f>IF(AND(A8534&lt;&gt;"",ISNUMBER(A8534)),VLOOKUP(A8534,Studies!A:BR,2,FALSE),"")</f>
        <v>Fleishaker 1994</v>
      </c>
      <c r="C8534" s="250" t="str">
        <f>IF(AND(A8534&lt;&gt;"",ISNUMBER(A8534)),VLOOKUP(A8534,Studies!A:BR,3,FALSE),"")</f>
        <v>https://www.ncbi.nlm.nih.gov/pubmed/8005185</v>
      </c>
      <c r="D8534" s="250" t="str">
        <f>IF(AND(A8534&lt;&gt;"",ISNUMBER(A8534)),VLOOKUP(A8534,Studies!A:BR,4,FALSE),"")</f>
        <v>Alprazolam + fluvoxamine</v>
      </c>
      <c r="E8534" s="250" t="str">
        <f>IF(AND(A8534&lt;&gt;"",ISNUMBER(A8534)),VLOOKUP(A8534,Studies!A:BR,5,FALSE),"")</f>
        <v>Alprazolam</v>
      </c>
      <c r="F8534" s="251" t="str">
        <f>IF(AND(A8534&lt;&gt;"",ISNUMBER(A8534)),VLOOKUP(A8534,Studies!A:BR,6,FALSE),"")</f>
        <v>Plasma</v>
      </c>
      <c r="G8534" s="194">
        <v>164</v>
      </c>
      <c r="H8534" s="50" t="s">
        <v>60</v>
      </c>
      <c r="I8534" s="187">
        <v>38.21866</v>
      </c>
      <c r="J8534" s="41" t="s">
        <v>941</v>
      </c>
      <c r="K8534" s="41" t="s">
        <v>335</v>
      </c>
      <c r="O8534" s="199"/>
    </row>
    <row r="8535" spans="1:15" x14ac:dyDescent="0.2">
      <c r="A8535" s="30">
        <v>1104</v>
      </c>
      <c r="B8535" s="249" t="str">
        <f>IF(AND(A8535&lt;&gt;"",ISNUMBER(A8535)),VLOOKUP(A8535,Studies!A:BR,2,FALSE),"")</f>
        <v>Fleishaker 1994</v>
      </c>
      <c r="C8535" s="250" t="str">
        <f>IF(AND(A8535&lt;&gt;"",ISNUMBER(A8535)),VLOOKUP(A8535,Studies!A:BR,3,FALSE),"")</f>
        <v>https://www.ncbi.nlm.nih.gov/pubmed/8005185</v>
      </c>
      <c r="D8535" s="250" t="str">
        <f>IF(AND(A8535&lt;&gt;"",ISNUMBER(A8535)),VLOOKUP(A8535,Studies!A:BR,4,FALSE),"")</f>
        <v>Alprazolam + fluvoxamine</v>
      </c>
      <c r="E8535" s="250" t="str">
        <f>IF(AND(A8535&lt;&gt;"",ISNUMBER(A8535)),VLOOKUP(A8535,Studies!A:BR,5,FALSE),"")</f>
        <v>Alprazolam</v>
      </c>
      <c r="F8535" s="251" t="str">
        <f>IF(AND(A8535&lt;&gt;"",ISNUMBER(A8535)),VLOOKUP(A8535,Studies!A:BR,6,FALSE),"")</f>
        <v>Plasma</v>
      </c>
      <c r="G8535" s="194">
        <v>168</v>
      </c>
      <c r="H8535" s="50" t="s">
        <v>60</v>
      </c>
      <c r="I8535" s="187">
        <v>43.374580000000002</v>
      </c>
      <c r="J8535" s="41" t="s">
        <v>941</v>
      </c>
      <c r="K8535" s="41" t="s">
        <v>335</v>
      </c>
      <c r="O8535" s="199"/>
    </row>
    <row r="8536" spans="1:15" x14ac:dyDescent="0.2">
      <c r="A8536" s="30">
        <v>1104</v>
      </c>
      <c r="B8536" s="249" t="str">
        <f>IF(AND(A8536&lt;&gt;"",ISNUMBER(A8536)),VLOOKUP(A8536,Studies!A:BR,2,FALSE),"")</f>
        <v>Fleishaker 1994</v>
      </c>
      <c r="C8536" s="250" t="str">
        <f>IF(AND(A8536&lt;&gt;"",ISNUMBER(A8536)),VLOOKUP(A8536,Studies!A:BR,3,FALSE),"")</f>
        <v>https://www.ncbi.nlm.nih.gov/pubmed/8005185</v>
      </c>
      <c r="D8536" s="250" t="str">
        <f>IF(AND(A8536&lt;&gt;"",ISNUMBER(A8536)),VLOOKUP(A8536,Studies!A:BR,4,FALSE),"")</f>
        <v>Alprazolam + fluvoxamine</v>
      </c>
      <c r="E8536" s="250" t="str">
        <f>IF(AND(A8536&lt;&gt;"",ISNUMBER(A8536)),VLOOKUP(A8536,Studies!A:BR,5,FALSE),"")</f>
        <v>Alprazolam</v>
      </c>
      <c r="F8536" s="251" t="str">
        <f>IF(AND(A8536&lt;&gt;"",ISNUMBER(A8536)),VLOOKUP(A8536,Studies!A:BR,6,FALSE),"")</f>
        <v>Plasma</v>
      </c>
      <c r="G8536" s="194">
        <v>192</v>
      </c>
      <c r="H8536" s="50" t="s">
        <v>60</v>
      </c>
      <c r="I8536" s="187">
        <v>65.622600000000006</v>
      </c>
      <c r="J8536" s="41" t="s">
        <v>941</v>
      </c>
      <c r="K8536" s="41" t="s">
        <v>335</v>
      </c>
      <c r="O8536" s="199"/>
    </row>
    <row r="8537" spans="1:15" x14ac:dyDescent="0.2">
      <c r="A8537" s="30">
        <v>1104</v>
      </c>
      <c r="B8537" s="249" t="str">
        <f>IF(AND(A8537&lt;&gt;"",ISNUMBER(A8537)),VLOOKUP(A8537,Studies!A:BR,2,FALSE),"")</f>
        <v>Fleishaker 1994</v>
      </c>
      <c r="C8537" s="250" t="str">
        <f>IF(AND(A8537&lt;&gt;"",ISNUMBER(A8537)),VLOOKUP(A8537,Studies!A:BR,3,FALSE),"")</f>
        <v>https://www.ncbi.nlm.nih.gov/pubmed/8005185</v>
      </c>
      <c r="D8537" s="250" t="str">
        <f>IF(AND(A8537&lt;&gt;"",ISNUMBER(A8537)),VLOOKUP(A8537,Studies!A:BR,4,FALSE),"")</f>
        <v>Alprazolam + fluvoxamine</v>
      </c>
      <c r="E8537" s="250" t="str">
        <f>IF(AND(A8537&lt;&gt;"",ISNUMBER(A8537)),VLOOKUP(A8537,Studies!A:BR,5,FALSE),"")</f>
        <v>Alprazolam</v>
      </c>
      <c r="F8537" s="251" t="str">
        <f>IF(AND(A8537&lt;&gt;"",ISNUMBER(A8537)),VLOOKUP(A8537,Studies!A:BR,6,FALSE),"")</f>
        <v>Plasma</v>
      </c>
      <c r="G8537" s="194">
        <v>216</v>
      </c>
      <c r="H8537" s="50" t="s">
        <v>60</v>
      </c>
      <c r="I8537" s="187">
        <v>79.420150000000007</v>
      </c>
      <c r="J8537" s="41" t="s">
        <v>941</v>
      </c>
      <c r="K8537" s="41" t="s">
        <v>335</v>
      </c>
      <c r="O8537" s="199"/>
    </row>
    <row r="8538" spans="1:15" x14ac:dyDescent="0.2">
      <c r="A8538" s="30">
        <v>1104</v>
      </c>
      <c r="B8538" s="249" t="str">
        <f>IF(AND(A8538&lt;&gt;"",ISNUMBER(A8538)),VLOOKUP(A8538,Studies!A:BR,2,FALSE),"")</f>
        <v>Fleishaker 1994</v>
      </c>
      <c r="C8538" s="250" t="str">
        <f>IF(AND(A8538&lt;&gt;"",ISNUMBER(A8538)),VLOOKUP(A8538,Studies!A:BR,3,FALSE),"")</f>
        <v>https://www.ncbi.nlm.nih.gov/pubmed/8005185</v>
      </c>
      <c r="D8538" s="250" t="str">
        <f>IF(AND(A8538&lt;&gt;"",ISNUMBER(A8538)),VLOOKUP(A8538,Studies!A:BR,4,FALSE),"")</f>
        <v>Alprazolam + fluvoxamine</v>
      </c>
      <c r="E8538" s="250" t="str">
        <f>IF(AND(A8538&lt;&gt;"",ISNUMBER(A8538)),VLOOKUP(A8538,Studies!A:BR,5,FALSE),"")</f>
        <v>Alprazolam</v>
      </c>
      <c r="F8538" s="251" t="str">
        <f>IF(AND(A8538&lt;&gt;"",ISNUMBER(A8538)),VLOOKUP(A8538,Studies!A:BR,6,FALSE),"")</f>
        <v>Plasma</v>
      </c>
      <c r="G8538" s="194">
        <v>217</v>
      </c>
      <c r="H8538" s="50" t="s">
        <v>60</v>
      </c>
      <c r="I8538" s="187">
        <v>83.408739999999995</v>
      </c>
      <c r="J8538" s="41" t="s">
        <v>941</v>
      </c>
      <c r="K8538" s="41" t="s">
        <v>335</v>
      </c>
      <c r="O8538" s="199"/>
    </row>
    <row r="8539" spans="1:15" x14ac:dyDescent="0.2">
      <c r="A8539" s="30">
        <v>1104</v>
      </c>
      <c r="B8539" s="249" t="str">
        <f>IF(AND(A8539&lt;&gt;"",ISNUMBER(A8539)),VLOOKUP(A8539,Studies!A:BR,2,FALSE),"")</f>
        <v>Fleishaker 1994</v>
      </c>
      <c r="C8539" s="250" t="str">
        <f>IF(AND(A8539&lt;&gt;"",ISNUMBER(A8539)),VLOOKUP(A8539,Studies!A:BR,3,FALSE),"")</f>
        <v>https://www.ncbi.nlm.nih.gov/pubmed/8005185</v>
      </c>
      <c r="D8539" s="250" t="str">
        <f>IF(AND(A8539&lt;&gt;"",ISNUMBER(A8539)),VLOOKUP(A8539,Studies!A:BR,4,FALSE),"")</f>
        <v>Alprazolam + fluvoxamine</v>
      </c>
      <c r="E8539" s="250" t="str">
        <f>IF(AND(A8539&lt;&gt;"",ISNUMBER(A8539)),VLOOKUP(A8539,Studies!A:BR,5,FALSE),"")</f>
        <v>Alprazolam</v>
      </c>
      <c r="F8539" s="251" t="str">
        <f>IF(AND(A8539&lt;&gt;"",ISNUMBER(A8539)),VLOOKUP(A8539,Studies!A:BR,6,FALSE),"")</f>
        <v>Plasma</v>
      </c>
      <c r="G8539" s="194">
        <v>218</v>
      </c>
      <c r="H8539" s="50" t="s">
        <v>60</v>
      </c>
      <c r="I8539" s="187">
        <v>85.049390000000002</v>
      </c>
      <c r="J8539" s="41" t="s">
        <v>941</v>
      </c>
      <c r="K8539" s="41" t="s">
        <v>335</v>
      </c>
      <c r="O8539" s="199"/>
    </row>
    <row r="8540" spans="1:15" x14ac:dyDescent="0.2">
      <c r="A8540" s="30">
        <v>1104</v>
      </c>
      <c r="B8540" s="249" t="str">
        <f>IF(AND(A8540&lt;&gt;"",ISNUMBER(A8540)),VLOOKUP(A8540,Studies!A:BR,2,FALSE),"")</f>
        <v>Fleishaker 1994</v>
      </c>
      <c r="C8540" s="250" t="str">
        <f>IF(AND(A8540&lt;&gt;"",ISNUMBER(A8540)),VLOOKUP(A8540,Studies!A:BR,3,FALSE),"")</f>
        <v>https://www.ncbi.nlm.nih.gov/pubmed/8005185</v>
      </c>
      <c r="D8540" s="250" t="str">
        <f>IF(AND(A8540&lt;&gt;"",ISNUMBER(A8540)),VLOOKUP(A8540,Studies!A:BR,4,FALSE),"")</f>
        <v>Alprazolam + fluvoxamine</v>
      </c>
      <c r="E8540" s="250" t="str">
        <f>IF(AND(A8540&lt;&gt;"",ISNUMBER(A8540)),VLOOKUP(A8540,Studies!A:BR,5,FALSE),"")</f>
        <v>Alprazolam</v>
      </c>
      <c r="F8540" s="251" t="str">
        <f>IF(AND(A8540&lt;&gt;"",ISNUMBER(A8540)),VLOOKUP(A8540,Studies!A:BR,6,FALSE),"")</f>
        <v>Plasma</v>
      </c>
      <c r="G8540" s="194">
        <v>220</v>
      </c>
      <c r="H8540" s="50" t="s">
        <v>60</v>
      </c>
      <c r="I8540" s="187">
        <v>81.758660000000006</v>
      </c>
      <c r="J8540" s="41" t="s">
        <v>941</v>
      </c>
      <c r="K8540" s="41" t="s">
        <v>335</v>
      </c>
      <c r="O8540" s="199"/>
    </row>
    <row r="8541" spans="1:15" x14ac:dyDescent="0.2">
      <c r="A8541" s="30">
        <v>1104</v>
      </c>
      <c r="B8541" s="249" t="str">
        <f>IF(AND(A8541&lt;&gt;"",ISNUMBER(A8541)),VLOOKUP(A8541,Studies!A:BR,2,FALSE),"")</f>
        <v>Fleishaker 1994</v>
      </c>
      <c r="C8541" s="250" t="str">
        <f>IF(AND(A8541&lt;&gt;"",ISNUMBER(A8541)),VLOOKUP(A8541,Studies!A:BR,3,FALSE),"")</f>
        <v>https://www.ncbi.nlm.nih.gov/pubmed/8005185</v>
      </c>
      <c r="D8541" s="250" t="str">
        <f>IF(AND(A8541&lt;&gt;"",ISNUMBER(A8541)),VLOOKUP(A8541,Studies!A:BR,4,FALSE),"")</f>
        <v>Alprazolam + fluvoxamine</v>
      </c>
      <c r="E8541" s="250" t="str">
        <f>IF(AND(A8541&lt;&gt;"",ISNUMBER(A8541)),VLOOKUP(A8541,Studies!A:BR,5,FALSE),"")</f>
        <v>Alprazolam</v>
      </c>
      <c r="F8541" s="251" t="str">
        <f>IF(AND(A8541&lt;&gt;"",ISNUMBER(A8541)),VLOOKUP(A8541,Studies!A:BR,6,FALSE),"")</f>
        <v>Plasma</v>
      </c>
      <c r="G8541" s="194">
        <v>221</v>
      </c>
      <c r="H8541" s="50" t="s">
        <v>60</v>
      </c>
      <c r="I8541" s="187">
        <v>82.460849999999994</v>
      </c>
      <c r="J8541" s="41" t="s">
        <v>941</v>
      </c>
      <c r="K8541" s="41" t="s">
        <v>335</v>
      </c>
      <c r="O8541" s="199"/>
    </row>
    <row r="8542" spans="1:15" x14ac:dyDescent="0.2">
      <c r="A8542" s="30">
        <v>1104</v>
      </c>
      <c r="B8542" s="249" t="str">
        <f>IF(AND(A8542&lt;&gt;"",ISNUMBER(A8542)),VLOOKUP(A8542,Studies!A:BR,2,FALSE),"")</f>
        <v>Fleishaker 1994</v>
      </c>
      <c r="C8542" s="250" t="str">
        <f>IF(AND(A8542&lt;&gt;"",ISNUMBER(A8542)),VLOOKUP(A8542,Studies!A:BR,3,FALSE),"")</f>
        <v>https://www.ncbi.nlm.nih.gov/pubmed/8005185</v>
      </c>
      <c r="D8542" s="250" t="str">
        <f>IF(AND(A8542&lt;&gt;"",ISNUMBER(A8542)),VLOOKUP(A8542,Studies!A:BR,4,FALSE),"")</f>
        <v>Alprazolam + fluvoxamine</v>
      </c>
      <c r="E8542" s="250" t="str">
        <f>IF(AND(A8542&lt;&gt;"",ISNUMBER(A8542)),VLOOKUP(A8542,Studies!A:BR,5,FALSE),"")</f>
        <v>Alprazolam</v>
      </c>
      <c r="F8542" s="251" t="str">
        <f>IF(AND(A8542&lt;&gt;"",ISNUMBER(A8542)),VLOOKUP(A8542,Studies!A:BR,6,FALSE),"")</f>
        <v>Plasma</v>
      </c>
      <c r="G8542" s="194">
        <v>222</v>
      </c>
      <c r="H8542" s="50" t="s">
        <v>60</v>
      </c>
      <c r="I8542" s="187">
        <v>83.632509999999996</v>
      </c>
      <c r="J8542" s="41" t="s">
        <v>941</v>
      </c>
      <c r="K8542" s="41" t="s">
        <v>335</v>
      </c>
      <c r="O8542" s="199"/>
    </row>
    <row r="8543" spans="1:15" x14ac:dyDescent="0.2">
      <c r="A8543" s="30">
        <v>1104</v>
      </c>
      <c r="B8543" s="249" t="str">
        <f>IF(AND(A8543&lt;&gt;"",ISNUMBER(A8543)),VLOOKUP(A8543,Studies!A:BR,2,FALSE),"")</f>
        <v>Fleishaker 1994</v>
      </c>
      <c r="C8543" s="250" t="str">
        <f>IF(AND(A8543&lt;&gt;"",ISNUMBER(A8543)),VLOOKUP(A8543,Studies!A:BR,3,FALSE),"")</f>
        <v>https://www.ncbi.nlm.nih.gov/pubmed/8005185</v>
      </c>
      <c r="D8543" s="250" t="str">
        <f>IF(AND(A8543&lt;&gt;"",ISNUMBER(A8543)),VLOOKUP(A8543,Studies!A:BR,4,FALSE),"")</f>
        <v>Alprazolam + fluvoxamine</v>
      </c>
      <c r="E8543" s="250" t="str">
        <f>IF(AND(A8543&lt;&gt;"",ISNUMBER(A8543)),VLOOKUP(A8543,Studies!A:BR,5,FALSE),"")</f>
        <v>Alprazolam</v>
      </c>
      <c r="F8543" s="251" t="str">
        <f>IF(AND(A8543&lt;&gt;"",ISNUMBER(A8543)),VLOOKUP(A8543,Studies!A:BR,6,FALSE),"")</f>
        <v>Plasma</v>
      </c>
      <c r="G8543" s="194">
        <v>223</v>
      </c>
      <c r="H8543" s="50" t="s">
        <v>60</v>
      </c>
      <c r="I8543" s="187">
        <v>84.334450000000004</v>
      </c>
      <c r="J8543" s="41" t="s">
        <v>941</v>
      </c>
      <c r="K8543" s="41" t="s">
        <v>335</v>
      </c>
      <c r="O8543" s="199"/>
    </row>
    <row r="8544" spans="1:15" x14ac:dyDescent="0.2">
      <c r="A8544" s="30">
        <v>1104</v>
      </c>
      <c r="B8544" s="249" t="str">
        <f>IF(AND(A8544&lt;&gt;"",ISNUMBER(A8544)),VLOOKUP(A8544,Studies!A:BR,2,FALSE),"")</f>
        <v>Fleishaker 1994</v>
      </c>
      <c r="C8544" s="250" t="str">
        <f>IF(AND(A8544&lt;&gt;"",ISNUMBER(A8544)),VLOOKUP(A8544,Studies!A:BR,3,FALSE),"")</f>
        <v>https://www.ncbi.nlm.nih.gov/pubmed/8005185</v>
      </c>
      <c r="D8544" s="250" t="str">
        <f>IF(AND(A8544&lt;&gt;"",ISNUMBER(A8544)),VLOOKUP(A8544,Studies!A:BR,4,FALSE),"")</f>
        <v>Alprazolam + fluvoxamine</v>
      </c>
      <c r="E8544" s="250" t="str">
        <f>IF(AND(A8544&lt;&gt;"",ISNUMBER(A8544)),VLOOKUP(A8544,Studies!A:BR,5,FALSE),"")</f>
        <v>Alprazolam</v>
      </c>
      <c r="F8544" s="251" t="str">
        <f>IF(AND(A8544&lt;&gt;"",ISNUMBER(A8544)),VLOOKUP(A8544,Studies!A:BR,6,FALSE),"")</f>
        <v>Plasma</v>
      </c>
      <c r="G8544" s="194">
        <v>225</v>
      </c>
      <c r="H8544" s="50" t="s">
        <v>60</v>
      </c>
      <c r="I8544" s="187">
        <v>87.616510000000005</v>
      </c>
      <c r="J8544" s="41" t="s">
        <v>941</v>
      </c>
      <c r="K8544" s="41" t="s">
        <v>335</v>
      </c>
      <c r="O8544" s="199"/>
    </row>
    <row r="8545" spans="1:16" x14ac:dyDescent="0.2">
      <c r="A8545" s="30">
        <v>1104</v>
      </c>
      <c r="B8545" s="249" t="str">
        <f>IF(AND(A8545&lt;&gt;"",ISNUMBER(A8545)),VLOOKUP(A8545,Studies!A:BR,2,FALSE),"")</f>
        <v>Fleishaker 1994</v>
      </c>
      <c r="C8545" s="250" t="str">
        <f>IF(AND(A8545&lt;&gt;"",ISNUMBER(A8545)),VLOOKUP(A8545,Studies!A:BR,3,FALSE),"")</f>
        <v>https://www.ncbi.nlm.nih.gov/pubmed/8005185</v>
      </c>
      <c r="D8545" s="250" t="str">
        <f>IF(AND(A8545&lt;&gt;"",ISNUMBER(A8545)),VLOOKUP(A8545,Studies!A:BR,4,FALSE),"")</f>
        <v>Alprazolam + fluvoxamine</v>
      </c>
      <c r="E8545" s="250" t="str">
        <f>IF(AND(A8545&lt;&gt;"",ISNUMBER(A8545)),VLOOKUP(A8545,Studies!A:BR,5,FALSE),"")</f>
        <v>Alprazolam</v>
      </c>
      <c r="F8545" s="251" t="str">
        <f>IF(AND(A8545&lt;&gt;"",ISNUMBER(A8545)),VLOOKUP(A8545,Studies!A:BR,6,FALSE),"")</f>
        <v>Plasma</v>
      </c>
      <c r="G8545" s="194">
        <v>226</v>
      </c>
      <c r="H8545" s="50" t="s">
        <v>60</v>
      </c>
      <c r="I8545" s="187">
        <v>82.919619999999995</v>
      </c>
      <c r="J8545" s="41" t="s">
        <v>941</v>
      </c>
      <c r="K8545" s="41" t="s">
        <v>335</v>
      </c>
      <c r="O8545" s="199"/>
    </row>
    <row r="8546" spans="1:16" x14ac:dyDescent="0.2">
      <c r="A8546" s="30">
        <v>1104</v>
      </c>
      <c r="B8546" s="249" t="str">
        <f>IF(AND(A8546&lt;&gt;"",ISNUMBER(A8546)),VLOOKUP(A8546,Studies!A:BR,2,FALSE),"")</f>
        <v>Fleishaker 1994</v>
      </c>
      <c r="C8546" s="250" t="str">
        <f>IF(AND(A8546&lt;&gt;"",ISNUMBER(A8546)),VLOOKUP(A8546,Studies!A:BR,3,FALSE),"")</f>
        <v>https://www.ncbi.nlm.nih.gov/pubmed/8005185</v>
      </c>
      <c r="D8546" s="250" t="str">
        <f>IF(AND(A8546&lt;&gt;"",ISNUMBER(A8546)),VLOOKUP(A8546,Studies!A:BR,4,FALSE),"")</f>
        <v>Alprazolam + fluvoxamine</v>
      </c>
      <c r="E8546" s="250" t="str">
        <f>IF(AND(A8546&lt;&gt;"",ISNUMBER(A8546)),VLOOKUP(A8546,Studies!A:BR,5,FALSE),"")</f>
        <v>Alprazolam</v>
      </c>
      <c r="F8546" s="251" t="str">
        <f>IF(AND(A8546&lt;&gt;"",ISNUMBER(A8546)),VLOOKUP(A8546,Studies!A:BR,6,FALSE),"")</f>
        <v>Plasma</v>
      </c>
      <c r="G8546" s="194">
        <v>227</v>
      </c>
      <c r="H8546" s="50" t="s">
        <v>60</v>
      </c>
      <c r="I8546" s="187">
        <v>89.490120000000005</v>
      </c>
      <c r="J8546" s="41" t="s">
        <v>941</v>
      </c>
      <c r="K8546" s="41" t="s">
        <v>335</v>
      </c>
      <c r="O8546" s="199"/>
    </row>
    <row r="8547" spans="1:16" x14ac:dyDescent="0.2">
      <c r="A8547" s="30">
        <v>1104</v>
      </c>
      <c r="B8547" s="249" t="str">
        <f>IF(AND(A8547&lt;&gt;"",ISNUMBER(A8547)),VLOOKUP(A8547,Studies!A:BR,2,FALSE),"")</f>
        <v>Fleishaker 1994</v>
      </c>
      <c r="C8547" s="250" t="str">
        <f>IF(AND(A8547&lt;&gt;"",ISNUMBER(A8547)),VLOOKUP(A8547,Studies!A:BR,3,FALSE),"")</f>
        <v>https://www.ncbi.nlm.nih.gov/pubmed/8005185</v>
      </c>
      <c r="D8547" s="250" t="str">
        <f>IF(AND(A8547&lt;&gt;"",ISNUMBER(A8547)),VLOOKUP(A8547,Studies!A:BR,4,FALSE),"")</f>
        <v>Alprazolam + fluvoxamine</v>
      </c>
      <c r="E8547" s="250" t="str">
        <f>IF(AND(A8547&lt;&gt;"",ISNUMBER(A8547)),VLOOKUP(A8547,Studies!A:BR,5,FALSE),"")</f>
        <v>Alprazolam</v>
      </c>
      <c r="F8547" s="251" t="str">
        <f>IF(AND(A8547&lt;&gt;"",ISNUMBER(A8547)),VLOOKUP(A8547,Studies!A:BR,6,FALSE),"")</f>
        <v>Plasma</v>
      </c>
      <c r="G8547" s="194">
        <v>228</v>
      </c>
      <c r="H8547" s="50" t="s">
        <v>60</v>
      </c>
      <c r="I8547" s="187">
        <v>90.661540000000002</v>
      </c>
      <c r="J8547" s="41" t="s">
        <v>941</v>
      </c>
      <c r="K8547" s="41" t="s">
        <v>335</v>
      </c>
      <c r="O8547" s="199"/>
    </row>
    <row r="8548" spans="1:16" x14ac:dyDescent="0.2">
      <c r="A8548" s="30">
        <v>1104</v>
      </c>
      <c r="B8548" s="249" t="str">
        <f>IF(AND(A8548&lt;&gt;"",ISNUMBER(A8548)),VLOOKUP(A8548,Studies!A:BR,2,FALSE),"")</f>
        <v>Fleishaker 1994</v>
      </c>
      <c r="C8548" s="250" t="str">
        <f>IF(AND(A8548&lt;&gt;"",ISNUMBER(A8548)),VLOOKUP(A8548,Studies!A:BR,3,FALSE),"")</f>
        <v>https://www.ncbi.nlm.nih.gov/pubmed/8005185</v>
      </c>
      <c r="D8548" s="250" t="str">
        <f>IF(AND(A8548&lt;&gt;"",ISNUMBER(A8548)),VLOOKUP(A8548,Studies!A:BR,4,FALSE),"")</f>
        <v>Alprazolam + fluvoxamine</v>
      </c>
      <c r="E8548" s="250" t="str">
        <f>IF(AND(A8548&lt;&gt;"",ISNUMBER(A8548)),VLOOKUP(A8548,Studies!A:BR,5,FALSE),"")</f>
        <v>Alprazolam</v>
      </c>
      <c r="F8548" s="251" t="str">
        <f>IF(AND(A8548&lt;&gt;"",ISNUMBER(A8548)),VLOOKUP(A8548,Studies!A:BR,6,FALSE),"")</f>
        <v>Plasma</v>
      </c>
      <c r="G8548" s="194">
        <v>230</v>
      </c>
      <c r="H8548" s="50" t="s">
        <v>60</v>
      </c>
      <c r="I8548" s="187">
        <v>86.666330000000002</v>
      </c>
      <c r="J8548" s="41" t="s">
        <v>941</v>
      </c>
      <c r="K8548" s="41" t="s">
        <v>335</v>
      </c>
      <c r="O8548" s="199"/>
    </row>
    <row r="8549" spans="1:16" x14ac:dyDescent="0.2">
      <c r="A8549" s="30">
        <v>1104</v>
      </c>
      <c r="B8549" s="249" t="str">
        <f>IF(AND(A8549&lt;&gt;"",ISNUMBER(A8549)),VLOOKUP(A8549,Studies!A:BR,2,FALSE),"")</f>
        <v>Fleishaker 1994</v>
      </c>
      <c r="C8549" s="250" t="str">
        <f>IF(AND(A8549&lt;&gt;"",ISNUMBER(A8549)),VLOOKUP(A8549,Studies!A:BR,3,FALSE),"")</f>
        <v>https://www.ncbi.nlm.nih.gov/pubmed/8005185</v>
      </c>
      <c r="D8549" s="250" t="str">
        <f>IF(AND(A8549&lt;&gt;"",ISNUMBER(A8549)),VLOOKUP(A8549,Studies!A:BR,4,FALSE),"")</f>
        <v>Alprazolam + fluvoxamine</v>
      </c>
      <c r="E8549" s="250" t="str">
        <f>IF(AND(A8549&lt;&gt;"",ISNUMBER(A8549)),VLOOKUP(A8549,Studies!A:BR,5,FALSE),"")</f>
        <v>Alprazolam</v>
      </c>
      <c r="F8549" s="251" t="str">
        <f>IF(AND(A8549&lt;&gt;"",ISNUMBER(A8549)),VLOOKUP(A8549,Studies!A:BR,6,FALSE),"")</f>
        <v>Plasma</v>
      </c>
      <c r="G8549" s="194">
        <v>231</v>
      </c>
      <c r="H8549" s="50" t="s">
        <v>60</v>
      </c>
      <c r="I8549" s="187">
        <v>84.082369999999997</v>
      </c>
      <c r="J8549" s="41" t="s">
        <v>941</v>
      </c>
      <c r="K8549" s="41" t="s">
        <v>335</v>
      </c>
      <c r="O8549" s="199"/>
    </row>
    <row r="8550" spans="1:16" x14ac:dyDescent="0.2">
      <c r="A8550" s="30">
        <v>1104</v>
      </c>
      <c r="B8550" s="249" t="str">
        <f>IF(AND(A8550&lt;&gt;"",ISNUMBER(A8550)),VLOOKUP(A8550,Studies!A:BR,2,FALSE),"")</f>
        <v>Fleishaker 1994</v>
      </c>
      <c r="C8550" s="250" t="str">
        <f>IF(AND(A8550&lt;&gt;"",ISNUMBER(A8550)),VLOOKUP(A8550,Studies!A:BR,3,FALSE),"")</f>
        <v>https://www.ncbi.nlm.nih.gov/pubmed/8005185</v>
      </c>
      <c r="D8550" s="250" t="str">
        <f>IF(AND(A8550&lt;&gt;"",ISNUMBER(A8550)),VLOOKUP(A8550,Studies!A:BR,4,FALSE),"")</f>
        <v>Alprazolam + fluvoxamine</v>
      </c>
      <c r="E8550" s="250" t="str">
        <f>IF(AND(A8550&lt;&gt;"",ISNUMBER(A8550)),VLOOKUP(A8550,Studies!A:BR,5,FALSE),"")</f>
        <v>Alprazolam</v>
      </c>
      <c r="F8550" s="251" t="str">
        <f>IF(AND(A8550&lt;&gt;"",ISNUMBER(A8550)),VLOOKUP(A8550,Studies!A:BR,6,FALSE),"")</f>
        <v>Plasma</v>
      </c>
      <c r="G8550" s="194">
        <v>232</v>
      </c>
      <c r="H8550" s="50" t="s">
        <v>60</v>
      </c>
      <c r="I8550" s="187">
        <v>91.591840000000005</v>
      </c>
      <c r="J8550" s="41" t="s">
        <v>941</v>
      </c>
      <c r="K8550" s="41" t="s">
        <v>335</v>
      </c>
      <c r="O8550" s="199"/>
    </row>
    <row r="8551" spans="1:16" x14ac:dyDescent="0.2">
      <c r="A8551" s="30">
        <v>1104</v>
      </c>
      <c r="B8551" s="249" t="str">
        <f>IF(AND(A8551&lt;&gt;"",ISNUMBER(A8551)),VLOOKUP(A8551,Studies!A:BR,2,FALSE),"")</f>
        <v>Fleishaker 1994</v>
      </c>
      <c r="C8551" s="250" t="str">
        <f>IF(AND(A8551&lt;&gt;"",ISNUMBER(A8551)),VLOOKUP(A8551,Studies!A:BR,3,FALSE),"")</f>
        <v>https://www.ncbi.nlm.nih.gov/pubmed/8005185</v>
      </c>
      <c r="D8551" s="250" t="str">
        <f>IF(AND(A8551&lt;&gt;"",ISNUMBER(A8551)),VLOOKUP(A8551,Studies!A:BR,4,FALSE),"")</f>
        <v>Alprazolam + fluvoxamine</v>
      </c>
      <c r="E8551" s="250" t="str">
        <f>IF(AND(A8551&lt;&gt;"",ISNUMBER(A8551)),VLOOKUP(A8551,Studies!A:BR,5,FALSE),"")</f>
        <v>Alprazolam</v>
      </c>
      <c r="F8551" s="251" t="str">
        <f>IF(AND(A8551&lt;&gt;"",ISNUMBER(A8551)),VLOOKUP(A8551,Studies!A:BR,6,FALSE),"")</f>
        <v>Plasma</v>
      </c>
      <c r="G8551" s="194">
        <v>233</v>
      </c>
      <c r="H8551" s="50" t="s">
        <v>60</v>
      </c>
      <c r="I8551" s="187">
        <v>92.294030000000006</v>
      </c>
      <c r="J8551" s="41" t="s">
        <v>941</v>
      </c>
      <c r="K8551" s="41" t="s">
        <v>335</v>
      </c>
      <c r="O8551" s="199"/>
    </row>
    <row r="8552" spans="1:16" x14ac:dyDescent="0.2">
      <c r="A8552" s="30">
        <v>1104</v>
      </c>
      <c r="B8552" s="249" t="str">
        <f>IF(AND(A8552&lt;&gt;"",ISNUMBER(A8552)),VLOOKUP(A8552,Studies!A:BR,2,FALSE),"")</f>
        <v>Fleishaker 1994</v>
      </c>
      <c r="C8552" s="250" t="str">
        <f>IF(AND(A8552&lt;&gt;"",ISNUMBER(A8552)),VLOOKUP(A8552,Studies!A:BR,3,FALSE),"")</f>
        <v>https://www.ncbi.nlm.nih.gov/pubmed/8005185</v>
      </c>
      <c r="D8552" s="250" t="str">
        <f>IF(AND(A8552&lt;&gt;"",ISNUMBER(A8552)),VLOOKUP(A8552,Studies!A:BR,4,FALSE),"")</f>
        <v>Alprazolam + fluvoxamine</v>
      </c>
      <c r="E8552" s="250" t="str">
        <f>IF(AND(A8552&lt;&gt;"",ISNUMBER(A8552)),VLOOKUP(A8552,Studies!A:BR,5,FALSE),"")</f>
        <v>Alprazolam</v>
      </c>
      <c r="F8552" s="251" t="str">
        <f>IF(AND(A8552&lt;&gt;"",ISNUMBER(A8552)),VLOOKUP(A8552,Studies!A:BR,6,FALSE),"")</f>
        <v>Plasma</v>
      </c>
      <c r="G8552" s="194">
        <v>235</v>
      </c>
      <c r="H8552" s="50" t="s">
        <v>60</v>
      </c>
      <c r="I8552" s="187">
        <v>91.82047</v>
      </c>
      <c r="J8552" s="41" t="s">
        <v>941</v>
      </c>
      <c r="K8552" s="41" t="s">
        <v>335</v>
      </c>
      <c r="O8552" s="199"/>
    </row>
    <row r="8553" spans="1:16" x14ac:dyDescent="0.2">
      <c r="A8553" s="30">
        <v>1104</v>
      </c>
      <c r="B8553" s="249" t="str">
        <f>IF(AND(A8553&lt;&gt;"",ISNUMBER(A8553)),VLOOKUP(A8553,Studies!A:BR,2,FALSE),"")</f>
        <v>Fleishaker 1994</v>
      </c>
      <c r="C8553" s="250" t="str">
        <f>IF(AND(A8553&lt;&gt;"",ISNUMBER(A8553)),VLOOKUP(A8553,Studies!A:BR,3,FALSE),"")</f>
        <v>https://www.ncbi.nlm.nih.gov/pubmed/8005185</v>
      </c>
      <c r="D8553" s="250" t="str">
        <f>IF(AND(A8553&lt;&gt;"",ISNUMBER(A8553)),VLOOKUP(A8553,Studies!A:BR,4,FALSE),"")</f>
        <v>Alprazolam + fluvoxamine</v>
      </c>
      <c r="E8553" s="250" t="str">
        <f>IF(AND(A8553&lt;&gt;"",ISNUMBER(A8553)),VLOOKUP(A8553,Studies!A:BR,5,FALSE),"")</f>
        <v>Alprazolam</v>
      </c>
      <c r="F8553" s="251" t="str">
        <f>IF(AND(A8553&lt;&gt;"",ISNUMBER(A8553)),VLOOKUP(A8553,Studies!A:BR,6,FALSE),"")</f>
        <v>Plasma</v>
      </c>
      <c r="G8553" s="194">
        <v>237</v>
      </c>
      <c r="H8553" s="50" t="s">
        <v>60</v>
      </c>
      <c r="I8553" s="187">
        <v>86.416550000000001</v>
      </c>
      <c r="J8553" s="41" t="s">
        <v>941</v>
      </c>
      <c r="K8553" s="41" t="s">
        <v>335</v>
      </c>
      <c r="O8553" s="199"/>
    </row>
    <row r="8554" spans="1:16" x14ac:dyDescent="0.2">
      <c r="A8554" s="30">
        <v>1104</v>
      </c>
      <c r="B8554" s="249" t="str">
        <f>IF(AND(A8554&lt;&gt;"",ISNUMBER(A8554)),VLOOKUP(A8554,Studies!A:BR,2,FALSE),"")</f>
        <v>Fleishaker 1994</v>
      </c>
      <c r="C8554" s="250" t="str">
        <f>IF(AND(A8554&lt;&gt;"",ISNUMBER(A8554)),VLOOKUP(A8554,Studies!A:BR,3,FALSE),"")</f>
        <v>https://www.ncbi.nlm.nih.gov/pubmed/8005185</v>
      </c>
      <c r="D8554" s="250" t="str">
        <f>IF(AND(A8554&lt;&gt;"",ISNUMBER(A8554)),VLOOKUP(A8554,Studies!A:BR,4,FALSE),"")</f>
        <v>Alprazolam + fluvoxamine</v>
      </c>
      <c r="E8554" s="250" t="str">
        <f>IF(AND(A8554&lt;&gt;"",ISNUMBER(A8554)),VLOOKUP(A8554,Studies!A:BR,5,FALSE),"")</f>
        <v>Alprazolam</v>
      </c>
      <c r="F8554" s="251" t="str">
        <f>IF(AND(A8554&lt;&gt;"",ISNUMBER(A8554)),VLOOKUP(A8554,Studies!A:BR,6,FALSE),"")</f>
        <v>Plasma</v>
      </c>
      <c r="G8554" s="194">
        <v>240</v>
      </c>
      <c r="H8554" s="50" t="s">
        <v>60</v>
      </c>
      <c r="I8554" s="187">
        <v>86.410169999999994</v>
      </c>
      <c r="J8554" s="41" t="s">
        <v>941</v>
      </c>
      <c r="K8554" s="41" t="s">
        <v>335</v>
      </c>
      <c r="O8554" s="199"/>
    </row>
    <row r="8555" spans="1:16" x14ac:dyDescent="0.2">
      <c r="A8555" s="30">
        <v>1104</v>
      </c>
      <c r="B8555" s="249" t="str">
        <f>IF(AND(A8555&lt;&gt;"",ISNUMBER(A8555)),VLOOKUP(A8555,Studies!A:BR,2,FALSE),"")</f>
        <v>Fleishaker 1994</v>
      </c>
      <c r="C8555" s="250" t="str">
        <f>IF(AND(A8555&lt;&gt;"",ISNUMBER(A8555)),VLOOKUP(A8555,Studies!A:BR,3,FALSE),"")</f>
        <v>https://www.ncbi.nlm.nih.gov/pubmed/8005185</v>
      </c>
      <c r="D8555" s="250" t="str">
        <f>IF(AND(A8555&lt;&gt;"",ISNUMBER(A8555)),VLOOKUP(A8555,Studies!A:BR,4,FALSE),"")</f>
        <v>Alprazolam + fluvoxamine</v>
      </c>
      <c r="E8555" s="250" t="str">
        <f>IF(AND(A8555&lt;&gt;"",ISNUMBER(A8555)),VLOOKUP(A8555,Studies!A:BR,5,FALSE),"")</f>
        <v>Alprazolam</v>
      </c>
      <c r="F8555" s="251" t="str">
        <f>IF(AND(A8555&lt;&gt;"",ISNUMBER(A8555)),VLOOKUP(A8555,Studies!A:BR,6,FALSE),"")</f>
        <v>Plasma</v>
      </c>
      <c r="G8555" s="194">
        <v>245</v>
      </c>
      <c r="H8555" s="50" t="s">
        <v>60</v>
      </c>
      <c r="I8555" s="187">
        <v>77.948490000000007</v>
      </c>
      <c r="J8555" s="41" t="s">
        <v>941</v>
      </c>
      <c r="K8555" s="41" t="s">
        <v>335</v>
      </c>
      <c r="O8555" s="199"/>
    </row>
    <row r="8556" spans="1:16" x14ac:dyDescent="0.2">
      <c r="A8556" s="30">
        <v>1104</v>
      </c>
      <c r="B8556" s="249" t="str">
        <f>IF(AND(A8556&lt;&gt;"",ISNUMBER(A8556)),VLOOKUP(A8556,Studies!A:BR,2,FALSE),"")</f>
        <v>Fleishaker 1994</v>
      </c>
      <c r="C8556" s="250" t="str">
        <f>IF(AND(A8556&lt;&gt;"",ISNUMBER(A8556)),VLOOKUP(A8556,Studies!A:BR,3,FALSE),"")</f>
        <v>https://www.ncbi.nlm.nih.gov/pubmed/8005185</v>
      </c>
      <c r="D8556" s="250" t="str">
        <f>IF(AND(A8556&lt;&gt;"",ISNUMBER(A8556)),VLOOKUP(A8556,Studies!A:BR,4,FALSE),"")</f>
        <v>Alprazolam + fluvoxamine</v>
      </c>
      <c r="E8556" s="250" t="str">
        <f>IF(AND(A8556&lt;&gt;"",ISNUMBER(A8556)),VLOOKUP(A8556,Studies!A:BR,5,FALSE),"")</f>
        <v>Alprazolam</v>
      </c>
      <c r="F8556" s="251" t="str">
        <f>IF(AND(A8556&lt;&gt;"",ISNUMBER(A8556)),VLOOKUP(A8556,Studies!A:BR,6,FALSE),"")</f>
        <v>Plasma</v>
      </c>
      <c r="G8556" s="194">
        <v>252</v>
      </c>
      <c r="H8556" s="50" t="s">
        <v>60</v>
      </c>
      <c r="I8556" s="187">
        <v>68.309010000000001</v>
      </c>
      <c r="J8556" s="41" t="s">
        <v>941</v>
      </c>
      <c r="K8556" s="41" t="s">
        <v>335</v>
      </c>
      <c r="O8556" s="199"/>
    </row>
    <row r="8557" spans="1:16" x14ac:dyDescent="0.2">
      <c r="A8557" s="30">
        <v>1105</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Fluvoxamine alone</v>
      </c>
      <c r="E8557" s="250" t="str">
        <f>IF(AND(A8557&lt;&gt;"",ISNUMBER(A8557)),VLOOKUP(A8557,Studies!A:BR,5,FALSE),"")</f>
        <v>Fluvoxamine</v>
      </c>
      <c r="F8557" s="251" t="str">
        <f>IF(AND(A8557&lt;&gt;"",ISNUMBER(A8557)),VLOOKUP(A8557,Studies!A:BR,6,FALSE),"")</f>
        <v>Plasma</v>
      </c>
      <c r="G8557" s="194">
        <v>1</v>
      </c>
      <c r="H8557" s="50" t="s">
        <v>60</v>
      </c>
      <c r="I8557" s="187">
        <v>2.5721780000000001</v>
      </c>
      <c r="J8557" s="41" t="s">
        <v>941</v>
      </c>
      <c r="K8557" s="41" t="s">
        <v>335</v>
      </c>
      <c r="O8557" s="199"/>
      <c r="P8557" s="42" t="s">
        <v>2880</v>
      </c>
    </row>
    <row r="8558" spans="1:16" x14ac:dyDescent="0.2">
      <c r="A8558" s="30">
        <v>1105</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Fluvoxamine alone</v>
      </c>
      <c r="E8558" s="250" t="str">
        <f>IF(AND(A8558&lt;&gt;"",ISNUMBER(A8558)),VLOOKUP(A8558,Studies!A:BR,5,FALSE),"")</f>
        <v>Fluvoxamine</v>
      </c>
      <c r="F8558" s="251" t="str">
        <f>IF(AND(A8558&lt;&gt;"",ISNUMBER(A8558)),VLOOKUP(A8558,Studies!A:BR,6,FALSE),"")</f>
        <v>Plasma</v>
      </c>
      <c r="G8558" s="194">
        <v>2</v>
      </c>
      <c r="H8558" s="50" t="s">
        <v>60</v>
      </c>
      <c r="I8558" s="187">
        <v>8.2414690000000004</v>
      </c>
      <c r="J8558" s="41" t="s">
        <v>941</v>
      </c>
      <c r="K8558" s="41" t="s">
        <v>335</v>
      </c>
      <c r="O8558" s="199"/>
      <c r="P8558" s="42" t="s">
        <v>2880</v>
      </c>
    </row>
    <row r="8559" spans="1:16" x14ac:dyDescent="0.2">
      <c r="A8559" s="30">
        <v>1105</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Fluvoxamine alone</v>
      </c>
      <c r="E8559" s="250" t="str">
        <f>IF(AND(A8559&lt;&gt;"",ISNUMBER(A8559)),VLOOKUP(A8559,Studies!A:BR,5,FALSE),"")</f>
        <v>Fluvoxamine</v>
      </c>
      <c r="F8559" s="251" t="str">
        <f>IF(AND(A8559&lt;&gt;"",ISNUMBER(A8559)),VLOOKUP(A8559,Studies!A:BR,6,FALSE),"")</f>
        <v>Plasma</v>
      </c>
      <c r="G8559" s="194">
        <v>4</v>
      </c>
      <c r="H8559" s="50" t="s">
        <v>60</v>
      </c>
      <c r="I8559" s="187">
        <v>17.480309999999999</v>
      </c>
      <c r="J8559" s="41" t="s">
        <v>941</v>
      </c>
      <c r="K8559" s="41" t="s">
        <v>335</v>
      </c>
      <c r="O8559" s="199"/>
      <c r="P8559" s="42" t="s">
        <v>2880</v>
      </c>
    </row>
    <row r="8560" spans="1:16" x14ac:dyDescent="0.2">
      <c r="A8560" s="30">
        <v>1105</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Fluvoxamine alone</v>
      </c>
      <c r="E8560" s="250" t="str">
        <f>IF(AND(A8560&lt;&gt;"",ISNUMBER(A8560)),VLOOKUP(A8560,Studies!A:BR,5,FALSE),"")</f>
        <v>Fluvoxamine</v>
      </c>
      <c r="F8560" s="251" t="str">
        <f>IF(AND(A8560&lt;&gt;"",ISNUMBER(A8560)),VLOOKUP(A8560,Studies!A:BR,6,FALSE),"")</f>
        <v>Plasma</v>
      </c>
      <c r="G8560" s="194">
        <v>6</v>
      </c>
      <c r="H8560" s="50" t="s">
        <v>60</v>
      </c>
      <c r="I8560" s="187">
        <v>20</v>
      </c>
      <c r="J8560" s="41" t="s">
        <v>941</v>
      </c>
      <c r="K8560" s="41" t="s">
        <v>335</v>
      </c>
      <c r="O8560" s="199"/>
      <c r="P8560" s="42" t="s">
        <v>2880</v>
      </c>
    </row>
    <row r="8561" spans="1:16" x14ac:dyDescent="0.2">
      <c r="A8561" s="30">
        <v>1105</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Fluvoxamine alone</v>
      </c>
      <c r="E8561" s="250" t="str">
        <f>IF(AND(A8561&lt;&gt;"",ISNUMBER(A8561)),VLOOKUP(A8561,Studies!A:BR,5,FALSE),"")</f>
        <v>Fluvoxamine</v>
      </c>
      <c r="F8561" s="251" t="str">
        <f>IF(AND(A8561&lt;&gt;"",ISNUMBER(A8561)),VLOOKUP(A8561,Studies!A:BR,6,FALSE),"")</f>
        <v>Plasma</v>
      </c>
      <c r="G8561" s="194">
        <v>8</v>
      </c>
      <c r="H8561" s="50" t="s">
        <v>60</v>
      </c>
      <c r="I8561" s="187">
        <v>19.370080000000002</v>
      </c>
      <c r="J8561" s="41" t="s">
        <v>941</v>
      </c>
      <c r="K8561" s="41" t="s">
        <v>335</v>
      </c>
      <c r="O8561" s="199"/>
      <c r="P8561" s="42" t="s">
        <v>2880</v>
      </c>
    </row>
    <row r="8562" spans="1:16" x14ac:dyDescent="0.2">
      <c r="A8562" s="30">
        <v>1105</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Fluvoxamine alone</v>
      </c>
      <c r="E8562" s="250" t="str">
        <f>IF(AND(A8562&lt;&gt;"",ISNUMBER(A8562)),VLOOKUP(A8562,Studies!A:BR,5,FALSE),"")</f>
        <v>Fluvoxamine</v>
      </c>
      <c r="F8562" s="251" t="str">
        <f>IF(AND(A8562&lt;&gt;"",ISNUMBER(A8562)),VLOOKUP(A8562,Studies!A:BR,6,FALSE),"")</f>
        <v>Plasma</v>
      </c>
      <c r="G8562" s="194">
        <v>12</v>
      </c>
      <c r="H8562" s="50" t="s">
        <v>60</v>
      </c>
      <c r="I8562" s="187">
        <v>15.800520000000001</v>
      </c>
      <c r="J8562" s="41" t="s">
        <v>941</v>
      </c>
      <c r="K8562" s="41" t="s">
        <v>335</v>
      </c>
      <c r="O8562" s="199"/>
      <c r="P8562" s="42" t="s">
        <v>2880</v>
      </c>
    </row>
    <row r="8563" spans="1:16" x14ac:dyDescent="0.2">
      <c r="A8563" s="30">
        <v>1105</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Fluvoxamine alone</v>
      </c>
      <c r="E8563" s="250" t="str">
        <f>IF(AND(A8563&lt;&gt;"",ISNUMBER(A8563)),VLOOKUP(A8563,Studies!A:BR,5,FALSE),"")</f>
        <v>Fluvoxamine</v>
      </c>
      <c r="F8563" s="251" t="str">
        <f>IF(AND(A8563&lt;&gt;"",ISNUMBER(A8563)),VLOOKUP(A8563,Studies!A:BR,6,FALSE),"")</f>
        <v>Plasma</v>
      </c>
      <c r="G8563" s="194">
        <v>16</v>
      </c>
      <c r="H8563" s="50" t="s">
        <v>60</v>
      </c>
      <c r="I8563" s="187">
        <v>13.28084</v>
      </c>
      <c r="J8563" s="41" t="s">
        <v>941</v>
      </c>
      <c r="K8563" s="41" t="s">
        <v>335</v>
      </c>
      <c r="O8563" s="199"/>
      <c r="P8563" s="42" t="s">
        <v>2880</v>
      </c>
    </row>
    <row r="8564" spans="1:16" x14ac:dyDescent="0.2">
      <c r="A8564" s="30">
        <v>1105</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Fluvoxamine alone</v>
      </c>
      <c r="E8564" s="250" t="str">
        <f>IF(AND(A8564&lt;&gt;"",ISNUMBER(A8564)),VLOOKUP(A8564,Studies!A:BR,5,FALSE),"")</f>
        <v>Fluvoxamine</v>
      </c>
      <c r="F8564" s="251" t="str">
        <f>IF(AND(A8564&lt;&gt;"",ISNUMBER(A8564)),VLOOKUP(A8564,Studies!A:BR,6,FALSE),"")</f>
        <v>Plasma</v>
      </c>
      <c r="G8564" s="194">
        <v>20</v>
      </c>
      <c r="H8564" s="50" t="s">
        <v>60</v>
      </c>
      <c r="I8564" s="187">
        <v>11.181100000000001</v>
      </c>
      <c r="J8564" s="41" t="s">
        <v>941</v>
      </c>
      <c r="K8564" s="41" t="s">
        <v>335</v>
      </c>
      <c r="O8564" s="199"/>
      <c r="P8564" s="42" t="s">
        <v>2880</v>
      </c>
    </row>
    <row r="8565" spans="1:16" x14ac:dyDescent="0.2">
      <c r="A8565" s="30">
        <v>1105</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Fluvoxamine alone</v>
      </c>
      <c r="E8565" s="250" t="str">
        <f>IF(AND(A8565&lt;&gt;"",ISNUMBER(A8565)),VLOOKUP(A8565,Studies!A:BR,5,FALSE),"")</f>
        <v>Fluvoxamine</v>
      </c>
      <c r="F8565" s="251" t="str">
        <f>IF(AND(A8565&lt;&gt;"",ISNUMBER(A8565)),VLOOKUP(A8565,Studies!A:BR,6,FALSE),"")</f>
        <v>Plasma</v>
      </c>
      <c r="G8565" s="194">
        <v>24</v>
      </c>
      <c r="H8565" s="50" t="s">
        <v>60</v>
      </c>
      <c r="I8565" s="187">
        <v>9.5013120000000004</v>
      </c>
      <c r="J8565" s="41" t="s">
        <v>941</v>
      </c>
      <c r="K8565" s="41" t="s">
        <v>335</v>
      </c>
      <c r="O8565" s="199"/>
      <c r="P8565" s="42" t="s">
        <v>2880</v>
      </c>
    </row>
    <row r="8566" spans="1:16" x14ac:dyDescent="0.2">
      <c r="A8566" s="30">
        <v>1105</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Fluvoxamine alone</v>
      </c>
      <c r="E8566" s="250" t="str">
        <f>IF(AND(A8566&lt;&gt;"",ISNUMBER(A8566)),VLOOKUP(A8566,Studies!A:BR,5,FALSE),"")</f>
        <v>Fluvoxamine</v>
      </c>
      <c r="F8566" s="251" t="str">
        <f>IF(AND(A8566&lt;&gt;"",ISNUMBER(A8566)),VLOOKUP(A8566,Studies!A:BR,6,FALSE),"")</f>
        <v>Plasma</v>
      </c>
      <c r="G8566" s="194">
        <v>48</v>
      </c>
      <c r="H8566" s="50" t="s">
        <v>60</v>
      </c>
      <c r="I8566" s="187">
        <v>14.12074</v>
      </c>
      <c r="J8566" s="41" t="s">
        <v>941</v>
      </c>
      <c r="K8566" s="41" t="s">
        <v>335</v>
      </c>
      <c r="O8566" s="199"/>
      <c r="P8566" s="42" t="s">
        <v>2880</v>
      </c>
    </row>
    <row r="8567" spans="1:16" x14ac:dyDescent="0.2">
      <c r="A8567" s="30">
        <v>1105</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Fluvoxamine alone</v>
      </c>
      <c r="E8567" s="250" t="str">
        <f>IF(AND(A8567&lt;&gt;"",ISNUMBER(A8567)),VLOOKUP(A8567,Studies!A:BR,5,FALSE),"")</f>
        <v>Fluvoxamine</v>
      </c>
      <c r="F8567" s="251" t="str">
        <f>IF(AND(A8567&lt;&gt;"",ISNUMBER(A8567)),VLOOKUP(A8567,Studies!A:BR,6,FALSE),"")</f>
        <v>Plasma</v>
      </c>
      <c r="G8567" s="194">
        <v>72</v>
      </c>
      <c r="H8567" s="50" t="s">
        <v>60</v>
      </c>
      <c r="I8567" s="187">
        <v>17.060369999999999</v>
      </c>
      <c r="J8567" s="41" t="s">
        <v>941</v>
      </c>
      <c r="K8567" s="41" t="s">
        <v>335</v>
      </c>
      <c r="O8567" s="199"/>
      <c r="P8567" s="42" t="s">
        <v>2880</v>
      </c>
    </row>
    <row r="8568" spans="1:16" x14ac:dyDescent="0.2">
      <c r="A8568" s="30">
        <v>1105</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Fluvoxamine alone</v>
      </c>
      <c r="E8568" s="250" t="str">
        <f>IF(AND(A8568&lt;&gt;"",ISNUMBER(A8568)),VLOOKUP(A8568,Studies!A:BR,5,FALSE),"")</f>
        <v>Fluvoxamine</v>
      </c>
      <c r="F8568" s="251" t="str">
        <f>IF(AND(A8568&lt;&gt;"",ISNUMBER(A8568)),VLOOKUP(A8568,Studies!A:BR,6,FALSE),"")</f>
        <v>Plasma</v>
      </c>
      <c r="G8568" s="194">
        <v>96</v>
      </c>
      <c r="H8568" s="50" t="s">
        <v>60</v>
      </c>
      <c r="I8568" s="187">
        <v>32.59843</v>
      </c>
      <c r="J8568" s="41" t="s">
        <v>941</v>
      </c>
      <c r="K8568" s="41" t="s">
        <v>335</v>
      </c>
      <c r="O8568" s="199"/>
      <c r="P8568" s="42" t="s">
        <v>2880</v>
      </c>
    </row>
    <row r="8569" spans="1:16" x14ac:dyDescent="0.2">
      <c r="A8569" s="30">
        <v>1105</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Fluvoxamine alone</v>
      </c>
      <c r="E8569" s="250" t="str">
        <f>IF(AND(A8569&lt;&gt;"",ISNUMBER(A8569)),VLOOKUP(A8569,Studies!A:BR,5,FALSE),"")</f>
        <v>Fluvoxamine</v>
      </c>
      <c r="F8569" s="251" t="str">
        <f>IF(AND(A8569&lt;&gt;"",ISNUMBER(A8569)),VLOOKUP(A8569,Studies!A:BR,6,FALSE),"")</f>
        <v>Plasma</v>
      </c>
      <c r="G8569" s="194">
        <v>120</v>
      </c>
      <c r="H8569" s="50" t="s">
        <v>60</v>
      </c>
      <c r="I8569" s="187">
        <v>40.787399999999998</v>
      </c>
      <c r="J8569" s="41" t="s">
        <v>941</v>
      </c>
      <c r="K8569" s="41" t="s">
        <v>335</v>
      </c>
      <c r="O8569" s="199"/>
      <c r="P8569" s="42" t="s">
        <v>2880</v>
      </c>
    </row>
    <row r="8570" spans="1:16" x14ac:dyDescent="0.2">
      <c r="A8570" s="30">
        <v>1105</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Fluvoxamine alone</v>
      </c>
      <c r="E8570" s="250" t="str">
        <f>IF(AND(A8570&lt;&gt;"",ISNUMBER(A8570)),VLOOKUP(A8570,Studies!A:BR,5,FALSE),"")</f>
        <v>Fluvoxamine</v>
      </c>
      <c r="F8570" s="251" t="str">
        <f>IF(AND(A8570&lt;&gt;"",ISNUMBER(A8570)),VLOOKUP(A8570,Studies!A:BR,6,FALSE),"")</f>
        <v>Plasma</v>
      </c>
      <c r="G8570" s="194">
        <v>144</v>
      </c>
      <c r="H8570" s="50" t="s">
        <v>60</v>
      </c>
      <c r="I8570" s="187">
        <v>48.766399999999997</v>
      </c>
      <c r="J8570" s="41" t="s">
        <v>941</v>
      </c>
      <c r="K8570" s="41" t="s">
        <v>335</v>
      </c>
      <c r="O8570" s="199"/>
      <c r="P8570" s="42" t="s">
        <v>2880</v>
      </c>
    </row>
    <row r="8571" spans="1:16" x14ac:dyDescent="0.2">
      <c r="A8571" s="30">
        <v>1105</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Fluvoxamine alone</v>
      </c>
      <c r="E8571" s="250" t="str">
        <f>IF(AND(A8571&lt;&gt;"",ISNUMBER(A8571)),VLOOKUP(A8571,Studies!A:BR,5,FALSE),"")</f>
        <v>Fluvoxamine</v>
      </c>
      <c r="F8571" s="251" t="str">
        <f>IF(AND(A8571&lt;&gt;"",ISNUMBER(A8571)),VLOOKUP(A8571,Studies!A:BR,6,FALSE),"")</f>
        <v>Plasma</v>
      </c>
      <c r="G8571" s="194">
        <v>168</v>
      </c>
      <c r="H8571" s="50" t="s">
        <v>60</v>
      </c>
      <c r="I8571" s="187">
        <v>51.49606</v>
      </c>
      <c r="J8571" s="41" t="s">
        <v>941</v>
      </c>
      <c r="K8571" s="41" t="s">
        <v>335</v>
      </c>
      <c r="O8571" s="199"/>
      <c r="P8571" s="42" t="s">
        <v>2880</v>
      </c>
    </row>
    <row r="8572" spans="1:16" x14ac:dyDescent="0.2">
      <c r="A8572" s="30">
        <v>1105</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Fluvoxamine alone</v>
      </c>
      <c r="E8572" s="250" t="str">
        <f>IF(AND(A8572&lt;&gt;"",ISNUMBER(A8572)),VLOOKUP(A8572,Studies!A:BR,5,FALSE),"")</f>
        <v>Fluvoxamine</v>
      </c>
      <c r="F8572" s="251" t="str">
        <f>IF(AND(A8572&lt;&gt;"",ISNUMBER(A8572)),VLOOKUP(A8572,Studies!A:BR,6,FALSE),"")</f>
        <v>Plasma</v>
      </c>
      <c r="G8572" s="194">
        <v>192</v>
      </c>
      <c r="H8572" s="50" t="s">
        <v>60</v>
      </c>
      <c r="I8572" s="187">
        <v>57.585299999999997</v>
      </c>
      <c r="J8572" s="41" t="s">
        <v>941</v>
      </c>
      <c r="K8572" s="41" t="s">
        <v>335</v>
      </c>
      <c r="O8572" s="199"/>
      <c r="P8572" s="42" t="s">
        <v>2880</v>
      </c>
    </row>
    <row r="8573" spans="1:16" x14ac:dyDescent="0.2">
      <c r="A8573" s="30">
        <v>1105</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Fluvoxamine alone</v>
      </c>
      <c r="E8573" s="250" t="str">
        <f>IF(AND(A8573&lt;&gt;"",ISNUMBER(A8573)),VLOOKUP(A8573,Studies!A:BR,5,FALSE),"")</f>
        <v>Fluvoxamine</v>
      </c>
      <c r="F8573" s="251" t="str">
        <f>IF(AND(A8573&lt;&gt;"",ISNUMBER(A8573)),VLOOKUP(A8573,Studies!A:BR,6,FALSE),"")</f>
        <v>Plasma</v>
      </c>
      <c r="G8573" s="194">
        <v>216</v>
      </c>
      <c r="H8573" s="50" t="s">
        <v>60</v>
      </c>
      <c r="I8573" s="187">
        <v>53.175849999999997</v>
      </c>
      <c r="J8573" s="41" t="s">
        <v>941</v>
      </c>
      <c r="K8573" s="41" t="s">
        <v>335</v>
      </c>
      <c r="O8573" s="199"/>
      <c r="P8573" s="42" t="s">
        <v>2880</v>
      </c>
    </row>
    <row r="8574" spans="1:16" x14ac:dyDescent="0.2">
      <c r="A8574" s="30">
        <v>1105</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Fluvoxamine alone</v>
      </c>
      <c r="E8574" s="250" t="str">
        <f>IF(AND(A8574&lt;&gt;"",ISNUMBER(A8574)),VLOOKUP(A8574,Studies!A:BR,5,FALSE),"")</f>
        <v>Fluvoxamine</v>
      </c>
      <c r="F8574" s="251" t="str">
        <f>IF(AND(A8574&lt;&gt;"",ISNUMBER(A8574)),VLOOKUP(A8574,Studies!A:BR,6,FALSE),"")</f>
        <v>Plasma</v>
      </c>
      <c r="G8574" s="194">
        <v>217</v>
      </c>
      <c r="H8574" s="50" t="s">
        <v>60</v>
      </c>
      <c r="I8574" s="187">
        <v>58.635170000000002</v>
      </c>
      <c r="J8574" s="41" t="s">
        <v>941</v>
      </c>
      <c r="K8574" s="41" t="s">
        <v>335</v>
      </c>
      <c r="O8574" s="199"/>
      <c r="P8574" s="42" t="s">
        <v>2880</v>
      </c>
    </row>
    <row r="8575" spans="1:16" x14ac:dyDescent="0.2">
      <c r="A8575" s="30">
        <v>1105</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Fluvoxamine alone</v>
      </c>
      <c r="E8575" s="250" t="str">
        <f>IF(AND(A8575&lt;&gt;"",ISNUMBER(A8575)),VLOOKUP(A8575,Studies!A:BR,5,FALSE),"")</f>
        <v>Fluvoxamine</v>
      </c>
      <c r="F8575" s="251" t="str">
        <f>IF(AND(A8575&lt;&gt;"",ISNUMBER(A8575)),VLOOKUP(A8575,Studies!A:BR,6,FALSE),"")</f>
        <v>Plasma</v>
      </c>
      <c r="G8575" s="194">
        <v>218</v>
      </c>
      <c r="H8575" s="50" t="s">
        <v>60</v>
      </c>
      <c r="I8575" s="187">
        <v>69.133859999999999</v>
      </c>
      <c r="J8575" s="41" t="s">
        <v>941</v>
      </c>
      <c r="K8575" s="41" t="s">
        <v>335</v>
      </c>
      <c r="O8575" s="199"/>
      <c r="P8575" s="42" t="s">
        <v>2880</v>
      </c>
    </row>
    <row r="8576" spans="1:16" x14ac:dyDescent="0.2">
      <c r="A8576" s="30">
        <v>1105</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Fluvoxamine alone</v>
      </c>
      <c r="E8576" s="250" t="str">
        <f>IF(AND(A8576&lt;&gt;"",ISNUMBER(A8576)),VLOOKUP(A8576,Studies!A:BR,5,FALSE),"")</f>
        <v>Fluvoxamine</v>
      </c>
      <c r="F8576" s="251" t="str">
        <f>IF(AND(A8576&lt;&gt;"",ISNUMBER(A8576)),VLOOKUP(A8576,Studies!A:BR,6,FALSE),"")</f>
        <v>Plasma</v>
      </c>
      <c r="G8576" s="194">
        <v>220</v>
      </c>
      <c r="H8576" s="50" t="s">
        <v>60</v>
      </c>
      <c r="I8576" s="187">
        <v>84.25197</v>
      </c>
      <c r="J8576" s="41" t="s">
        <v>941</v>
      </c>
      <c r="K8576" s="41" t="s">
        <v>335</v>
      </c>
      <c r="O8576" s="199"/>
      <c r="P8576" s="42" t="s">
        <v>2880</v>
      </c>
    </row>
    <row r="8577" spans="1:16" x14ac:dyDescent="0.2">
      <c r="A8577" s="30">
        <v>1105</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Fluvoxamine alone</v>
      </c>
      <c r="E8577" s="250" t="str">
        <f>IF(AND(A8577&lt;&gt;"",ISNUMBER(A8577)),VLOOKUP(A8577,Studies!A:BR,5,FALSE),"")</f>
        <v>Fluvoxamine</v>
      </c>
      <c r="F8577" s="251" t="str">
        <f>IF(AND(A8577&lt;&gt;"",ISNUMBER(A8577)),VLOOKUP(A8577,Studies!A:BR,6,FALSE),"")</f>
        <v>Plasma</v>
      </c>
      <c r="G8577" s="194">
        <v>221</v>
      </c>
      <c r="H8577" s="50" t="s">
        <v>60</v>
      </c>
      <c r="I8577" s="187">
        <v>88.241470000000007</v>
      </c>
      <c r="J8577" s="41" t="s">
        <v>941</v>
      </c>
      <c r="K8577" s="41" t="s">
        <v>335</v>
      </c>
      <c r="O8577" s="199"/>
      <c r="P8577" s="42" t="s">
        <v>2880</v>
      </c>
    </row>
    <row r="8578" spans="1:16" x14ac:dyDescent="0.2">
      <c r="A8578" s="30">
        <v>1105</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Fluvoxamine alone</v>
      </c>
      <c r="E8578" s="250" t="str">
        <f>IF(AND(A8578&lt;&gt;"",ISNUMBER(A8578)),VLOOKUP(A8578,Studies!A:BR,5,FALSE),"")</f>
        <v>Fluvoxamine</v>
      </c>
      <c r="F8578" s="251" t="str">
        <f>IF(AND(A8578&lt;&gt;"",ISNUMBER(A8578)),VLOOKUP(A8578,Studies!A:BR,6,FALSE),"")</f>
        <v>Plasma</v>
      </c>
      <c r="G8578" s="194">
        <v>222</v>
      </c>
      <c r="H8578" s="50" t="s">
        <v>60</v>
      </c>
      <c r="I8578" s="187">
        <v>86.141729999999995</v>
      </c>
      <c r="J8578" s="41" t="s">
        <v>941</v>
      </c>
      <c r="K8578" s="41" t="s">
        <v>335</v>
      </c>
      <c r="O8578" s="199"/>
      <c r="P8578" s="42" t="s">
        <v>2880</v>
      </c>
    </row>
    <row r="8579" spans="1:16" x14ac:dyDescent="0.2">
      <c r="A8579" s="30">
        <v>1105</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Fluvoxamine alone</v>
      </c>
      <c r="E8579" s="250" t="str">
        <f>IF(AND(A8579&lt;&gt;"",ISNUMBER(A8579)),VLOOKUP(A8579,Studies!A:BR,5,FALSE),"")</f>
        <v>Fluvoxamine</v>
      </c>
      <c r="F8579" s="251" t="str">
        <f>IF(AND(A8579&lt;&gt;"",ISNUMBER(A8579)),VLOOKUP(A8579,Studies!A:BR,6,FALSE),"")</f>
        <v>Plasma</v>
      </c>
      <c r="G8579" s="194">
        <v>223</v>
      </c>
      <c r="H8579" s="50" t="s">
        <v>60</v>
      </c>
      <c r="I8579" s="187">
        <v>84.881889999999999</v>
      </c>
      <c r="J8579" s="41" t="s">
        <v>941</v>
      </c>
      <c r="K8579" s="41" t="s">
        <v>335</v>
      </c>
      <c r="O8579" s="199"/>
      <c r="P8579" s="42" t="s">
        <v>2880</v>
      </c>
    </row>
    <row r="8580" spans="1:16" x14ac:dyDescent="0.2">
      <c r="A8580" s="30">
        <v>1105</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Fluvoxamine alone</v>
      </c>
      <c r="E8580" s="250" t="str">
        <f>IF(AND(A8580&lt;&gt;"",ISNUMBER(A8580)),VLOOKUP(A8580,Studies!A:BR,5,FALSE),"")</f>
        <v>Fluvoxamine</v>
      </c>
      <c r="F8580" s="251" t="str">
        <f>IF(AND(A8580&lt;&gt;"",ISNUMBER(A8580)),VLOOKUP(A8580,Studies!A:BR,6,FALSE),"")</f>
        <v>Plasma</v>
      </c>
      <c r="G8580" s="194">
        <v>225</v>
      </c>
      <c r="H8580" s="50" t="s">
        <v>60</v>
      </c>
      <c r="I8580" s="187">
        <v>88.451449999999994</v>
      </c>
      <c r="J8580" s="41" t="s">
        <v>941</v>
      </c>
      <c r="K8580" s="41" t="s">
        <v>335</v>
      </c>
      <c r="O8580" s="199"/>
      <c r="P8580" s="42" t="s">
        <v>2880</v>
      </c>
    </row>
    <row r="8581" spans="1:16" x14ac:dyDescent="0.2">
      <c r="A8581" s="30">
        <v>1105</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Fluvoxamine alone</v>
      </c>
      <c r="E8581" s="250" t="str">
        <f>IF(AND(A8581&lt;&gt;"",ISNUMBER(A8581)),VLOOKUP(A8581,Studies!A:BR,5,FALSE),"")</f>
        <v>Fluvoxamine</v>
      </c>
      <c r="F8581" s="251" t="str">
        <f>IF(AND(A8581&lt;&gt;"",ISNUMBER(A8581)),VLOOKUP(A8581,Studies!A:BR,6,FALSE),"")</f>
        <v>Plasma</v>
      </c>
      <c r="G8581" s="194">
        <v>226</v>
      </c>
      <c r="H8581" s="50" t="s">
        <v>60</v>
      </c>
      <c r="I8581" s="187">
        <v>84.671909999999997</v>
      </c>
      <c r="J8581" s="41" t="s">
        <v>941</v>
      </c>
      <c r="K8581" s="41" t="s">
        <v>335</v>
      </c>
      <c r="O8581" s="199"/>
      <c r="P8581" s="42" t="s">
        <v>2880</v>
      </c>
    </row>
    <row r="8582" spans="1:16" x14ac:dyDescent="0.2">
      <c r="A8582" s="30">
        <v>1105</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Fluvoxamine alone</v>
      </c>
      <c r="E8582" s="250" t="str">
        <f>IF(AND(A8582&lt;&gt;"",ISNUMBER(A8582)),VLOOKUP(A8582,Studies!A:BR,5,FALSE),"")</f>
        <v>Fluvoxamine</v>
      </c>
      <c r="F8582" s="251" t="str">
        <f>IF(AND(A8582&lt;&gt;"",ISNUMBER(A8582)),VLOOKUP(A8582,Studies!A:BR,6,FALSE),"")</f>
        <v>Plasma</v>
      </c>
      <c r="G8582" s="194">
        <v>227</v>
      </c>
      <c r="H8582" s="50" t="s">
        <v>60</v>
      </c>
      <c r="I8582" s="187">
        <v>81.102360000000004</v>
      </c>
      <c r="J8582" s="41" t="s">
        <v>941</v>
      </c>
      <c r="K8582" s="41" t="s">
        <v>335</v>
      </c>
      <c r="O8582" s="199"/>
      <c r="P8582" s="42" t="s">
        <v>2880</v>
      </c>
    </row>
    <row r="8583" spans="1:16" x14ac:dyDescent="0.2">
      <c r="A8583" s="30">
        <v>1105</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Fluvoxamine alone</v>
      </c>
      <c r="E8583" s="250" t="str">
        <f>IF(AND(A8583&lt;&gt;"",ISNUMBER(A8583)),VLOOKUP(A8583,Studies!A:BR,5,FALSE),"")</f>
        <v>Fluvoxamine</v>
      </c>
      <c r="F8583" s="251" t="str">
        <f>IF(AND(A8583&lt;&gt;"",ISNUMBER(A8583)),VLOOKUP(A8583,Studies!A:BR,6,FALSE),"")</f>
        <v>Plasma</v>
      </c>
      <c r="G8583" s="194">
        <v>228</v>
      </c>
      <c r="H8583" s="50" t="s">
        <v>60</v>
      </c>
      <c r="I8583" s="187">
        <v>77.112859999999998</v>
      </c>
      <c r="J8583" s="41" t="s">
        <v>941</v>
      </c>
      <c r="K8583" s="41" t="s">
        <v>335</v>
      </c>
      <c r="O8583" s="199"/>
      <c r="P8583" s="42" t="s">
        <v>2880</v>
      </c>
    </row>
    <row r="8584" spans="1:16" x14ac:dyDescent="0.2">
      <c r="A8584" s="30">
        <v>1105</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Fluvoxamine alone</v>
      </c>
      <c r="E8584" s="250" t="str">
        <f>IF(AND(A8584&lt;&gt;"",ISNUMBER(A8584)),VLOOKUP(A8584,Studies!A:BR,5,FALSE),"")</f>
        <v>Fluvoxamine</v>
      </c>
      <c r="F8584" s="251" t="str">
        <f>IF(AND(A8584&lt;&gt;"",ISNUMBER(A8584)),VLOOKUP(A8584,Studies!A:BR,6,FALSE),"")</f>
        <v>Plasma</v>
      </c>
      <c r="G8584" s="194">
        <v>230</v>
      </c>
      <c r="H8584" s="50" t="s">
        <v>60</v>
      </c>
      <c r="I8584" s="187">
        <v>75.433070000000001</v>
      </c>
      <c r="J8584" s="41" t="s">
        <v>941</v>
      </c>
      <c r="K8584" s="41" t="s">
        <v>335</v>
      </c>
      <c r="O8584" s="199"/>
      <c r="P8584" s="42" t="s">
        <v>2880</v>
      </c>
    </row>
    <row r="8585" spans="1:16" x14ac:dyDescent="0.2">
      <c r="A8585" s="30">
        <v>1105</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Fluvoxamine alone</v>
      </c>
      <c r="E8585" s="250" t="str">
        <f>IF(AND(A8585&lt;&gt;"",ISNUMBER(A8585)),VLOOKUP(A8585,Studies!A:BR,5,FALSE),"")</f>
        <v>Fluvoxamine</v>
      </c>
      <c r="F8585" s="251" t="str">
        <f>IF(AND(A8585&lt;&gt;"",ISNUMBER(A8585)),VLOOKUP(A8585,Studies!A:BR,6,FALSE),"")</f>
        <v>Plasma</v>
      </c>
      <c r="G8585" s="194">
        <v>231</v>
      </c>
      <c r="H8585" s="50" t="s">
        <v>60</v>
      </c>
      <c r="I8585" s="187">
        <v>72.493440000000007</v>
      </c>
      <c r="J8585" s="41" t="s">
        <v>941</v>
      </c>
      <c r="K8585" s="41" t="s">
        <v>335</v>
      </c>
      <c r="O8585" s="199"/>
      <c r="P8585" s="42" t="s">
        <v>2880</v>
      </c>
    </row>
    <row r="8586" spans="1:16" x14ac:dyDescent="0.2">
      <c r="A8586" s="30">
        <v>1105</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Fluvoxamine alone</v>
      </c>
      <c r="E8586" s="250" t="str">
        <f>IF(AND(A8586&lt;&gt;"",ISNUMBER(A8586)),VLOOKUP(A8586,Studies!A:BR,5,FALSE),"")</f>
        <v>Fluvoxamine</v>
      </c>
      <c r="F8586" s="251" t="str">
        <f>IF(AND(A8586&lt;&gt;"",ISNUMBER(A8586)),VLOOKUP(A8586,Studies!A:BR,6,FALSE),"")</f>
        <v>Plasma</v>
      </c>
      <c r="G8586" s="194">
        <v>232</v>
      </c>
      <c r="H8586" s="50" t="s">
        <v>60</v>
      </c>
      <c r="I8586" s="187">
        <v>69.343829999999997</v>
      </c>
      <c r="J8586" s="41" t="s">
        <v>941</v>
      </c>
      <c r="K8586" s="41" t="s">
        <v>335</v>
      </c>
      <c r="O8586" s="199"/>
      <c r="P8586" s="42" t="s">
        <v>2880</v>
      </c>
    </row>
    <row r="8587" spans="1:16" x14ac:dyDescent="0.2">
      <c r="A8587" s="30">
        <v>1105</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Fluvoxamine alone</v>
      </c>
      <c r="E8587" s="250" t="str">
        <f>IF(AND(A8587&lt;&gt;"",ISNUMBER(A8587)),VLOOKUP(A8587,Studies!A:BR,5,FALSE),"")</f>
        <v>Fluvoxamine</v>
      </c>
      <c r="F8587" s="251" t="str">
        <f>IF(AND(A8587&lt;&gt;"",ISNUMBER(A8587)),VLOOKUP(A8587,Studies!A:BR,6,FALSE),"")</f>
        <v>Plasma</v>
      </c>
      <c r="G8587" s="194">
        <v>233</v>
      </c>
      <c r="H8587" s="50" t="s">
        <v>60</v>
      </c>
      <c r="I8587" s="187">
        <v>70.393699999999995</v>
      </c>
      <c r="J8587" s="41" t="s">
        <v>941</v>
      </c>
      <c r="K8587" s="41" t="s">
        <v>335</v>
      </c>
      <c r="O8587" s="199"/>
      <c r="P8587" s="42" t="s">
        <v>2880</v>
      </c>
    </row>
    <row r="8588" spans="1:16" x14ac:dyDescent="0.2">
      <c r="A8588" s="30">
        <v>1105</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Fluvoxamine alone</v>
      </c>
      <c r="E8588" s="250" t="str">
        <f>IF(AND(A8588&lt;&gt;"",ISNUMBER(A8588)),VLOOKUP(A8588,Studies!A:BR,5,FALSE),"")</f>
        <v>Fluvoxamine</v>
      </c>
      <c r="F8588" s="251" t="str">
        <f>IF(AND(A8588&lt;&gt;"",ISNUMBER(A8588)),VLOOKUP(A8588,Studies!A:BR,6,FALSE),"")</f>
        <v>Plasma</v>
      </c>
      <c r="G8588" s="194">
        <v>235</v>
      </c>
      <c r="H8588" s="50" t="s">
        <v>60</v>
      </c>
      <c r="I8588" s="187">
        <v>63.884509999999999</v>
      </c>
      <c r="J8588" s="41" t="s">
        <v>941</v>
      </c>
      <c r="K8588" s="41" t="s">
        <v>335</v>
      </c>
      <c r="O8588" s="199"/>
      <c r="P8588" s="42" t="s">
        <v>2880</v>
      </c>
    </row>
    <row r="8589" spans="1:16" x14ac:dyDescent="0.2">
      <c r="A8589" s="30">
        <v>1105</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Fluvoxamine alone</v>
      </c>
      <c r="E8589" s="250" t="str">
        <f>IF(AND(A8589&lt;&gt;"",ISNUMBER(A8589)),VLOOKUP(A8589,Studies!A:BR,5,FALSE),"")</f>
        <v>Fluvoxamine</v>
      </c>
      <c r="F8589" s="251" t="str">
        <f>IF(AND(A8589&lt;&gt;"",ISNUMBER(A8589)),VLOOKUP(A8589,Studies!A:BR,6,FALSE),"")</f>
        <v>Plasma</v>
      </c>
      <c r="G8589" s="194">
        <v>237</v>
      </c>
      <c r="H8589" s="50" t="s">
        <v>60</v>
      </c>
      <c r="I8589" s="187">
        <v>60.734909999999999</v>
      </c>
      <c r="J8589" s="41" t="s">
        <v>941</v>
      </c>
      <c r="K8589" s="41" t="s">
        <v>335</v>
      </c>
      <c r="O8589" s="199"/>
      <c r="P8589" s="42" t="s">
        <v>2880</v>
      </c>
    </row>
    <row r="8590" spans="1:16" x14ac:dyDescent="0.2">
      <c r="A8590" s="30">
        <v>1105</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Fluvoxamine alone</v>
      </c>
      <c r="E8590" s="250" t="str">
        <f>IF(AND(A8590&lt;&gt;"",ISNUMBER(A8590)),VLOOKUP(A8590,Studies!A:BR,5,FALSE),"")</f>
        <v>Fluvoxamine</v>
      </c>
      <c r="F8590" s="251" t="str">
        <f>IF(AND(A8590&lt;&gt;"",ISNUMBER(A8590)),VLOOKUP(A8590,Studies!A:BR,6,FALSE),"")</f>
        <v>Plasma</v>
      </c>
      <c r="G8590" s="194">
        <v>240</v>
      </c>
      <c r="H8590" s="50" t="s">
        <v>60</v>
      </c>
      <c r="I8590" s="187">
        <v>57.375329999999998</v>
      </c>
      <c r="J8590" s="41" t="s">
        <v>941</v>
      </c>
      <c r="K8590" s="41" t="s">
        <v>335</v>
      </c>
      <c r="O8590" s="199"/>
      <c r="P8590" s="42" t="s">
        <v>2880</v>
      </c>
    </row>
    <row r="8591" spans="1:16" x14ac:dyDescent="0.2">
      <c r="A8591" s="30">
        <v>1105</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Fluvoxamine alone</v>
      </c>
      <c r="E8591" s="250" t="str">
        <f>IF(AND(A8591&lt;&gt;"",ISNUMBER(A8591)),VLOOKUP(A8591,Studies!A:BR,5,FALSE),"")</f>
        <v>Fluvoxamine</v>
      </c>
      <c r="F8591" s="251" t="str">
        <f>IF(AND(A8591&lt;&gt;"",ISNUMBER(A8591)),VLOOKUP(A8591,Studies!A:BR,6,FALSE),"")</f>
        <v>Plasma</v>
      </c>
      <c r="G8591" s="194">
        <v>245</v>
      </c>
      <c r="H8591" s="50" t="s">
        <v>60</v>
      </c>
      <c r="I8591" s="187">
        <v>55.695540000000001</v>
      </c>
      <c r="J8591" s="41" t="s">
        <v>941</v>
      </c>
      <c r="K8591" s="41" t="s">
        <v>335</v>
      </c>
      <c r="O8591" s="199"/>
      <c r="P8591" s="42" t="s">
        <v>2880</v>
      </c>
    </row>
    <row r="8592" spans="1:16" x14ac:dyDescent="0.2">
      <c r="A8592" s="30">
        <v>1105</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Fluvoxamine alone</v>
      </c>
      <c r="E8592" s="250" t="str">
        <f>IF(AND(A8592&lt;&gt;"",ISNUMBER(A8592)),VLOOKUP(A8592,Studies!A:BR,5,FALSE),"")</f>
        <v>Fluvoxamine</v>
      </c>
      <c r="F8592" s="251" t="str">
        <f>IF(AND(A8592&lt;&gt;"",ISNUMBER(A8592)),VLOOKUP(A8592,Studies!A:BR,6,FALSE),"")</f>
        <v>Plasma</v>
      </c>
      <c r="G8592" s="194">
        <v>252</v>
      </c>
      <c r="H8592" s="50" t="s">
        <v>60</v>
      </c>
      <c r="I8592" s="187">
        <v>49.606299999999997</v>
      </c>
      <c r="J8592" s="41" t="s">
        <v>941</v>
      </c>
      <c r="K8592" s="41" t="s">
        <v>335</v>
      </c>
      <c r="O8592" s="199"/>
      <c r="P8592" s="42" t="s">
        <v>2880</v>
      </c>
    </row>
    <row r="8593" spans="1:16" x14ac:dyDescent="0.2">
      <c r="A8593" s="30">
        <v>1106</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Fluvoxamine + alprazolam</v>
      </c>
      <c r="E8593" s="250" t="str">
        <f>IF(AND(A8593&lt;&gt;"",ISNUMBER(A8593)),VLOOKUP(A8593,Studies!A:BR,5,FALSE),"")</f>
        <v>Fluvoxamine</v>
      </c>
      <c r="F8593" s="251" t="str">
        <f>IF(AND(A8593&lt;&gt;"",ISNUMBER(A8593)),VLOOKUP(A8593,Studies!A:BR,6,FALSE),"")</f>
        <v>Plasma</v>
      </c>
      <c r="G8593" s="194">
        <v>1</v>
      </c>
      <c r="H8593" s="50" t="s">
        <v>60</v>
      </c>
      <c r="I8593" s="187">
        <v>2.617801</v>
      </c>
      <c r="J8593" s="41" t="s">
        <v>941</v>
      </c>
      <c r="K8593" s="41" t="s">
        <v>335</v>
      </c>
      <c r="O8593" s="199"/>
      <c r="P8593" s="42" t="s">
        <v>2880</v>
      </c>
    </row>
    <row r="8594" spans="1:16" x14ac:dyDescent="0.2">
      <c r="A8594" s="30">
        <v>1106</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Fluvoxamine + alprazolam</v>
      </c>
      <c r="E8594" s="250" t="str">
        <f>IF(AND(A8594&lt;&gt;"",ISNUMBER(A8594)),VLOOKUP(A8594,Studies!A:BR,5,FALSE),"")</f>
        <v>Fluvoxamine</v>
      </c>
      <c r="F8594" s="251" t="str">
        <f>IF(AND(A8594&lt;&gt;"",ISNUMBER(A8594)),VLOOKUP(A8594,Studies!A:BR,6,FALSE),"")</f>
        <v>Plasma</v>
      </c>
      <c r="G8594" s="194">
        <v>2</v>
      </c>
      <c r="H8594" s="50" t="s">
        <v>60</v>
      </c>
      <c r="I8594" s="187">
        <v>7.2251310000000002</v>
      </c>
      <c r="J8594" s="41" t="s">
        <v>941</v>
      </c>
      <c r="K8594" s="41" t="s">
        <v>335</v>
      </c>
      <c r="O8594" s="199"/>
      <c r="P8594" s="42" t="s">
        <v>2880</v>
      </c>
    </row>
    <row r="8595" spans="1:16" x14ac:dyDescent="0.2">
      <c r="A8595" s="30">
        <v>1106</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Fluvoxamine + alprazolam</v>
      </c>
      <c r="E8595" s="250" t="str">
        <f>IF(AND(A8595&lt;&gt;"",ISNUMBER(A8595)),VLOOKUP(A8595,Studies!A:BR,5,FALSE),"")</f>
        <v>Fluvoxamine</v>
      </c>
      <c r="F8595" s="251" t="str">
        <f>IF(AND(A8595&lt;&gt;"",ISNUMBER(A8595)),VLOOKUP(A8595,Studies!A:BR,6,FALSE),"")</f>
        <v>Plasma</v>
      </c>
      <c r="G8595" s="194">
        <v>4</v>
      </c>
      <c r="H8595" s="50" t="s">
        <v>60</v>
      </c>
      <c r="I8595" s="187">
        <v>15.81152</v>
      </c>
      <c r="J8595" s="41" t="s">
        <v>941</v>
      </c>
      <c r="K8595" s="41" t="s">
        <v>335</v>
      </c>
      <c r="O8595" s="199"/>
      <c r="P8595" s="42" t="s">
        <v>2880</v>
      </c>
    </row>
    <row r="8596" spans="1:16" x14ac:dyDescent="0.2">
      <c r="A8596" s="30">
        <v>1106</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Fluvoxamine + alprazolam</v>
      </c>
      <c r="E8596" s="250" t="str">
        <f>IF(AND(A8596&lt;&gt;"",ISNUMBER(A8596)),VLOOKUP(A8596,Studies!A:BR,5,FALSE),"")</f>
        <v>Fluvoxamine</v>
      </c>
      <c r="F8596" s="251" t="str">
        <f>IF(AND(A8596&lt;&gt;"",ISNUMBER(A8596)),VLOOKUP(A8596,Studies!A:BR,6,FALSE),"")</f>
        <v>Plasma</v>
      </c>
      <c r="G8596" s="194">
        <v>6</v>
      </c>
      <c r="H8596" s="50" t="s">
        <v>60</v>
      </c>
      <c r="I8596" s="187">
        <v>18.32461</v>
      </c>
      <c r="J8596" s="41" t="s">
        <v>941</v>
      </c>
      <c r="K8596" s="41" t="s">
        <v>335</v>
      </c>
      <c r="O8596" s="199"/>
      <c r="P8596" s="42" t="s">
        <v>2880</v>
      </c>
    </row>
    <row r="8597" spans="1:16" x14ac:dyDescent="0.2">
      <c r="A8597" s="30">
        <v>1106</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Fluvoxamine + alprazolam</v>
      </c>
      <c r="E8597" s="250" t="str">
        <f>IF(AND(A8597&lt;&gt;"",ISNUMBER(A8597)),VLOOKUP(A8597,Studies!A:BR,5,FALSE),"")</f>
        <v>Fluvoxamine</v>
      </c>
      <c r="F8597" s="251" t="str">
        <f>IF(AND(A8597&lt;&gt;"",ISNUMBER(A8597)),VLOOKUP(A8597,Studies!A:BR,6,FALSE),"")</f>
        <v>Plasma</v>
      </c>
      <c r="G8597" s="194">
        <v>8</v>
      </c>
      <c r="H8597" s="50" t="s">
        <v>60</v>
      </c>
      <c r="I8597" s="187">
        <v>19.371729999999999</v>
      </c>
      <c r="J8597" s="41" t="s">
        <v>941</v>
      </c>
      <c r="K8597" s="41" t="s">
        <v>335</v>
      </c>
      <c r="O8597" s="199"/>
      <c r="P8597" s="42" t="s">
        <v>2880</v>
      </c>
    </row>
    <row r="8598" spans="1:16" x14ac:dyDescent="0.2">
      <c r="A8598" s="30">
        <v>1106</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Fluvoxamine + alprazolam</v>
      </c>
      <c r="E8598" s="250" t="str">
        <f>IF(AND(A8598&lt;&gt;"",ISNUMBER(A8598)),VLOOKUP(A8598,Studies!A:BR,5,FALSE),"")</f>
        <v>Fluvoxamine</v>
      </c>
      <c r="F8598" s="251" t="str">
        <f>IF(AND(A8598&lt;&gt;"",ISNUMBER(A8598)),VLOOKUP(A8598,Studies!A:BR,6,FALSE),"")</f>
        <v>Plasma</v>
      </c>
      <c r="G8598" s="194">
        <v>12</v>
      </c>
      <c r="H8598" s="50" t="s">
        <v>60</v>
      </c>
      <c r="I8598" s="187">
        <v>14.345549999999999</v>
      </c>
      <c r="J8598" s="41" t="s">
        <v>941</v>
      </c>
      <c r="K8598" s="41" t="s">
        <v>335</v>
      </c>
      <c r="O8598" s="199"/>
      <c r="P8598" s="42" t="s">
        <v>2880</v>
      </c>
    </row>
    <row r="8599" spans="1:16" x14ac:dyDescent="0.2">
      <c r="A8599" s="30">
        <v>1106</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Fluvoxamine + alprazolam</v>
      </c>
      <c r="E8599" s="250" t="str">
        <f>IF(AND(A8599&lt;&gt;"",ISNUMBER(A8599)),VLOOKUP(A8599,Studies!A:BR,5,FALSE),"")</f>
        <v>Fluvoxamine</v>
      </c>
      <c r="F8599" s="251" t="str">
        <f>IF(AND(A8599&lt;&gt;"",ISNUMBER(A8599)),VLOOKUP(A8599,Studies!A:BR,6,FALSE),"")</f>
        <v>Plasma</v>
      </c>
      <c r="G8599" s="194">
        <v>16</v>
      </c>
      <c r="H8599" s="50" t="s">
        <v>60</v>
      </c>
      <c r="I8599" s="187">
        <v>11.832459999999999</v>
      </c>
      <c r="J8599" s="41" t="s">
        <v>941</v>
      </c>
      <c r="K8599" s="41" t="s">
        <v>335</v>
      </c>
      <c r="O8599" s="199"/>
      <c r="P8599" s="42" t="s">
        <v>2880</v>
      </c>
    </row>
    <row r="8600" spans="1:16" x14ac:dyDescent="0.2">
      <c r="A8600" s="30">
        <v>1106</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Fluvoxamine + alprazolam</v>
      </c>
      <c r="E8600" s="250" t="str">
        <f>IF(AND(A8600&lt;&gt;"",ISNUMBER(A8600)),VLOOKUP(A8600,Studies!A:BR,5,FALSE),"")</f>
        <v>Fluvoxamine</v>
      </c>
      <c r="F8600" s="251" t="str">
        <f>IF(AND(A8600&lt;&gt;"",ISNUMBER(A8600)),VLOOKUP(A8600,Studies!A:BR,6,FALSE),"")</f>
        <v>Plasma</v>
      </c>
      <c r="G8600" s="194">
        <v>20</v>
      </c>
      <c r="H8600" s="50" t="s">
        <v>60</v>
      </c>
      <c r="I8600" s="187">
        <v>9.5287959999999998</v>
      </c>
      <c r="J8600" s="41" t="s">
        <v>941</v>
      </c>
      <c r="K8600" s="41" t="s">
        <v>335</v>
      </c>
      <c r="O8600" s="199"/>
      <c r="P8600" s="42" t="s">
        <v>2880</v>
      </c>
    </row>
    <row r="8601" spans="1:16" x14ac:dyDescent="0.2">
      <c r="A8601" s="30">
        <v>1106</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Fluvoxamine + alprazolam</v>
      </c>
      <c r="E8601" s="250" t="str">
        <f>IF(AND(A8601&lt;&gt;"",ISNUMBER(A8601)),VLOOKUP(A8601,Studies!A:BR,5,FALSE),"")</f>
        <v>Fluvoxamine</v>
      </c>
      <c r="F8601" s="251" t="str">
        <f>IF(AND(A8601&lt;&gt;"",ISNUMBER(A8601)),VLOOKUP(A8601,Studies!A:BR,6,FALSE),"")</f>
        <v>Plasma</v>
      </c>
      <c r="G8601" s="194">
        <v>24</v>
      </c>
      <c r="H8601" s="50" t="s">
        <v>60</v>
      </c>
      <c r="I8601" s="187">
        <v>7.8534030000000001</v>
      </c>
      <c r="J8601" s="41" t="s">
        <v>941</v>
      </c>
      <c r="K8601" s="41" t="s">
        <v>335</v>
      </c>
      <c r="O8601" s="199"/>
      <c r="P8601" s="42" t="s">
        <v>2880</v>
      </c>
    </row>
    <row r="8602" spans="1:16" x14ac:dyDescent="0.2">
      <c r="A8602" s="30">
        <v>1106</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Fluvoxamine + alprazolam</v>
      </c>
      <c r="E8602" s="250" t="str">
        <f>IF(AND(A8602&lt;&gt;"",ISNUMBER(A8602)),VLOOKUP(A8602,Studies!A:BR,5,FALSE),"")</f>
        <v>Fluvoxamine</v>
      </c>
      <c r="F8602" s="251" t="str">
        <f>IF(AND(A8602&lt;&gt;"",ISNUMBER(A8602)),VLOOKUP(A8602,Studies!A:BR,6,FALSE),"")</f>
        <v>Plasma</v>
      </c>
      <c r="G8602" s="194">
        <v>48</v>
      </c>
      <c r="H8602" s="50" t="s">
        <v>60</v>
      </c>
      <c r="I8602" s="187">
        <v>11.204190000000001</v>
      </c>
      <c r="J8602" s="41" t="s">
        <v>941</v>
      </c>
      <c r="K8602" s="41" t="s">
        <v>335</v>
      </c>
      <c r="O8602" s="199"/>
      <c r="P8602" s="42" t="s">
        <v>2880</v>
      </c>
    </row>
    <row r="8603" spans="1:16" x14ac:dyDescent="0.2">
      <c r="A8603" s="30">
        <v>1106</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Fluvoxamine + alprazolam</v>
      </c>
      <c r="E8603" s="250" t="str">
        <f>IF(AND(A8603&lt;&gt;"",ISNUMBER(A8603)),VLOOKUP(A8603,Studies!A:BR,5,FALSE),"")</f>
        <v>Fluvoxamine</v>
      </c>
      <c r="F8603" s="251" t="str">
        <f>IF(AND(A8603&lt;&gt;"",ISNUMBER(A8603)),VLOOKUP(A8603,Studies!A:BR,6,FALSE),"")</f>
        <v>Plasma</v>
      </c>
      <c r="G8603" s="194">
        <v>72</v>
      </c>
      <c r="H8603" s="50" t="s">
        <v>60</v>
      </c>
      <c r="I8603" s="187">
        <v>13.9267</v>
      </c>
      <c r="J8603" s="41" t="s">
        <v>941</v>
      </c>
      <c r="K8603" s="41" t="s">
        <v>335</v>
      </c>
      <c r="O8603" s="199"/>
      <c r="P8603" s="42" t="s">
        <v>2880</v>
      </c>
    </row>
    <row r="8604" spans="1:16" x14ac:dyDescent="0.2">
      <c r="A8604" s="30">
        <v>1106</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Fluvoxamine + alprazolam</v>
      </c>
      <c r="E8604" s="250" t="str">
        <f>IF(AND(A8604&lt;&gt;"",ISNUMBER(A8604)),VLOOKUP(A8604,Studies!A:BR,5,FALSE),"")</f>
        <v>Fluvoxamine</v>
      </c>
      <c r="F8604" s="251" t="str">
        <f>IF(AND(A8604&lt;&gt;"",ISNUMBER(A8604)),VLOOKUP(A8604,Studies!A:BR,6,FALSE),"")</f>
        <v>Plasma</v>
      </c>
      <c r="G8604" s="194">
        <v>96</v>
      </c>
      <c r="H8604" s="50" t="s">
        <v>60</v>
      </c>
      <c r="I8604" s="187">
        <v>25.445029999999999</v>
      </c>
      <c r="J8604" s="41" t="s">
        <v>941</v>
      </c>
      <c r="K8604" s="41" t="s">
        <v>335</v>
      </c>
      <c r="O8604" s="199"/>
      <c r="P8604" s="42" t="s">
        <v>2880</v>
      </c>
    </row>
    <row r="8605" spans="1:16" x14ac:dyDescent="0.2">
      <c r="A8605" s="30">
        <v>1106</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Fluvoxamine + alprazolam</v>
      </c>
      <c r="E8605" s="250" t="str">
        <f>IF(AND(A8605&lt;&gt;"",ISNUMBER(A8605)),VLOOKUP(A8605,Studies!A:BR,5,FALSE),"")</f>
        <v>Fluvoxamine</v>
      </c>
      <c r="F8605" s="251" t="str">
        <f>IF(AND(A8605&lt;&gt;"",ISNUMBER(A8605)),VLOOKUP(A8605,Studies!A:BR,6,FALSE),"")</f>
        <v>Plasma</v>
      </c>
      <c r="G8605" s="194">
        <v>120</v>
      </c>
      <c r="H8605" s="50" t="s">
        <v>60</v>
      </c>
      <c r="I8605" s="187">
        <v>29.633510000000001</v>
      </c>
      <c r="J8605" s="41" t="s">
        <v>941</v>
      </c>
      <c r="K8605" s="41" t="s">
        <v>335</v>
      </c>
      <c r="O8605" s="199"/>
      <c r="P8605" s="42" t="s">
        <v>2880</v>
      </c>
    </row>
    <row r="8606" spans="1:16" x14ac:dyDescent="0.2">
      <c r="A8606" s="30">
        <v>1106</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Fluvoxamine + alprazolam</v>
      </c>
      <c r="E8606" s="250" t="str">
        <f>IF(AND(A8606&lt;&gt;"",ISNUMBER(A8606)),VLOOKUP(A8606,Studies!A:BR,5,FALSE),"")</f>
        <v>Fluvoxamine</v>
      </c>
      <c r="F8606" s="251" t="str">
        <f>IF(AND(A8606&lt;&gt;"",ISNUMBER(A8606)),VLOOKUP(A8606,Studies!A:BR,6,FALSE),"")</f>
        <v>Plasma</v>
      </c>
      <c r="G8606" s="194">
        <v>144</v>
      </c>
      <c r="H8606" s="50" t="s">
        <v>60</v>
      </c>
      <c r="I8606" s="187">
        <v>31.937169999999998</v>
      </c>
      <c r="J8606" s="41" t="s">
        <v>941</v>
      </c>
      <c r="K8606" s="41" t="s">
        <v>335</v>
      </c>
      <c r="O8606" s="199"/>
      <c r="P8606" s="42" t="s">
        <v>2880</v>
      </c>
    </row>
    <row r="8607" spans="1:16" x14ac:dyDescent="0.2">
      <c r="A8607" s="30">
        <v>1106</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Fluvoxamine + alprazolam</v>
      </c>
      <c r="E8607" s="250" t="str">
        <f>IF(AND(A8607&lt;&gt;"",ISNUMBER(A8607)),VLOOKUP(A8607,Studies!A:BR,5,FALSE),"")</f>
        <v>Fluvoxamine</v>
      </c>
      <c r="F8607" s="251" t="str">
        <f>IF(AND(A8607&lt;&gt;"",ISNUMBER(A8607)),VLOOKUP(A8607,Studies!A:BR,6,FALSE),"")</f>
        <v>Plasma</v>
      </c>
      <c r="G8607" s="194">
        <v>168</v>
      </c>
      <c r="H8607" s="50" t="s">
        <v>60</v>
      </c>
      <c r="I8607" s="187">
        <v>34.031410000000001</v>
      </c>
      <c r="J8607" s="41" t="s">
        <v>941</v>
      </c>
      <c r="K8607" s="41" t="s">
        <v>335</v>
      </c>
      <c r="O8607" s="199"/>
      <c r="P8607" s="42" t="s">
        <v>2880</v>
      </c>
    </row>
    <row r="8608" spans="1:16" x14ac:dyDescent="0.2">
      <c r="A8608" s="30">
        <v>1106</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Fluvoxamine + alprazolam</v>
      </c>
      <c r="E8608" s="250" t="str">
        <f>IF(AND(A8608&lt;&gt;"",ISNUMBER(A8608)),VLOOKUP(A8608,Studies!A:BR,5,FALSE),"")</f>
        <v>Fluvoxamine</v>
      </c>
      <c r="F8608" s="251" t="str">
        <f>IF(AND(A8608&lt;&gt;"",ISNUMBER(A8608)),VLOOKUP(A8608,Studies!A:BR,6,FALSE),"")</f>
        <v>Plasma</v>
      </c>
      <c r="G8608" s="194">
        <v>192</v>
      </c>
      <c r="H8608" s="50" t="s">
        <v>60</v>
      </c>
      <c r="I8608" s="187">
        <v>37.382199999999997</v>
      </c>
      <c r="J8608" s="41" t="s">
        <v>941</v>
      </c>
      <c r="K8608" s="41" t="s">
        <v>335</v>
      </c>
      <c r="O8608" s="199"/>
      <c r="P8608" s="42" t="s">
        <v>2880</v>
      </c>
    </row>
    <row r="8609" spans="1:16" x14ac:dyDescent="0.2">
      <c r="A8609" s="30">
        <v>1106</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Fluvoxamine + alprazolam</v>
      </c>
      <c r="E8609" s="250" t="str">
        <f>IF(AND(A8609&lt;&gt;"",ISNUMBER(A8609)),VLOOKUP(A8609,Studies!A:BR,5,FALSE),"")</f>
        <v>Fluvoxamine</v>
      </c>
      <c r="F8609" s="251" t="str">
        <f>IF(AND(A8609&lt;&gt;"",ISNUMBER(A8609)),VLOOKUP(A8609,Studies!A:BR,6,FALSE),"")</f>
        <v>Plasma</v>
      </c>
      <c r="G8609" s="194">
        <v>216</v>
      </c>
      <c r="H8609" s="50" t="s">
        <v>60</v>
      </c>
      <c r="I8609" s="187">
        <v>39.895290000000003</v>
      </c>
      <c r="J8609" s="41" t="s">
        <v>941</v>
      </c>
      <c r="K8609" s="41" t="s">
        <v>335</v>
      </c>
      <c r="O8609" s="199"/>
      <c r="P8609" s="42" t="s">
        <v>2880</v>
      </c>
    </row>
    <row r="8610" spans="1:16" x14ac:dyDescent="0.2">
      <c r="A8610" s="30">
        <v>1106</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Fluvoxamine + alprazolam</v>
      </c>
      <c r="E8610" s="250" t="str">
        <f>IF(AND(A8610&lt;&gt;"",ISNUMBER(A8610)),VLOOKUP(A8610,Studies!A:BR,5,FALSE),"")</f>
        <v>Fluvoxamine</v>
      </c>
      <c r="F8610" s="251" t="str">
        <f>IF(AND(A8610&lt;&gt;"",ISNUMBER(A8610)),VLOOKUP(A8610,Studies!A:BR,6,FALSE),"")</f>
        <v>Plasma</v>
      </c>
      <c r="G8610" s="194">
        <v>217</v>
      </c>
      <c r="H8610" s="50" t="s">
        <v>60</v>
      </c>
      <c r="I8610" s="187">
        <v>43.664920000000002</v>
      </c>
      <c r="J8610" s="41" t="s">
        <v>941</v>
      </c>
      <c r="K8610" s="41" t="s">
        <v>335</v>
      </c>
      <c r="O8610" s="199"/>
      <c r="P8610" s="42" t="s">
        <v>2880</v>
      </c>
    </row>
    <row r="8611" spans="1:16" x14ac:dyDescent="0.2">
      <c r="A8611" s="30">
        <v>1106</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Fluvoxamine + alprazolam</v>
      </c>
      <c r="E8611" s="250" t="str">
        <f>IF(AND(A8611&lt;&gt;"",ISNUMBER(A8611)),VLOOKUP(A8611,Studies!A:BR,5,FALSE),"")</f>
        <v>Fluvoxamine</v>
      </c>
      <c r="F8611" s="251" t="str">
        <f>IF(AND(A8611&lt;&gt;"",ISNUMBER(A8611)),VLOOKUP(A8611,Studies!A:BR,6,FALSE),"")</f>
        <v>Plasma</v>
      </c>
      <c r="G8611" s="194">
        <v>218</v>
      </c>
      <c r="H8611" s="50" t="s">
        <v>60</v>
      </c>
      <c r="I8611" s="187">
        <v>49.738219999999998</v>
      </c>
      <c r="J8611" s="41" t="s">
        <v>941</v>
      </c>
      <c r="K8611" s="41" t="s">
        <v>335</v>
      </c>
      <c r="O8611" s="199"/>
      <c r="P8611" s="42" t="s">
        <v>2880</v>
      </c>
    </row>
    <row r="8612" spans="1:16" x14ac:dyDescent="0.2">
      <c r="A8612" s="30">
        <v>1106</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Fluvoxamine + alprazolam</v>
      </c>
      <c r="E8612" s="250" t="str">
        <f>IF(AND(A8612&lt;&gt;"",ISNUMBER(A8612)),VLOOKUP(A8612,Studies!A:BR,5,FALSE),"")</f>
        <v>Fluvoxamine</v>
      </c>
      <c r="F8612" s="251" t="str">
        <f>IF(AND(A8612&lt;&gt;"",ISNUMBER(A8612)),VLOOKUP(A8612,Studies!A:BR,6,FALSE),"")</f>
        <v>Plasma</v>
      </c>
      <c r="G8612" s="194">
        <v>220</v>
      </c>
      <c r="H8612" s="50" t="s">
        <v>60</v>
      </c>
      <c r="I8612" s="187">
        <v>66.073300000000003</v>
      </c>
      <c r="J8612" s="41" t="s">
        <v>941</v>
      </c>
      <c r="K8612" s="41" t="s">
        <v>335</v>
      </c>
      <c r="O8612" s="199"/>
      <c r="P8612" s="42" t="s">
        <v>2880</v>
      </c>
    </row>
    <row r="8613" spans="1:16" x14ac:dyDescent="0.2">
      <c r="A8613" s="30">
        <v>1106</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Fluvoxamine + alprazolam</v>
      </c>
      <c r="E8613" s="250" t="str">
        <f>IF(AND(A8613&lt;&gt;"",ISNUMBER(A8613)),VLOOKUP(A8613,Studies!A:BR,5,FALSE),"")</f>
        <v>Fluvoxamine</v>
      </c>
      <c r="F8613" s="251" t="str">
        <f>IF(AND(A8613&lt;&gt;"",ISNUMBER(A8613)),VLOOKUP(A8613,Studies!A:BR,6,FALSE),"")</f>
        <v>Plasma</v>
      </c>
      <c r="G8613" s="194">
        <v>221</v>
      </c>
      <c r="H8613" s="50" t="s">
        <v>60</v>
      </c>
      <c r="I8613" s="187">
        <v>70.890050000000002</v>
      </c>
      <c r="J8613" s="41" t="s">
        <v>941</v>
      </c>
      <c r="K8613" s="41" t="s">
        <v>335</v>
      </c>
      <c r="O8613" s="199"/>
      <c r="P8613" s="42" t="s">
        <v>2880</v>
      </c>
    </row>
    <row r="8614" spans="1:16" x14ac:dyDescent="0.2">
      <c r="A8614" s="30">
        <v>1106</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Fluvoxamine + alprazolam</v>
      </c>
      <c r="E8614" s="250" t="str">
        <f>IF(AND(A8614&lt;&gt;"",ISNUMBER(A8614)),VLOOKUP(A8614,Studies!A:BR,5,FALSE),"")</f>
        <v>Fluvoxamine</v>
      </c>
      <c r="F8614" s="251" t="str">
        <f>IF(AND(A8614&lt;&gt;"",ISNUMBER(A8614)),VLOOKUP(A8614,Studies!A:BR,6,FALSE),"")</f>
        <v>Plasma</v>
      </c>
      <c r="G8614" s="194">
        <v>222</v>
      </c>
      <c r="H8614" s="50" t="s">
        <v>60</v>
      </c>
      <c r="I8614" s="187">
        <v>71.308899999999994</v>
      </c>
      <c r="J8614" s="41" t="s">
        <v>941</v>
      </c>
      <c r="K8614" s="41" t="s">
        <v>335</v>
      </c>
      <c r="O8614" s="199"/>
      <c r="P8614" s="42" t="s">
        <v>2880</v>
      </c>
    </row>
    <row r="8615" spans="1:16" x14ac:dyDescent="0.2">
      <c r="A8615" s="30">
        <v>1106</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Fluvoxamine + alprazolam</v>
      </c>
      <c r="E8615" s="250" t="str">
        <f>IF(AND(A8615&lt;&gt;"",ISNUMBER(A8615)),VLOOKUP(A8615,Studies!A:BR,5,FALSE),"")</f>
        <v>Fluvoxamine</v>
      </c>
      <c r="F8615" s="251" t="str">
        <f>IF(AND(A8615&lt;&gt;"",ISNUMBER(A8615)),VLOOKUP(A8615,Studies!A:BR,6,FALSE),"")</f>
        <v>Plasma</v>
      </c>
      <c r="G8615" s="194">
        <v>223</v>
      </c>
      <c r="H8615" s="50" t="s">
        <v>60</v>
      </c>
      <c r="I8615" s="187">
        <v>70.890050000000002</v>
      </c>
      <c r="J8615" s="41" t="s">
        <v>941</v>
      </c>
      <c r="K8615" s="41" t="s">
        <v>335</v>
      </c>
      <c r="O8615" s="199"/>
      <c r="P8615" s="42" t="s">
        <v>2880</v>
      </c>
    </row>
    <row r="8616" spans="1:16" x14ac:dyDescent="0.2">
      <c r="A8616" s="30">
        <v>1106</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Fluvoxamine + alprazolam</v>
      </c>
      <c r="E8616" s="250" t="str">
        <f>IF(AND(A8616&lt;&gt;"",ISNUMBER(A8616)),VLOOKUP(A8616,Studies!A:BR,5,FALSE),"")</f>
        <v>Fluvoxamine</v>
      </c>
      <c r="F8616" s="251" t="str">
        <f>IF(AND(A8616&lt;&gt;"",ISNUMBER(A8616)),VLOOKUP(A8616,Studies!A:BR,6,FALSE),"")</f>
        <v>Plasma</v>
      </c>
      <c r="G8616" s="194">
        <v>225</v>
      </c>
      <c r="H8616" s="50" t="s">
        <v>60</v>
      </c>
      <c r="I8616" s="187">
        <v>71.937169999999995</v>
      </c>
      <c r="J8616" s="41" t="s">
        <v>941</v>
      </c>
      <c r="K8616" s="41" t="s">
        <v>335</v>
      </c>
      <c r="O8616" s="199"/>
      <c r="P8616" s="42" t="s">
        <v>2880</v>
      </c>
    </row>
    <row r="8617" spans="1:16" x14ac:dyDescent="0.2">
      <c r="A8617" s="30">
        <v>1106</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Fluvoxamine + alprazolam</v>
      </c>
      <c r="E8617" s="250" t="str">
        <f>IF(AND(A8617&lt;&gt;"",ISNUMBER(A8617)),VLOOKUP(A8617,Studies!A:BR,5,FALSE),"")</f>
        <v>Fluvoxamine</v>
      </c>
      <c r="F8617" s="251" t="str">
        <f>IF(AND(A8617&lt;&gt;"",ISNUMBER(A8617)),VLOOKUP(A8617,Studies!A:BR,6,FALSE),"")</f>
        <v>Plasma</v>
      </c>
      <c r="G8617" s="194">
        <v>226</v>
      </c>
      <c r="H8617" s="50" t="s">
        <v>60</v>
      </c>
      <c r="I8617" s="187">
        <v>67.329840000000004</v>
      </c>
      <c r="J8617" s="41" t="s">
        <v>941</v>
      </c>
      <c r="K8617" s="41" t="s">
        <v>335</v>
      </c>
      <c r="O8617" s="199"/>
      <c r="P8617" s="42" t="s">
        <v>2880</v>
      </c>
    </row>
    <row r="8618" spans="1:16" x14ac:dyDescent="0.2">
      <c r="A8618" s="30">
        <v>1106</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Fluvoxamine + alprazolam</v>
      </c>
      <c r="E8618" s="250" t="str">
        <f>IF(AND(A8618&lt;&gt;"",ISNUMBER(A8618)),VLOOKUP(A8618,Studies!A:BR,5,FALSE),"")</f>
        <v>Fluvoxamine</v>
      </c>
      <c r="F8618" s="251" t="str">
        <f>IF(AND(A8618&lt;&gt;"",ISNUMBER(A8618)),VLOOKUP(A8618,Studies!A:BR,6,FALSE),"")</f>
        <v>Plasma</v>
      </c>
      <c r="G8618" s="194">
        <v>227</v>
      </c>
      <c r="H8618" s="50" t="s">
        <v>60</v>
      </c>
      <c r="I8618" s="187">
        <v>64.188479999999998</v>
      </c>
      <c r="J8618" s="41" t="s">
        <v>941</v>
      </c>
      <c r="K8618" s="41" t="s">
        <v>335</v>
      </c>
      <c r="O8618" s="199"/>
      <c r="P8618" s="42" t="s">
        <v>2880</v>
      </c>
    </row>
    <row r="8619" spans="1:16" x14ac:dyDescent="0.2">
      <c r="A8619" s="30">
        <v>1106</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Fluvoxamine + alprazolam</v>
      </c>
      <c r="E8619" s="250" t="str">
        <f>IF(AND(A8619&lt;&gt;"",ISNUMBER(A8619)),VLOOKUP(A8619,Studies!A:BR,5,FALSE),"")</f>
        <v>Fluvoxamine</v>
      </c>
      <c r="F8619" s="251" t="str">
        <f>IF(AND(A8619&lt;&gt;"",ISNUMBER(A8619)),VLOOKUP(A8619,Studies!A:BR,6,FALSE),"")</f>
        <v>Plasma</v>
      </c>
      <c r="G8619" s="194">
        <v>228</v>
      </c>
      <c r="H8619" s="50" t="s">
        <v>60</v>
      </c>
      <c r="I8619" s="187">
        <v>62.303669999999997</v>
      </c>
      <c r="J8619" s="41" t="s">
        <v>941</v>
      </c>
      <c r="K8619" s="41" t="s">
        <v>335</v>
      </c>
      <c r="O8619" s="199"/>
      <c r="P8619" s="42" t="s">
        <v>2880</v>
      </c>
    </row>
    <row r="8620" spans="1:16" x14ac:dyDescent="0.2">
      <c r="A8620" s="30">
        <v>1106</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Fluvoxamine + alprazolam</v>
      </c>
      <c r="E8620" s="250" t="str">
        <f>IF(AND(A8620&lt;&gt;"",ISNUMBER(A8620)),VLOOKUP(A8620,Studies!A:BR,5,FALSE),"")</f>
        <v>Fluvoxamine</v>
      </c>
      <c r="F8620" s="251" t="str">
        <f>IF(AND(A8620&lt;&gt;"",ISNUMBER(A8620)),VLOOKUP(A8620,Studies!A:BR,6,FALSE),"")</f>
        <v>Plasma</v>
      </c>
      <c r="G8620" s="194">
        <v>230</v>
      </c>
      <c r="H8620" s="50" t="s">
        <v>60</v>
      </c>
      <c r="I8620" s="187">
        <v>57.27749</v>
      </c>
      <c r="J8620" s="41" t="s">
        <v>941</v>
      </c>
      <c r="K8620" s="41" t="s">
        <v>335</v>
      </c>
      <c r="O8620" s="199"/>
      <c r="P8620" s="42" t="s">
        <v>2880</v>
      </c>
    </row>
    <row r="8621" spans="1:16" x14ac:dyDescent="0.2">
      <c r="A8621" s="30">
        <v>1106</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Fluvoxamine + alprazolam</v>
      </c>
      <c r="E8621" s="250" t="str">
        <f>IF(AND(A8621&lt;&gt;"",ISNUMBER(A8621)),VLOOKUP(A8621,Studies!A:BR,5,FALSE),"")</f>
        <v>Fluvoxamine</v>
      </c>
      <c r="F8621" s="251" t="str">
        <f>IF(AND(A8621&lt;&gt;"",ISNUMBER(A8621)),VLOOKUP(A8621,Studies!A:BR,6,FALSE),"")</f>
        <v>Plasma</v>
      </c>
      <c r="G8621" s="194">
        <v>231</v>
      </c>
      <c r="H8621" s="50" t="s">
        <v>60</v>
      </c>
      <c r="I8621" s="187">
        <v>53.717280000000002</v>
      </c>
      <c r="J8621" s="41" t="s">
        <v>941</v>
      </c>
      <c r="K8621" s="41" t="s">
        <v>335</v>
      </c>
      <c r="O8621" s="199"/>
      <c r="P8621" s="42" t="s">
        <v>2880</v>
      </c>
    </row>
    <row r="8622" spans="1:16" x14ac:dyDescent="0.2">
      <c r="A8622" s="30">
        <v>1106</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Fluvoxamine + alprazolam</v>
      </c>
      <c r="E8622" s="250" t="str">
        <f>IF(AND(A8622&lt;&gt;"",ISNUMBER(A8622)),VLOOKUP(A8622,Studies!A:BR,5,FALSE),"")</f>
        <v>Fluvoxamine</v>
      </c>
      <c r="F8622" s="251" t="str">
        <f>IF(AND(A8622&lt;&gt;"",ISNUMBER(A8622)),VLOOKUP(A8622,Studies!A:BR,6,FALSE),"")</f>
        <v>Plasma</v>
      </c>
      <c r="G8622" s="194">
        <v>232</v>
      </c>
      <c r="H8622" s="50" t="s">
        <v>60</v>
      </c>
      <c r="I8622" s="187">
        <v>51.832459999999998</v>
      </c>
      <c r="J8622" s="41" t="s">
        <v>941</v>
      </c>
      <c r="K8622" s="41" t="s">
        <v>335</v>
      </c>
      <c r="O8622" s="199"/>
      <c r="P8622" s="42" t="s">
        <v>2880</v>
      </c>
    </row>
    <row r="8623" spans="1:16" x14ac:dyDescent="0.2">
      <c r="A8623" s="30">
        <v>1106</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Fluvoxamine + alprazolam</v>
      </c>
      <c r="E8623" s="250" t="str">
        <f>IF(AND(A8623&lt;&gt;"",ISNUMBER(A8623)),VLOOKUP(A8623,Studies!A:BR,5,FALSE),"")</f>
        <v>Fluvoxamine</v>
      </c>
      <c r="F8623" s="251" t="str">
        <f>IF(AND(A8623&lt;&gt;"",ISNUMBER(A8623)),VLOOKUP(A8623,Studies!A:BR,6,FALSE),"")</f>
        <v>Plasma</v>
      </c>
      <c r="G8623" s="194">
        <v>233</v>
      </c>
      <c r="H8623" s="50" t="s">
        <v>60</v>
      </c>
      <c r="I8623" s="187">
        <v>47.22513</v>
      </c>
      <c r="J8623" s="41" t="s">
        <v>941</v>
      </c>
      <c r="K8623" s="41" t="s">
        <v>335</v>
      </c>
      <c r="O8623" s="199"/>
      <c r="P8623" s="42" t="s">
        <v>2880</v>
      </c>
    </row>
    <row r="8624" spans="1:16" x14ac:dyDescent="0.2">
      <c r="A8624" s="30">
        <v>1106</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Fluvoxamine + alprazolam</v>
      </c>
      <c r="E8624" s="250" t="str">
        <f>IF(AND(A8624&lt;&gt;"",ISNUMBER(A8624)),VLOOKUP(A8624,Studies!A:BR,5,FALSE),"")</f>
        <v>Fluvoxamine</v>
      </c>
      <c r="F8624" s="251" t="str">
        <f>IF(AND(A8624&lt;&gt;"",ISNUMBER(A8624)),VLOOKUP(A8624,Studies!A:BR,6,FALSE),"")</f>
        <v>Plasma</v>
      </c>
      <c r="G8624" s="194">
        <v>235</v>
      </c>
      <c r="H8624" s="50" t="s">
        <v>60</v>
      </c>
      <c r="I8624" s="187">
        <v>45.759160000000001</v>
      </c>
      <c r="J8624" s="41" t="s">
        <v>941</v>
      </c>
      <c r="K8624" s="41" t="s">
        <v>335</v>
      </c>
      <c r="O8624" s="199"/>
      <c r="P8624" s="42" t="s">
        <v>2880</v>
      </c>
    </row>
    <row r="8625" spans="1:16" x14ac:dyDescent="0.2">
      <c r="A8625" s="30">
        <v>1106</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Fluvoxamine + alprazolam</v>
      </c>
      <c r="E8625" s="250" t="str">
        <f>IF(AND(A8625&lt;&gt;"",ISNUMBER(A8625)),VLOOKUP(A8625,Studies!A:BR,5,FALSE),"")</f>
        <v>Fluvoxamine</v>
      </c>
      <c r="F8625" s="251" t="str">
        <f>IF(AND(A8625&lt;&gt;"",ISNUMBER(A8625)),VLOOKUP(A8625,Studies!A:BR,6,FALSE),"")</f>
        <v>Plasma</v>
      </c>
      <c r="G8625" s="194">
        <v>237</v>
      </c>
      <c r="H8625" s="50" t="s">
        <v>60</v>
      </c>
      <c r="I8625" s="187">
        <v>41.570680000000003</v>
      </c>
      <c r="J8625" s="41" t="s">
        <v>941</v>
      </c>
      <c r="K8625" s="41" t="s">
        <v>335</v>
      </c>
      <c r="O8625" s="199"/>
      <c r="P8625" s="42" t="s">
        <v>2880</v>
      </c>
    </row>
    <row r="8626" spans="1:16" x14ac:dyDescent="0.2">
      <c r="A8626" s="30">
        <v>1106</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Fluvoxamine + alprazolam</v>
      </c>
      <c r="E8626" s="250" t="str">
        <f>IF(AND(A8626&lt;&gt;"",ISNUMBER(A8626)),VLOOKUP(A8626,Studies!A:BR,5,FALSE),"")</f>
        <v>Fluvoxamine</v>
      </c>
      <c r="F8626" s="251" t="str">
        <f>IF(AND(A8626&lt;&gt;"",ISNUMBER(A8626)),VLOOKUP(A8626,Studies!A:BR,6,FALSE),"")</f>
        <v>Plasma</v>
      </c>
      <c r="G8626" s="194">
        <v>240</v>
      </c>
      <c r="H8626" s="50" t="s">
        <v>60</v>
      </c>
      <c r="I8626" s="187">
        <v>39.895290000000003</v>
      </c>
      <c r="J8626" s="41" t="s">
        <v>941</v>
      </c>
      <c r="K8626" s="41" t="s">
        <v>335</v>
      </c>
      <c r="O8626" s="199"/>
      <c r="P8626" s="42" t="s">
        <v>2880</v>
      </c>
    </row>
    <row r="8627" spans="1:16" x14ac:dyDescent="0.2">
      <c r="A8627" s="30">
        <v>1106</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Fluvoxamine + alprazolam</v>
      </c>
      <c r="E8627" s="250" t="str">
        <f>IF(AND(A8627&lt;&gt;"",ISNUMBER(A8627)),VLOOKUP(A8627,Studies!A:BR,5,FALSE),"")</f>
        <v>Fluvoxamine</v>
      </c>
      <c r="F8627" s="251" t="str">
        <f>IF(AND(A8627&lt;&gt;"",ISNUMBER(A8627)),VLOOKUP(A8627,Studies!A:BR,6,FALSE),"")</f>
        <v>Plasma</v>
      </c>
      <c r="G8627" s="194">
        <v>245</v>
      </c>
      <c r="H8627" s="50" t="s">
        <v>60</v>
      </c>
      <c r="I8627" s="187">
        <v>38.848170000000003</v>
      </c>
      <c r="J8627" s="41" t="s">
        <v>941</v>
      </c>
      <c r="K8627" s="41" t="s">
        <v>335</v>
      </c>
      <c r="O8627" s="199"/>
      <c r="P8627" s="42" t="s">
        <v>2880</v>
      </c>
    </row>
    <row r="8628" spans="1:16" x14ac:dyDescent="0.2">
      <c r="A8628" s="30">
        <v>1106</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Fluvoxamine + alprazolam</v>
      </c>
      <c r="E8628" s="250" t="str">
        <f>IF(AND(A8628&lt;&gt;"",ISNUMBER(A8628)),VLOOKUP(A8628,Studies!A:BR,5,FALSE),"")</f>
        <v>Fluvoxamine</v>
      </c>
      <c r="F8628" s="251" t="str">
        <f>IF(AND(A8628&lt;&gt;"",ISNUMBER(A8628)),VLOOKUP(A8628,Studies!A:BR,6,FALSE),"")</f>
        <v>Plasma</v>
      </c>
      <c r="G8628" s="194">
        <v>252</v>
      </c>
      <c r="H8628" s="50" t="s">
        <v>60</v>
      </c>
      <c r="I8628" s="187">
        <v>31.518319999999999</v>
      </c>
      <c r="J8628" s="41" t="s">
        <v>941</v>
      </c>
      <c r="K8628" s="41" t="s">
        <v>335</v>
      </c>
      <c r="O8628" s="199"/>
      <c r="P8628" s="42" t="s">
        <v>2880</v>
      </c>
    </row>
    <row r="8629" spans="1:16" x14ac:dyDescent="0.2">
      <c r="A8629" s="30">
        <v>1107</v>
      </c>
      <c r="B8629" s="249" t="str">
        <f>IF(AND(A8629&lt;&gt;"",ISNUMBER(A8629)),VLOOKUP(A8629,Studies!A:BR,2,FALSE),"")</f>
        <v>Backman 1994</v>
      </c>
      <c r="C8629" s="250" t="str">
        <f>IF(AND(A8629&lt;&gt;"",ISNUMBER(A8629)),VLOOKUP(A8629,Studies!A:BR,3,FALSE),"")</f>
        <v>https://www.ncbi.nlm.nih.gov/pubmed/8198928</v>
      </c>
      <c r="D8629" s="250" t="str">
        <f>IF(AND(A8629&lt;&gt;"",ISNUMBER(A8629)),VLOOKUP(A8629,Studies!A:BR,4,FALSE),"")</f>
        <v>Midazolam with placebo</v>
      </c>
      <c r="E8629" s="250" t="str">
        <f>IF(AND(A8629&lt;&gt;"",ISNUMBER(A8629)),VLOOKUP(A8629,Studies!A:BR,5,FALSE),"")</f>
        <v>Midazolam</v>
      </c>
      <c r="F8629" s="251" t="str">
        <f>IF(AND(A8629&lt;&gt;"",ISNUMBER(A8629)),VLOOKUP(A8629,Studies!A:BR,6,FALSE),"")</f>
        <v>Plasma</v>
      </c>
      <c r="G8629" s="194">
        <v>0.5</v>
      </c>
      <c r="H8629" s="50" t="s">
        <v>60</v>
      </c>
      <c r="I8629" s="187">
        <v>49.970860000000002</v>
      </c>
      <c r="J8629" s="41" t="s">
        <v>941</v>
      </c>
      <c r="K8629" s="41" t="s">
        <v>335</v>
      </c>
      <c r="O8629" s="199">
        <v>1</v>
      </c>
    </row>
    <row r="8630" spans="1:16" x14ac:dyDescent="0.2">
      <c r="A8630" s="30">
        <v>1107</v>
      </c>
      <c r="B8630" s="249" t="str">
        <f>IF(AND(A8630&lt;&gt;"",ISNUMBER(A8630)),VLOOKUP(A8630,Studies!A:BR,2,FALSE),"")</f>
        <v>Backman 1994</v>
      </c>
      <c r="C8630" s="250" t="str">
        <f>IF(AND(A8630&lt;&gt;"",ISNUMBER(A8630)),VLOOKUP(A8630,Studies!A:BR,3,FALSE),"")</f>
        <v>https://www.ncbi.nlm.nih.gov/pubmed/8198928</v>
      </c>
      <c r="D8630" s="250" t="str">
        <f>IF(AND(A8630&lt;&gt;"",ISNUMBER(A8630)),VLOOKUP(A8630,Studies!A:BR,4,FALSE),"")</f>
        <v>Midazolam with placebo</v>
      </c>
      <c r="E8630" s="250" t="str">
        <f>IF(AND(A8630&lt;&gt;"",ISNUMBER(A8630)),VLOOKUP(A8630,Studies!A:BR,5,FALSE),"")</f>
        <v>Midazolam</v>
      </c>
      <c r="F8630" s="251" t="str">
        <f>IF(AND(A8630&lt;&gt;"",ISNUMBER(A8630)),VLOOKUP(A8630,Studies!A:BR,6,FALSE),"")</f>
        <v>Plasma</v>
      </c>
      <c r="G8630" s="194">
        <v>1</v>
      </c>
      <c r="H8630" s="50" t="s">
        <v>60</v>
      </c>
      <c r="I8630" s="187">
        <v>42.854790000000001</v>
      </c>
      <c r="J8630" s="41" t="s">
        <v>941</v>
      </c>
      <c r="K8630" s="41" t="s">
        <v>335</v>
      </c>
      <c r="O8630" s="199">
        <v>1</v>
      </c>
    </row>
    <row r="8631" spans="1:16" x14ac:dyDescent="0.2">
      <c r="A8631" s="30">
        <v>1107</v>
      </c>
      <c r="B8631" s="249" t="str">
        <f>IF(AND(A8631&lt;&gt;"",ISNUMBER(A8631)),VLOOKUP(A8631,Studies!A:BR,2,FALSE),"")</f>
        <v>Backman 1994</v>
      </c>
      <c r="C8631" s="250" t="str">
        <f>IF(AND(A8631&lt;&gt;"",ISNUMBER(A8631)),VLOOKUP(A8631,Studies!A:BR,3,FALSE),"")</f>
        <v>https://www.ncbi.nlm.nih.gov/pubmed/8198928</v>
      </c>
      <c r="D8631" s="250" t="str">
        <f>IF(AND(A8631&lt;&gt;"",ISNUMBER(A8631)),VLOOKUP(A8631,Studies!A:BR,4,FALSE),"")</f>
        <v>Midazolam with placebo</v>
      </c>
      <c r="E8631" s="250" t="str">
        <f>IF(AND(A8631&lt;&gt;"",ISNUMBER(A8631)),VLOOKUP(A8631,Studies!A:BR,5,FALSE),"")</f>
        <v>Midazolam</v>
      </c>
      <c r="F8631" s="251" t="str">
        <f>IF(AND(A8631&lt;&gt;"",ISNUMBER(A8631)),VLOOKUP(A8631,Studies!A:BR,6,FALSE),"")</f>
        <v>Plasma</v>
      </c>
      <c r="G8631" s="194">
        <v>1.5</v>
      </c>
      <c r="H8631" s="50" t="s">
        <v>60</v>
      </c>
      <c r="I8631" s="187">
        <v>38.79804</v>
      </c>
      <c r="J8631" s="41" t="s">
        <v>941</v>
      </c>
      <c r="K8631" s="41" t="s">
        <v>335</v>
      </c>
      <c r="O8631" s="199">
        <v>1</v>
      </c>
    </row>
    <row r="8632" spans="1:16" x14ac:dyDescent="0.2">
      <c r="A8632" s="30">
        <v>1107</v>
      </c>
      <c r="B8632" s="249" t="str">
        <f>IF(AND(A8632&lt;&gt;"",ISNUMBER(A8632)),VLOOKUP(A8632,Studies!A:BR,2,FALSE),"")</f>
        <v>Backman 1994</v>
      </c>
      <c r="C8632" s="250" t="str">
        <f>IF(AND(A8632&lt;&gt;"",ISNUMBER(A8632)),VLOOKUP(A8632,Studies!A:BR,3,FALSE),"")</f>
        <v>https://www.ncbi.nlm.nih.gov/pubmed/8198928</v>
      </c>
      <c r="D8632" s="250" t="str">
        <f>IF(AND(A8632&lt;&gt;"",ISNUMBER(A8632)),VLOOKUP(A8632,Studies!A:BR,4,FALSE),"")</f>
        <v>Midazolam with placebo</v>
      </c>
      <c r="E8632" s="250" t="str">
        <f>IF(AND(A8632&lt;&gt;"",ISNUMBER(A8632)),VLOOKUP(A8632,Studies!A:BR,5,FALSE),"")</f>
        <v>Midazolam</v>
      </c>
      <c r="F8632" s="251" t="str">
        <f>IF(AND(A8632&lt;&gt;"",ISNUMBER(A8632)),VLOOKUP(A8632,Studies!A:BR,6,FALSE),"")</f>
        <v>Plasma</v>
      </c>
      <c r="G8632" s="194">
        <v>2</v>
      </c>
      <c r="H8632" s="50" t="s">
        <v>60</v>
      </c>
      <c r="I8632" s="187">
        <v>33.380989999999997</v>
      </c>
      <c r="J8632" s="41" t="s">
        <v>941</v>
      </c>
      <c r="K8632" s="41" t="s">
        <v>335</v>
      </c>
      <c r="O8632" s="199">
        <v>1</v>
      </c>
    </row>
    <row r="8633" spans="1:16" x14ac:dyDescent="0.2">
      <c r="A8633" s="30">
        <v>1107</v>
      </c>
      <c r="B8633" s="249" t="str">
        <f>IF(AND(A8633&lt;&gt;"",ISNUMBER(A8633)),VLOOKUP(A8633,Studies!A:BR,2,FALSE),"")</f>
        <v>Backman 1994</v>
      </c>
      <c r="C8633" s="250" t="str">
        <f>IF(AND(A8633&lt;&gt;"",ISNUMBER(A8633)),VLOOKUP(A8633,Studies!A:BR,3,FALSE),"")</f>
        <v>https://www.ncbi.nlm.nih.gov/pubmed/8198928</v>
      </c>
      <c r="D8633" s="250" t="str">
        <f>IF(AND(A8633&lt;&gt;"",ISNUMBER(A8633)),VLOOKUP(A8633,Studies!A:BR,4,FALSE),"")</f>
        <v>Midazolam with placebo</v>
      </c>
      <c r="E8633" s="250" t="str">
        <f>IF(AND(A8633&lt;&gt;"",ISNUMBER(A8633)),VLOOKUP(A8633,Studies!A:BR,5,FALSE),"")</f>
        <v>Midazolam</v>
      </c>
      <c r="F8633" s="251" t="str">
        <f>IF(AND(A8633&lt;&gt;"",ISNUMBER(A8633)),VLOOKUP(A8633,Studies!A:BR,6,FALSE),"")</f>
        <v>Plasma</v>
      </c>
      <c r="G8633" s="194">
        <v>3</v>
      </c>
      <c r="H8633" s="50" t="s">
        <v>60</v>
      </c>
      <c r="I8633" s="187">
        <v>23.566279999999999</v>
      </c>
      <c r="J8633" s="41" t="s">
        <v>941</v>
      </c>
      <c r="K8633" s="41" t="s">
        <v>335</v>
      </c>
      <c r="O8633" s="199">
        <v>1</v>
      </c>
    </row>
    <row r="8634" spans="1:16" x14ac:dyDescent="0.2">
      <c r="A8634" s="30">
        <v>1107</v>
      </c>
      <c r="B8634" s="249" t="str">
        <f>IF(AND(A8634&lt;&gt;"",ISNUMBER(A8634)),VLOOKUP(A8634,Studies!A:BR,2,FALSE),"")</f>
        <v>Backman 1994</v>
      </c>
      <c r="C8634" s="250" t="str">
        <f>IF(AND(A8634&lt;&gt;"",ISNUMBER(A8634)),VLOOKUP(A8634,Studies!A:BR,3,FALSE),"")</f>
        <v>https://www.ncbi.nlm.nih.gov/pubmed/8198928</v>
      </c>
      <c r="D8634" s="250" t="str">
        <f>IF(AND(A8634&lt;&gt;"",ISNUMBER(A8634)),VLOOKUP(A8634,Studies!A:BR,4,FALSE),"")</f>
        <v>Midazolam with placebo</v>
      </c>
      <c r="E8634" s="250" t="str">
        <f>IF(AND(A8634&lt;&gt;"",ISNUMBER(A8634)),VLOOKUP(A8634,Studies!A:BR,5,FALSE),"")</f>
        <v>Midazolam</v>
      </c>
      <c r="F8634" s="251" t="str">
        <f>IF(AND(A8634&lt;&gt;"",ISNUMBER(A8634)),VLOOKUP(A8634,Studies!A:BR,6,FALSE),"")</f>
        <v>Plasma</v>
      </c>
      <c r="G8634" s="194">
        <v>4</v>
      </c>
      <c r="H8634" s="50" t="s">
        <v>60</v>
      </c>
      <c r="I8634" s="187">
        <v>15.451700000000001</v>
      </c>
      <c r="J8634" s="41" t="s">
        <v>941</v>
      </c>
      <c r="K8634" s="41" t="s">
        <v>335</v>
      </c>
      <c r="O8634" s="199">
        <v>1</v>
      </c>
    </row>
    <row r="8635" spans="1:16" x14ac:dyDescent="0.2">
      <c r="A8635" s="30">
        <v>1107</v>
      </c>
      <c r="B8635" s="249" t="str">
        <f>IF(AND(A8635&lt;&gt;"",ISNUMBER(A8635)),VLOOKUP(A8635,Studies!A:BR,2,FALSE),"")</f>
        <v>Backman 1994</v>
      </c>
      <c r="C8635" s="250" t="str">
        <f>IF(AND(A8635&lt;&gt;"",ISNUMBER(A8635)),VLOOKUP(A8635,Studies!A:BR,3,FALSE),"")</f>
        <v>https://www.ncbi.nlm.nih.gov/pubmed/8198928</v>
      </c>
      <c r="D8635" s="250" t="str">
        <f>IF(AND(A8635&lt;&gt;"",ISNUMBER(A8635)),VLOOKUP(A8635,Studies!A:BR,4,FALSE),"")</f>
        <v>Midazolam with placebo</v>
      </c>
      <c r="E8635" s="250" t="str">
        <f>IF(AND(A8635&lt;&gt;"",ISNUMBER(A8635)),VLOOKUP(A8635,Studies!A:BR,5,FALSE),"")</f>
        <v>Midazolam</v>
      </c>
      <c r="F8635" s="251" t="str">
        <f>IF(AND(A8635&lt;&gt;"",ISNUMBER(A8635)),VLOOKUP(A8635,Studies!A:BR,6,FALSE),"")</f>
        <v>Plasma</v>
      </c>
      <c r="G8635" s="194">
        <v>5</v>
      </c>
      <c r="H8635" s="50" t="s">
        <v>60</v>
      </c>
      <c r="I8635" s="187">
        <v>10.735139999999999</v>
      </c>
      <c r="J8635" s="41" t="s">
        <v>941</v>
      </c>
      <c r="K8635" s="41" t="s">
        <v>335</v>
      </c>
      <c r="O8635" s="199">
        <v>1</v>
      </c>
    </row>
    <row r="8636" spans="1:16" x14ac:dyDescent="0.2">
      <c r="A8636" s="30">
        <v>1107</v>
      </c>
      <c r="B8636" s="249" t="str">
        <f>IF(AND(A8636&lt;&gt;"",ISNUMBER(A8636)),VLOOKUP(A8636,Studies!A:BR,2,FALSE),"")</f>
        <v>Backman 1994</v>
      </c>
      <c r="C8636" s="250" t="str">
        <f>IF(AND(A8636&lt;&gt;"",ISNUMBER(A8636)),VLOOKUP(A8636,Studies!A:BR,3,FALSE),"")</f>
        <v>https://www.ncbi.nlm.nih.gov/pubmed/8198928</v>
      </c>
      <c r="D8636" s="250" t="str">
        <f>IF(AND(A8636&lt;&gt;"",ISNUMBER(A8636)),VLOOKUP(A8636,Studies!A:BR,4,FALSE),"")</f>
        <v>Midazolam with placebo</v>
      </c>
      <c r="E8636" s="250" t="str">
        <f>IF(AND(A8636&lt;&gt;"",ISNUMBER(A8636)),VLOOKUP(A8636,Studies!A:BR,5,FALSE),"")</f>
        <v>Midazolam</v>
      </c>
      <c r="F8636" s="251" t="str">
        <f>IF(AND(A8636&lt;&gt;"",ISNUMBER(A8636)),VLOOKUP(A8636,Studies!A:BR,6,FALSE),"")</f>
        <v>Plasma</v>
      </c>
      <c r="G8636" s="194">
        <v>6</v>
      </c>
      <c r="H8636" s="50" t="s">
        <v>60</v>
      </c>
      <c r="I8636" s="187">
        <v>9.0746140000000004</v>
      </c>
      <c r="J8636" s="41" t="s">
        <v>941</v>
      </c>
      <c r="K8636" s="41" t="s">
        <v>335</v>
      </c>
      <c r="O8636" s="199">
        <v>1</v>
      </c>
    </row>
    <row r="8637" spans="1:16" x14ac:dyDescent="0.2">
      <c r="A8637" s="30">
        <v>1107</v>
      </c>
      <c r="B8637" s="249" t="str">
        <f>IF(AND(A8637&lt;&gt;"",ISNUMBER(A8637)),VLOOKUP(A8637,Studies!A:BR,2,FALSE),"")</f>
        <v>Backman 1994</v>
      </c>
      <c r="C8637" s="250" t="str">
        <f>IF(AND(A8637&lt;&gt;"",ISNUMBER(A8637)),VLOOKUP(A8637,Studies!A:BR,3,FALSE),"")</f>
        <v>https://www.ncbi.nlm.nih.gov/pubmed/8198928</v>
      </c>
      <c r="D8637" s="250" t="str">
        <f>IF(AND(A8637&lt;&gt;"",ISNUMBER(A8637)),VLOOKUP(A8637,Studies!A:BR,4,FALSE),"")</f>
        <v>Midazolam with placebo</v>
      </c>
      <c r="E8637" s="250" t="str">
        <f>IF(AND(A8637&lt;&gt;"",ISNUMBER(A8637)),VLOOKUP(A8637,Studies!A:BR,5,FALSE),"")</f>
        <v>Midazolam</v>
      </c>
      <c r="F8637" s="251" t="str">
        <f>IF(AND(A8637&lt;&gt;"",ISNUMBER(A8637)),VLOOKUP(A8637,Studies!A:BR,6,FALSE),"")</f>
        <v>Plasma</v>
      </c>
      <c r="G8637" s="194">
        <v>7</v>
      </c>
      <c r="H8637" s="50" t="s">
        <v>60</v>
      </c>
      <c r="I8637" s="187">
        <v>7.4162860000000004</v>
      </c>
      <c r="J8637" s="41" t="s">
        <v>941</v>
      </c>
      <c r="K8637" s="41" t="s">
        <v>335</v>
      </c>
      <c r="O8637" s="199">
        <v>1</v>
      </c>
    </row>
    <row r="8638" spans="1:16" x14ac:dyDescent="0.2">
      <c r="A8638" s="30">
        <v>1107</v>
      </c>
      <c r="B8638" s="249" t="str">
        <f>IF(AND(A8638&lt;&gt;"",ISNUMBER(A8638)),VLOOKUP(A8638,Studies!A:BR,2,FALSE),"")</f>
        <v>Backman 1994</v>
      </c>
      <c r="C8638" s="250" t="str">
        <f>IF(AND(A8638&lt;&gt;"",ISNUMBER(A8638)),VLOOKUP(A8638,Studies!A:BR,3,FALSE),"")</f>
        <v>https://www.ncbi.nlm.nih.gov/pubmed/8198928</v>
      </c>
      <c r="D8638" s="250" t="str">
        <f>IF(AND(A8638&lt;&gt;"",ISNUMBER(A8638)),VLOOKUP(A8638,Studies!A:BR,4,FALSE),"")</f>
        <v>Midazolam with placebo</v>
      </c>
      <c r="E8638" s="250" t="str">
        <f>IF(AND(A8638&lt;&gt;"",ISNUMBER(A8638)),VLOOKUP(A8638,Studies!A:BR,5,FALSE),"")</f>
        <v>Midazolam</v>
      </c>
      <c r="F8638" s="251" t="str">
        <f>IF(AND(A8638&lt;&gt;"",ISNUMBER(A8638)),VLOOKUP(A8638,Studies!A:BR,6,FALSE),"")</f>
        <v>Plasma</v>
      </c>
      <c r="G8638" s="194">
        <v>17</v>
      </c>
      <c r="H8638" s="50" t="s">
        <v>60</v>
      </c>
      <c r="I8638" s="187">
        <v>2.0377190000000001</v>
      </c>
      <c r="J8638" s="41" t="s">
        <v>941</v>
      </c>
      <c r="K8638" s="41" t="s">
        <v>335</v>
      </c>
      <c r="O8638" s="199">
        <v>1</v>
      </c>
    </row>
    <row r="8639" spans="1:16" x14ac:dyDescent="0.2">
      <c r="A8639" s="30">
        <v>1108</v>
      </c>
      <c r="B8639" s="249" t="str">
        <f>IF(AND(A8639&lt;&gt;"",ISNUMBER(A8639)),VLOOKUP(A8639,Studies!A:BR,2,FALSE),"")</f>
        <v>Backman 1994</v>
      </c>
      <c r="C8639" s="250" t="str">
        <f>IF(AND(A8639&lt;&gt;"",ISNUMBER(A8639)),VLOOKUP(A8639,Studies!A:BR,3,FALSE),"")</f>
        <v>https://www.ncbi.nlm.nih.gov/pubmed/8198928</v>
      </c>
      <c r="D8639" s="250" t="str">
        <f>IF(AND(A8639&lt;&gt;"",ISNUMBER(A8639)),VLOOKUP(A8639,Studies!A:BR,4,FALSE),"")</f>
        <v>Midazolam with verapamil</v>
      </c>
      <c r="E8639" s="250" t="str">
        <f>IF(AND(A8639&lt;&gt;"",ISNUMBER(A8639)),VLOOKUP(A8639,Studies!A:BR,5,FALSE),"")</f>
        <v>Midazolam</v>
      </c>
      <c r="F8639" s="251" t="str">
        <f>IF(AND(A8639&lt;&gt;"",ISNUMBER(A8639)),VLOOKUP(A8639,Studies!A:BR,6,FALSE),"")</f>
        <v>Plasma</v>
      </c>
      <c r="G8639" s="194">
        <v>25</v>
      </c>
      <c r="H8639" s="50" t="s">
        <v>60</v>
      </c>
      <c r="I8639" s="187">
        <v>0.5</v>
      </c>
      <c r="J8639" s="41" t="s">
        <v>941</v>
      </c>
      <c r="K8639" s="41" t="s">
        <v>335</v>
      </c>
      <c r="O8639" s="199">
        <v>1</v>
      </c>
    </row>
    <row r="8640" spans="1:16" x14ac:dyDescent="0.2">
      <c r="A8640" s="30">
        <v>1108</v>
      </c>
      <c r="B8640" s="249" t="str">
        <f>IF(AND(A8640&lt;&gt;"",ISNUMBER(A8640)),VLOOKUP(A8640,Studies!A:BR,2,FALSE),"")</f>
        <v>Backman 1994</v>
      </c>
      <c r="C8640" s="250" t="str">
        <f>IF(AND(A8640&lt;&gt;"",ISNUMBER(A8640)),VLOOKUP(A8640,Studies!A:BR,3,FALSE),"")</f>
        <v>https://www.ncbi.nlm.nih.gov/pubmed/8198928</v>
      </c>
      <c r="D8640" s="250" t="str">
        <f>IF(AND(A8640&lt;&gt;"",ISNUMBER(A8640)),VLOOKUP(A8640,Studies!A:BR,4,FALSE),"")</f>
        <v>Midazolam with verapamil</v>
      </c>
      <c r="E8640" s="250" t="str">
        <f>IF(AND(A8640&lt;&gt;"",ISNUMBER(A8640)),VLOOKUP(A8640,Studies!A:BR,5,FALSE),"")</f>
        <v>Midazolam</v>
      </c>
      <c r="F8640" s="251" t="str">
        <f>IF(AND(A8640&lt;&gt;"",ISNUMBER(A8640)),VLOOKUP(A8640,Studies!A:BR,6,FALSE),"")</f>
        <v>Plasma</v>
      </c>
      <c r="G8640" s="194">
        <v>25.5</v>
      </c>
      <c r="H8640" s="50" t="s">
        <v>60</v>
      </c>
      <c r="I8640" s="187">
        <v>102.30159999999999</v>
      </c>
      <c r="J8640" s="41" t="s">
        <v>941</v>
      </c>
      <c r="K8640" s="41" t="s">
        <v>335</v>
      </c>
      <c r="O8640" s="199">
        <v>1</v>
      </c>
    </row>
    <row r="8641" spans="1:15" x14ac:dyDescent="0.2">
      <c r="A8641" s="30">
        <v>1108</v>
      </c>
      <c r="B8641" s="249" t="str">
        <f>IF(AND(A8641&lt;&gt;"",ISNUMBER(A8641)),VLOOKUP(A8641,Studies!A:BR,2,FALSE),"")</f>
        <v>Backman 1994</v>
      </c>
      <c r="C8641" s="250" t="str">
        <f>IF(AND(A8641&lt;&gt;"",ISNUMBER(A8641)),VLOOKUP(A8641,Studies!A:BR,3,FALSE),"")</f>
        <v>https://www.ncbi.nlm.nih.gov/pubmed/8198928</v>
      </c>
      <c r="D8641" s="250" t="str">
        <f>IF(AND(A8641&lt;&gt;"",ISNUMBER(A8641)),VLOOKUP(A8641,Studies!A:BR,4,FALSE),"")</f>
        <v>Midazolam with verapamil</v>
      </c>
      <c r="E8641" s="250" t="str">
        <f>IF(AND(A8641&lt;&gt;"",ISNUMBER(A8641)),VLOOKUP(A8641,Studies!A:BR,5,FALSE),"")</f>
        <v>Midazolam</v>
      </c>
      <c r="F8641" s="251" t="str">
        <f>IF(AND(A8641&lt;&gt;"",ISNUMBER(A8641)),VLOOKUP(A8641,Studies!A:BR,6,FALSE),"")</f>
        <v>Plasma</v>
      </c>
      <c r="G8641" s="194">
        <v>26</v>
      </c>
      <c r="H8641" s="50" t="s">
        <v>60</v>
      </c>
      <c r="I8641" s="187">
        <v>105.38079999999999</v>
      </c>
      <c r="J8641" s="41" t="s">
        <v>941</v>
      </c>
      <c r="K8641" s="41" t="s">
        <v>335</v>
      </c>
      <c r="O8641" s="199">
        <v>1</v>
      </c>
    </row>
    <row r="8642" spans="1:15" x14ac:dyDescent="0.2">
      <c r="A8642" s="30">
        <v>1108</v>
      </c>
      <c r="B8642" s="249" t="str">
        <f>IF(AND(A8642&lt;&gt;"",ISNUMBER(A8642)),VLOOKUP(A8642,Studies!A:BR,2,FALSE),"")</f>
        <v>Backman 1994</v>
      </c>
      <c r="C8642" s="250" t="str">
        <f>IF(AND(A8642&lt;&gt;"",ISNUMBER(A8642)),VLOOKUP(A8642,Studies!A:BR,3,FALSE),"")</f>
        <v>https://www.ncbi.nlm.nih.gov/pubmed/8198928</v>
      </c>
      <c r="D8642" s="250" t="str">
        <f>IF(AND(A8642&lt;&gt;"",ISNUMBER(A8642)),VLOOKUP(A8642,Studies!A:BR,4,FALSE),"")</f>
        <v>Midazolam with verapamil</v>
      </c>
      <c r="E8642" s="250" t="str">
        <f>IF(AND(A8642&lt;&gt;"",ISNUMBER(A8642)),VLOOKUP(A8642,Studies!A:BR,5,FALSE),"")</f>
        <v>Midazolam</v>
      </c>
      <c r="F8642" s="251" t="str">
        <f>IF(AND(A8642&lt;&gt;"",ISNUMBER(A8642)),VLOOKUP(A8642,Studies!A:BR,6,FALSE),"")</f>
        <v>Plasma</v>
      </c>
      <c r="G8642" s="194">
        <v>26.5</v>
      </c>
      <c r="H8642" s="50" t="s">
        <v>60</v>
      </c>
      <c r="I8642" s="187">
        <v>78.894810000000007</v>
      </c>
      <c r="J8642" s="41" t="s">
        <v>941</v>
      </c>
      <c r="K8642" s="41" t="s">
        <v>335</v>
      </c>
      <c r="O8642" s="199">
        <v>1</v>
      </c>
    </row>
    <row r="8643" spans="1:15" x14ac:dyDescent="0.2">
      <c r="A8643" s="30">
        <v>1108</v>
      </c>
      <c r="B8643" s="249" t="str">
        <f>IF(AND(A8643&lt;&gt;"",ISNUMBER(A8643)),VLOOKUP(A8643,Studies!A:BR,2,FALSE),"")</f>
        <v>Backman 1994</v>
      </c>
      <c r="C8643" s="250" t="str">
        <f>IF(AND(A8643&lt;&gt;"",ISNUMBER(A8643)),VLOOKUP(A8643,Studies!A:BR,3,FALSE),"")</f>
        <v>https://www.ncbi.nlm.nih.gov/pubmed/8198928</v>
      </c>
      <c r="D8643" s="250" t="str">
        <f>IF(AND(A8643&lt;&gt;"",ISNUMBER(A8643)),VLOOKUP(A8643,Studies!A:BR,4,FALSE),"")</f>
        <v>Midazolam with verapamil</v>
      </c>
      <c r="E8643" s="250" t="str">
        <f>IF(AND(A8643&lt;&gt;"",ISNUMBER(A8643)),VLOOKUP(A8643,Studies!A:BR,5,FALSE),"")</f>
        <v>Midazolam</v>
      </c>
      <c r="F8643" s="251" t="str">
        <f>IF(AND(A8643&lt;&gt;"",ISNUMBER(A8643)),VLOOKUP(A8643,Studies!A:BR,6,FALSE),"")</f>
        <v>Plasma</v>
      </c>
      <c r="G8643" s="194">
        <v>27</v>
      </c>
      <c r="H8643" s="50" t="s">
        <v>60</v>
      </c>
      <c r="I8643" s="187">
        <v>69.060320000000004</v>
      </c>
      <c r="J8643" s="41" t="s">
        <v>941</v>
      </c>
      <c r="K8643" s="41" t="s">
        <v>335</v>
      </c>
      <c r="O8643" s="199">
        <v>1</v>
      </c>
    </row>
    <row r="8644" spans="1:15" x14ac:dyDescent="0.2">
      <c r="A8644" s="30">
        <v>1108</v>
      </c>
      <c r="B8644" s="249" t="str">
        <f>IF(AND(A8644&lt;&gt;"",ISNUMBER(A8644)),VLOOKUP(A8644,Studies!A:BR,2,FALSE),"")</f>
        <v>Backman 1994</v>
      </c>
      <c r="C8644" s="250" t="str">
        <f>IF(AND(A8644&lt;&gt;"",ISNUMBER(A8644)),VLOOKUP(A8644,Studies!A:BR,3,FALSE),"")</f>
        <v>https://www.ncbi.nlm.nih.gov/pubmed/8198928</v>
      </c>
      <c r="D8644" s="250" t="str">
        <f>IF(AND(A8644&lt;&gt;"",ISNUMBER(A8644)),VLOOKUP(A8644,Studies!A:BR,4,FALSE),"")</f>
        <v>Midazolam with verapamil</v>
      </c>
      <c r="E8644" s="250" t="str">
        <f>IF(AND(A8644&lt;&gt;"",ISNUMBER(A8644)),VLOOKUP(A8644,Studies!A:BR,5,FALSE),"")</f>
        <v>Midazolam</v>
      </c>
      <c r="F8644" s="251" t="str">
        <f>IF(AND(A8644&lt;&gt;"",ISNUMBER(A8644)),VLOOKUP(A8644,Studies!A:BR,6,FALSE),"")</f>
        <v>Plasma</v>
      </c>
      <c r="G8644" s="194">
        <v>28</v>
      </c>
      <c r="H8644" s="50" t="s">
        <v>60</v>
      </c>
      <c r="I8644" s="187">
        <v>53.808770000000003</v>
      </c>
      <c r="J8644" s="41" t="s">
        <v>941</v>
      </c>
      <c r="K8644" s="41" t="s">
        <v>335</v>
      </c>
      <c r="O8644" s="199">
        <v>1</v>
      </c>
    </row>
    <row r="8645" spans="1:15" x14ac:dyDescent="0.2">
      <c r="A8645" s="30">
        <v>1108</v>
      </c>
      <c r="B8645" s="249" t="str">
        <f>IF(AND(A8645&lt;&gt;"",ISNUMBER(A8645)),VLOOKUP(A8645,Studies!A:BR,2,FALSE),"")</f>
        <v>Backman 1994</v>
      </c>
      <c r="C8645" s="250" t="str">
        <f>IF(AND(A8645&lt;&gt;"",ISNUMBER(A8645)),VLOOKUP(A8645,Studies!A:BR,3,FALSE),"")</f>
        <v>https://www.ncbi.nlm.nih.gov/pubmed/8198928</v>
      </c>
      <c r="D8645" s="250" t="str">
        <f>IF(AND(A8645&lt;&gt;"",ISNUMBER(A8645)),VLOOKUP(A8645,Studies!A:BR,4,FALSE),"")</f>
        <v>Midazolam with verapamil</v>
      </c>
      <c r="E8645" s="250" t="str">
        <f>IF(AND(A8645&lt;&gt;"",ISNUMBER(A8645)),VLOOKUP(A8645,Studies!A:BR,5,FALSE),"")</f>
        <v>Midazolam</v>
      </c>
      <c r="F8645" s="251" t="str">
        <f>IF(AND(A8645&lt;&gt;"",ISNUMBER(A8645)),VLOOKUP(A8645,Studies!A:BR,6,FALSE),"")</f>
        <v>Plasma</v>
      </c>
      <c r="G8645" s="194">
        <v>29</v>
      </c>
      <c r="H8645" s="50" t="s">
        <v>60</v>
      </c>
      <c r="I8645" s="187">
        <v>43.995159999999998</v>
      </c>
      <c r="J8645" s="41" t="s">
        <v>941</v>
      </c>
      <c r="K8645" s="41" t="s">
        <v>335</v>
      </c>
      <c r="O8645" s="199">
        <v>1</v>
      </c>
    </row>
    <row r="8646" spans="1:15" x14ac:dyDescent="0.2">
      <c r="A8646" s="30">
        <v>1108</v>
      </c>
      <c r="B8646" s="249" t="str">
        <f>IF(AND(A8646&lt;&gt;"",ISNUMBER(A8646)),VLOOKUP(A8646,Studies!A:BR,2,FALSE),"")</f>
        <v>Backman 1994</v>
      </c>
      <c r="C8646" s="250" t="str">
        <f>IF(AND(A8646&lt;&gt;"",ISNUMBER(A8646)),VLOOKUP(A8646,Studies!A:BR,3,FALSE),"")</f>
        <v>https://www.ncbi.nlm.nih.gov/pubmed/8198928</v>
      </c>
      <c r="D8646" s="250" t="str">
        <f>IF(AND(A8646&lt;&gt;"",ISNUMBER(A8646)),VLOOKUP(A8646,Studies!A:BR,4,FALSE),"")</f>
        <v>Midazolam with verapamil</v>
      </c>
      <c r="E8646" s="250" t="str">
        <f>IF(AND(A8646&lt;&gt;"",ISNUMBER(A8646)),VLOOKUP(A8646,Studies!A:BR,5,FALSE),"")</f>
        <v>Midazolam</v>
      </c>
      <c r="F8646" s="251" t="str">
        <f>IF(AND(A8646&lt;&gt;"",ISNUMBER(A8646)),VLOOKUP(A8646,Studies!A:BR,6,FALSE),"")</f>
        <v>Plasma</v>
      </c>
      <c r="G8646" s="194">
        <v>30</v>
      </c>
      <c r="H8646" s="50" t="s">
        <v>60</v>
      </c>
      <c r="I8646" s="187">
        <v>31.122229999999998</v>
      </c>
      <c r="J8646" s="41" t="s">
        <v>941</v>
      </c>
      <c r="K8646" s="41" t="s">
        <v>335</v>
      </c>
      <c r="O8646" s="199">
        <v>1</v>
      </c>
    </row>
    <row r="8647" spans="1:15" x14ac:dyDescent="0.2">
      <c r="A8647" s="30">
        <v>1108</v>
      </c>
      <c r="B8647" s="249" t="str">
        <f>IF(AND(A8647&lt;&gt;"",ISNUMBER(A8647)),VLOOKUP(A8647,Studies!A:BR,2,FALSE),"")</f>
        <v>Backman 1994</v>
      </c>
      <c r="C8647" s="250" t="str">
        <f>IF(AND(A8647&lt;&gt;"",ISNUMBER(A8647)),VLOOKUP(A8647,Studies!A:BR,3,FALSE),"")</f>
        <v>https://www.ncbi.nlm.nih.gov/pubmed/8198928</v>
      </c>
      <c r="D8647" s="250" t="str">
        <f>IF(AND(A8647&lt;&gt;"",ISNUMBER(A8647)),VLOOKUP(A8647,Studies!A:BR,4,FALSE),"")</f>
        <v>Midazolam with verapamil</v>
      </c>
      <c r="E8647" s="250" t="str">
        <f>IF(AND(A8647&lt;&gt;"",ISNUMBER(A8647)),VLOOKUP(A8647,Studies!A:BR,5,FALSE),"")</f>
        <v>Midazolam</v>
      </c>
      <c r="F8647" s="251" t="str">
        <f>IF(AND(A8647&lt;&gt;"",ISNUMBER(A8647)),VLOOKUP(A8647,Studies!A:BR,6,FALSE),"")</f>
        <v>Plasma</v>
      </c>
      <c r="G8647" s="194">
        <v>31</v>
      </c>
      <c r="H8647" s="50" t="s">
        <v>60</v>
      </c>
      <c r="I8647" s="187">
        <v>24.364660000000001</v>
      </c>
      <c r="J8647" s="41" t="s">
        <v>941</v>
      </c>
      <c r="K8647" s="41" t="s">
        <v>335</v>
      </c>
      <c r="O8647" s="199">
        <v>1</v>
      </c>
    </row>
    <row r="8648" spans="1:15" x14ac:dyDescent="0.2">
      <c r="A8648" s="30">
        <v>1108</v>
      </c>
      <c r="B8648" s="249" t="str">
        <f>IF(AND(A8648&lt;&gt;"",ISNUMBER(A8648)),VLOOKUP(A8648,Studies!A:BR,2,FALSE),"")</f>
        <v>Backman 1994</v>
      </c>
      <c r="C8648" s="250" t="str">
        <f>IF(AND(A8648&lt;&gt;"",ISNUMBER(A8648)),VLOOKUP(A8648,Studies!A:BR,3,FALSE),"")</f>
        <v>https://www.ncbi.nlm.nih.gov/pubmed/8198928</v>
      </c>
      <c r="D8648" s="250" t="str">
        <f>IF(AND(A8648&lt;&gt;"",ISNUMBER(A8648)),VLOOKUP(A8648,Studies!A:BR,4,FALSE),"")</f>
        <v>Midazolam with verapamil</v>
      </c>
      <c r="E8648" s="250" t="str">
        <f>IF(AND(A8648&lt;&gt;"",ISNUMBER(A8648)),VLOOKUP(A8648,Studies!A:BR,5,FALSE),"")</f>
        <v>Midazolam</v>
      </c>
      <c r="F8648" s="251" t="str">
        <f>IF(AND(A8648&lt;&gt;"",ISNUMBER(A8648)),VLOOKUP(A8648,Studies!A:BR,6,FALSE),"")</f>
        <v>Plasma</v>
      </c>
      <c r="G8648" s="194">
        <v>32</v>
      </c>
      <c r="H8648" s="50" t="s">
        <v>60</v>
      </c>
      <c r="I8648" s="187">
        <v>20.668610000000001</v>
      </c>
      <c r="J8648" s="41" t="s">
        <v>941</v>
      </c>
      <c r="K8648" s="41" t="s">
        <v>335</v>
      </c>
      <c r="O8648" s="199">
        <v>1</v>
      </c>
    </row>
    <row r="8649" spans="1:15" x14ac:dyDescent="0.2">
      <c r="A8649" s="30">
        <v>1108</v>
      </c>
      <c r="B8649" s="249" t="str">
        <f>IF(AND(A8649&lt;&gt;"",ISNUMBER(A8649)),VLOOKUP(A8649,Studies!A:BR,2,FALSE),"")</f>
        <v>Backman 1994</v>
      </c>
      <c r="C8649" s="250" t="str">
        <f>IF(AND(A8649&lt;&gt;"",ISNUMBER(A8649)),VLOOKUP(A8649,Studies!A:BR,3,FALSE),"")</f>
        <v>https://www.ncbi.nlm.nih.gov/pubmed/8198928</v>
      </c>
      <c r="D8649" s="250" t="str">
        <f>IF(AND(A8649&lt;&gt;"",ISNUMBER(A8649)),VLOOKUP(A8649,Studies!A:BR,4,FALSE),"")</f>
        <v>Midazolam with verapamil</v>
      </c>
      <c r="E8649" s="250" t="str">
        <f>IF(AND(A8649&lt;&gt;"",ISNUMBER(A8649)),VLOOKUP(A8649,Studies!A:BR,5,FALSE),"")</f>
        <v>Midazolam</v>
      </c>
      <c r="F8649" s="251" t="str">
        <f>IF(AND(A8649&lt;&gt;"",ISNUMBER(A8649)),VLOOKUP(A8649,Studies!A:BR,6,FALSE),"")</f>
        <v>Plasma</v>
      </c>
      <c r="G8649" s="194">
        <v>42</v>
      </c>
      <c r="H8649" s="50" t="s">
        <v>60</v>
      </c>
      <c r="I8649" s="187">
        <v>8.1552749999999996</v>
      </c>
      <c r="J8649" s="41" t="s">
        <v>941</v>
      </c>
      <c r="K8649" s="41" t="s">
        <v>335</v>
      </c>
      <c r="O8649" s="199">
        <v>1</v>
      </c>
    </row>
    <row r="8650" spans="1:15" x14ac:dyDescent="0.2">
      <c r="A8650" s="30">
        <v>1109</v>
      </c>
      <c r="B8650" s="249" t="str">
        <f>IF(AND(A8650&lt;&gt;"",ISNUMBER(A8650)),VLOOKUP(A8650,Studies!A:BR,2,FALSE),"")</f>
        <v>Backman 1994</v>
      </c>
      <c r="C8650" s="250" t="str">
        <f>IF(AND(A8650&lt;&gt;"",ISNUMBER(A8650)),VLOOKUP(A8650,Studies!A:BR,3,FALSE),"")</f>
        <v>https://www.ncbi.nlm.nih.gov/pubmed/8198928</v>
      </c>
      <c r="D8650" s="250" t="str">
        <f>IF(AND(A8650&lt;&gt;"",ISNUMBER(A8650)),VLOOKUP(A8650,Studies!A:BR,4,FALSE),"")</f>
        <v>Verapamil</v>
      </c>
      <c r="E8650" s="250" t="str">
        <f>IF(AND(A8650&lt;&gt;"",ISNUMBER(A8650)),VLOOKUP(A8650,Studies!A:BR,5,FALSE),"")</f>
        <v>Verapamil</v>
      </c>
      <c r="F8650" s="251" t="str">
        <f>IF(AND(A8650&lt;&gt;"",ISNUMBER(A8650)),VLOOKUP(A8650,Studies!A:BR,6,FALSE),"")</f>
        <v>Plasma</v>
      </c>
      <c r="G8650" s="194">
        <v>0</v>
      </c>
      <c r="H8650" s="50" t="s">
        <v>60</v>
      </c>
      <c r="I8650" s="187">
        <v>54.501040000000003</v>
      </c>
      <c r="J8650" s="41" t="s">
        <v>941</v>
      </c>
      <c r="K8650" s="41" t="s">
        <v>335</v>
      </c>
      <c r="O8650" s="199"/>
    </row>
    <row r="8651" spans="1:15" x14ac:dyDescent="0.2">
      <c r="A8651" s="30">
        <v>1109</v>
      </c>
      <c r="B8651" s="249" t="str">
        <f>IF(AND(A8651&lt;&gt;"",ISNUMBER(A8651)),VLOOKUP(A8651,Studies!A:BR,2,FALSE),"")</f>
        <v>Backman 1994</v>
      </c>
      <c r="C8651" s="250" t="str">
        <f>IF(AND(A8651&lt;&gt;"",ISNUMBER(A8651)),VLOOKUP(A8651,Studies!A:BR,3,FALSE),"")</f>
        <v>https://www.ncbi.nlm.nih.gov/pubmed/8198928</v>
      </c>
      <c r="D8651" s="250" t="str">
        <f>IF(AND(A8651&lt;&gt;"",ISNUMBER(A8651)),VLOOKUP(A8651,Studies!A:BR,4,FALSE),"")</f>
        <v>Verapamil</v>
      </c>
      <c r="E8651" s="250" t="str">
        <f>IF(AND(A8651&lt;&gt;"",ISNUMBER(A8651)),VLOOKUP(A8651,Studies!A:BR,5,FALSE),"")</f>
        <v>Verapamil</v>
      </c>
      <c r="F8651" s="251" t="str">
        <f>IF(AND(A8651&lt;&gt;"",ISNUMBER(A8651)),VLOOKUP(A8651,Studies!A:BR,6,FALSE),"")</f>
        <v>Plasma</v>
      </c>
      <c r="G8651" s="194">
        <v>0.5</v>
      </c>
      <c r="H8651" s="50" t="s">
        <v>60</v>
      </c>
      <c r="I8651" s="187">
        <v>85.150220000000004</v>
      </c>
      <c r="J8651" s="41" t="s">
        <v>941</v>
      </c>
      <c r="K8651" s="41" t="s">
        <v>335</v>
      </c>
      <c r="O8651" s="199"/>
    </row>
    <row r="8652" spans="1:15" x14ac:dyDescent="0.2">
      <c r="A8652" s="30">
        <v>1109</v>
      </c>
      <c r="B8652" s="249" t="str">
        <f>IF(AND(A8652&lt;&gt;"",ISNUMBER(A8652)),VLOOKUP(A8652,Studies!A:BR,2,FALSE),"")</f>
        <v>Backman 1994</v>
      </c>
      <c r="C8652" s="250" t="str">
        <f>IF(AND(A8652&lt;&gt;"",ISNUMBER(A8652)),VLOOKUP(A8652,Studies!A:BR,3,FALSE),"")</f>
        <v>https://www.ncbi.nlm.nih.gov/pubmed/8198928</v>
      </c>
      <c r="D8652" s="250" t="str">
        <f>IF(AND(A8652&lt;&gt;"",ISNUMBER(A8652)),VLOOKUP(A8652,Studies!A:BR,4,FALSE),"")</f>
        <v>Verapamil</v>
      </c>
      <c r="E8652" s="250" t="str">
        <f>IF(AND(A8652&lt;&gt;"",ISNUMBER(A8652)),VLOOKUP(A8652,Studies!A:BR,5,FALSE),"")</f>
        <v>Verapamil</v>
      </c>
      <c r="F8652" s="251" t="str">
        <f>IF(AND(A8652&lt;&gt;"",ISNUMBER(A8652)),VLOOKUP(A8652,Studies!A:BR,6,FALSE),"")</f>
        <v>Plasma</v>
      </c>
      <c r="G8652" s="194">
        <v>1</v>
      </c>
      <c r="H8652" s="50" t="s">
        <v>60</v>
      </c>
      <c r="I8652" s="187">
        <v>74.924509999999998</v>
      </c>
      <c r="J8652" s="41" t="s">
        <v>941</v>
      </c>
      <c r="K8652" s="41" t="s">
        <v>335</v>
      </c>
      <c r="O8652" s="199"/>
    </row>
    <row r="8653" spans="1:15" x14ac:dyDescent="0.2">
      <c r="A8653" s="30">
        <v>1109</v>
      </c>
      <c r="B8653" s="249" t="str">
        <f>IF(AND(A8653&lt;&gt;"",ISNUMBER(A8653)),VLOOKUP(A8653,Studies!A:BR,2,FALSE),"")</f>
        <v>Backman 1994</v>
      </c>
      <c r="C8653" s="250" t="str">
        <f>IF(AND(A8653&lt;&gt;"",ISNUMBER(A8653)),VLOOKUP(A8653,Studies!A:BR,3,FALSE),"")</f>
        <v>https://www.ncbi.nlm.nih.gov/pubmed/8198928</v>
      </c>
      <c r="D8653" s="250" t="str">
        <f>IF(AND(A8653&lt;&gt;"",ISNUMBER(A8653)),VLOOKUP(A8653,Studies!A:BR,4,FALSE),"")</f>
        <v>Verapamil</v>
      </c>
      <c r="E8653" s="250" t="str">
        <f>IF(AND(A8653&lt;&gt;"",ISNUMBER(A8653)),VLOOKUP(A8653,Studies!A:BR,5,FALSE),"")</f>
        <v>Verapamil</v>
      </c>
      <c r="F8653" s="251" t="str">
        <f>IF(AND(A8653&lt;&gt;"",ISNUMBER(A8653)),VLOOKUP(A8653,Studies!A:BR,6,FALSE),"")</f>
        <v>Plasma</v>
      </c>
      <c r="G8653" s="194">
        <v>1.5</v>
      </c>
      <c r="H8653" s="50" t="s">
        <v>60</v>
      </c>
      <c r="I8653" s="187">
        <v>67.374420000000001</v>
      </c>
      <c r="J8653" s="41" t="s">
        <v>941</v>
      </c>
      <c r="K8653" s="41" t="s">
        <v>335</v>
      </c>
      <c r="O8653" s="199"/>
    </row>
    <row r="8654" spans="1:15" x14ac:dyDescent="0.2">
      <c r="A8654" s="30">
        <v>1109</v>
      </c>
      <c r="B8654" s="249" t="str">
        <f>IF(AND(A8654&lt;&gt;"",ISNUMBER(A8654)),VLOOKUP(A8654,Studies!A:BR,2,FALSE),"")</f>
        <v>Backman 1994</v>
      </c>
      <c r="C8654" s="250" t="str">
        <f>IF(AND(A8654&lt;&gt;"",ISNUMBER(A8654)),VLOOKUP(A8654,Studies!A:BR,3,FALSE),"")</f>
        <v>https://www.ncbi.nlm.nih.gov/pubmed/8198928</v>
      </c>
      <c r="D8654" s="250" t="str">
        <f>IF(AND(A8654&lt;&gt;"",ISNUMBER(A8654)),VLOOKUP(A8654,Studies!A:BR,4,FALSE),"")</f>
        <v>Verapamil</v>
      </c>
      <c r="E8654" s="250" t="str">
        <f>IF(AND(A8654&lt;&gt;"",ISNUMBER(A8654)),VLOOKUP(A8654,Studies!A:BR,5,FALSE),"")</f>
        <v>Verapamil</v>
      </c>
      <c r="F8654" s="251" t="str">
        <f>IF(AND(A8654&lt;&gt;"",ISNUMBER(A8654)),VLOOKUP(A8654,Studies!A:BR,6,FALSE),"")</f>
        <v>Plasma</v>
      </c>
      <c r="G8654" s="194">
        <v>2</v>
      </c>
      <c r="H8654" s="50" t="s">
        <v>60</v>
      </c>
      <c r="I8654" s="187">
        <v>60.554650000000002</v>
      </c>
      <c r="J8654" s="41" t="s">
        <v>941</v>
      </c>
      <c r="K8654" s="41" t="s">
        <v>335</v>
      </c>
      <c r="O8654" s="199"/>
    </row>
    <row r="8655" spans="1:15" x14ac:dyDescent="0.2">
      <c r="A8655" s="30">
        <v>1109</v>
      </c>
      <c r="B8655" s="249" t="str">
        <f>IF(AND(A8655&lt;&gt;"",ISNUMBER(A8655)),VLOOKUP(A8655,Studies!A:BR,2,FALSE),"")</f>
        <v>Backman 1994</v>
      </c>
      <c r="C8655" s="250" t="str">
        <f>IF(AND(A8655&lt;&gt;"",ISNUMBER(A8655)),VLOOKUP(A8655,Studies!A:BR,3,FALSE),"")</f>
        <v>https://www.ncbi.nlm.nih.gov/pubmed/8198928</v>
      </c>
      <c r="D8655" s="250" t="str">
        <f>IF(AND(A8655&lt;&gt;"",ISNUMBER(A8655)),VLOOKUP(A8655,Studies!A:BR,4,FALSE),"")</f>
        <v>Verapamil</v>
      </c>
      <c r="E8655" s="250" t="str">
        <f>IF(AND(A8655&lt;&gt;"",ISNUMBER(A8655)),VLOOKUP(A8655,Studies!A:BR,5,FALSE),"")</f>
        <v>Verapamil</v>
      </c>
      <c r="F8655" s="251" t="str">
        <f>IF(AND(A8655&lt;&gt;"",ISNUMBER(A8655)),VLOOKUP(A8655,Studies!A:BR,6,FALSE),"")</f>
        <v>Plasma</v>
      </c>
      <c r="G8655" s="194">
        <v>3</v>
      </c>
      <c r="H8655" s="50" t="s">
        <v>60</v>
      </c>
      <c r="I8655" s="187">
        <v>51.294310000000003</v>
      </c>
      <c r="J8655" s="41" t="s">
        <v>941</v>
      </c>
      <c r="K8655" s="41" t="s">
        <v>335</v>
      </c>
      <c r="O8655" s="199"/>
    </row>
    <row r="8656" spans="1:15" x14ac:dyDescent="0.2">
      <c r="A8656" s="30">
        <v>1109</v>
      </c>
      <c r="B8656" s="249" t="str">
        <f>IF(AND(A8656&lt;&gt;"",ISNUMBER(A8656)),VLOOKUP(A8656,Studies!A:BR,2,FALSE),"")</f>
        <v>Backman 1994</v>
      </c>
      <c r="C8656" s="250" t="str">
        <f>IF(AND(A8656&lt;&gt;"",ISNUMBER(A8656)),VLOOKUP(A8656,Studies!A:BR,3,FALSE),"")</f>
        <v>https://www.ncbi.nlm.nih.gov/pubmed/8198928</v>
      </c>
      <c r="D8656" s="250" t="str">
        <f>IF(AND(A8656&lt;&gt;"",ISNUMBER(A8656)),VLOOKUP(A8656,Studies!A:BR,4,FALSE),"")</f>
        <v>Verapamil</v>
      </c>
      <c r="E8656" s="250" t="str">
        <f>IF(AND(A8656&lt;&gt;"",ISNUMBER(A8656)),VLOOKUP(A8656,Studies!A:BR,5,FALSE),"")</f>
        <v>Verapamil</v>
      </c>
      <c r="F8656" s="251" t="str">
        <f>IF(AND(A8656&lt;&gt;"",ISNUMBER(A8656)),VLOOKUP(A8656,Studies!A:BR,6,FALSE),"")</f>
        <v>Plasma</v>
      </c>
      <c r="G8656" s="194">
        <v>4</v>
      </c>
      <c r="H8656" s="50" t="s">
        <v>60</v>
      </c>
      <c r="I8656" s="187">
        <v>41.791049999999998</v>
      </c>
      <c r="J8656" s="41" t="s">
        <v>941</v>
      </c>
      <c r="K8656" s="41" t="s">
        <v>335</v>
      </c>
      <c r="O8656" s="199"/>
    </row>
    <row r="8657" spans="1:15" x14ac:dyDescent="0.2">
      <c r="A8657" s="30">
        <v>1109</v>
      </c>
      <c r="B8657" s="249" t="str">
        <f>IF(AND(A8657&lt;&gt;"",ISNUMBER(A8657)),VLOOKUP(A8657,Studies!A:BR,2,FALSE),"")</f>
        <v>Backman 1994</v>
      </c>
      <c r="C8657" s="250" t="str">
        <f>IF(AND(A8657&lt;&gt;"",ISNUMBER(A8657)),VLOOKUP(A8657,Studies!A:BR,3,FALSE),"")</f>
        <v>https://www.ncbi.nlm.nih.gov/pubmed/8198928</v>
      </c>
      <c r="D8657" s="250" t="str">
        <f>IF(AND(A8657&lt;&gt;"",ISNUMBER(A8657)),VLOOKUP(A8657,Studies!A:BR,4,FALSE),"")</f>
        <v>Verapamil</v>
      </c>
      <c r="E8657" s="250" t="str">
        <f>IF(AND(A8657&lt;&gt;"",ISNUMBER(A8657)),VLOOKUP(A8657,Studies!A:BR,5,FALSE),"")</f>
        <v>Verapamil</v>
      </c>
      <c r="F8657" s="251" t="str">
        <f>IF(AND(A8657&lt;&gt;"",ISNUMBER(A8657)),VLOOKUP(A8657,Studies!A:BR,6,FALSE),"")</f>
        <v>Plasma</v>
      </c>
      <c r="G8657" s="194">
        <v>5</v>
      </c>
      <c r="H8657" s="50" t="s">
        <v>60</v>
      </c>
      <c r="I8657" s="187">
        <v>35.694119999999998</v>
      </c>
      <c r="J8657" s="41" t="s">
        <v>941</v>
      </c>
      <c r="K8657" s="41" t="s">
        <v>335</v>
      </c>
      <c r="O8657" s="199"/>
    </row>
    <row r="8658" spans="1:15" x14ac:dyDescent="0.2">
      <c r="A8658" s="30">
        <v>1109</v>
      </c>
      <c r="B8658" s="249" t="str">
        <f>IF(AND(A8658&lt;&gt;"",ISNUMBER(A8658)),VLOOKUP(A8658,Studies!A:BR,2,FALSE),"")</f>
        <v>Backman 1994</v>
      </c>
      <c r="C8658" s="250" t="str">
        <f>IF(AND(A8658&lt;&gt;"",ISNUMBER(A8658)),VLOOKUP(A8658,Studies!A:BR,3,FALSE),"")</f>
        <v>https://www.ncbi.nlm.nih.gov/pubmed/8198928</v>
      </c>
      <c r="D8658" s="250" t="str">
        <f>IF(AND(A8658&lt;&gt;"",ISNUMBER(A8658)),VLOOKUP(A8658,Studies!A:BR,4,FALSE),"")</f>
        <v>Verapamil</v>
      </c>
      <c r="E8658" s="250" t="str">
        <f>IF(AND(A8658&lt;&gt;"",ISNUMBER(A8658)),VLOOKUP(A8658,Studies!A:BR,5,FALSE),"")</f>
        <v>Verapamil</v>
      </c>
      <c r="F8658" s="251" t="str">
        <f>IF(AND(A8658&lt;&gt;"",ISNUMBER(A8658)),VLOOKUP(A8658,Studies!A:BR,6,FALSE),"")</f>
        <v>Plasma</v>
      </c>
      <c r="G8658" s="194">
        <v>6</v>
      </c>
      <c r="H8658" s="50" t="s">
        <v>60</v>
      </c>
      <c r="I8658" s="187">
        <v>29.597200000000001</v>
      </c>
      <c r="J8658" s="41" t="s">
        <v>941</v>
      </c>
      <c r="K8658" s="41" t="s">
        <v>335</v>
      </c>
      <c r="O8658" s="199"/>
    </row>
    <row r="8659" spans="1:15" x14ac:dyDescent="0.2">
      <c r="A8659" s="30">
        <v>1109</v>
      </c>
      <c r="B8659" s="249" t="str">
        <f>IF(AND(A8659&lt;&gt;"",ISNUMBER(A8659)),VLOOKUP(A8659,Studies!A:BR,2,FALSE),"")</f>
        <v>Backman 1994</v>
      </c>
      <c r="C8659" s="250" t="str">
        <f>IF(AND(A8659&lt;&gt;"",ISNUMBER(A8659)),VLOOKUP(A8659,Studies!A:BR,3,FALSE),"")</f>
        <v>https://www.ncbi.nlm.nih.gov/pubmed/8198928</v>
      </c>
      <c r="D8659" s="250" t="str">
        <f>IF(AND(A8659&lt;&gt;"",ISNUMBER(A8659)),VLOOKUP(A8659,Studies!A:BR,4,FALSE),"")</f>
        <v>Verapamil</v>
      </c>
      <c r="E8659" s="250" t="str">
        <f>IF(AND(A8659&lt;&gt;"",ISNUMBER(A8659)),VLOOKUP(A8659,Studies!A:BR,5,FALSE),"")</f>
        <v>Verapamil</v>
      </c>
      <c r="F8659" s="251" t="str">
        <f>IF(AND(A8659&lt;&gt;"",ISNUMBER(A8659)),VLOOKUP(A8659,Studies!A:BR,6,FALSE),"")</f>
        <v>Plasma</v>
      </c>
      <c r="G8659" s="194">
        <v>7</v>
      </c>
      <c r="H8659" s="50" t="s">
        <v>60</v>
      </c>
      <c r="I8659" s="187">
        <v>26.419599999999999</v>
      </c>
      <c r="J8659" s="41" t="s">
        <v>941</v>
      </c>
      <c r="K8659" s="41" t="s">
        <v>335</v>
      </c>
      <c r="O8659" s="199"/>
    </row>
    <row r="8660" spans="1:15" x14ac:dyDescent="0.2">
      <c r="A8660" s="30">
        <v>1109</v>
      </c>
      <c r="B8660" s="249" t="str">
        <f>IF(AND(A8660&lt;&gt;"",ISNUMBER(A8660)),VLOOKUP(A8660,Studies!A:BR,2,FALSE),"")</f>
        <v>Backman 1994</v>
      </c>
      <c r="C8660" s="250" t="str">
        <f>IF(AND(A8660&lt;&gt;"",ISNUMBER(A8660)),VLOOKUP(A8660,Studies!A:BR,3,FALSE),"")</f>
        <v>https://www.ncbi.nlm.nih.gov/pubmed/8198928</v>
      </c>
      <c r="D8660" s="250" t="str">
        <f>IF(AND(A8660&lt;&gt;"",ISNUMBER(A8660)),VLOOKUP(A8660,Studies!A:BR,4,FALSE),"")</f>
        <v>Verapamil</v>
      </c>
      <c r="E8660" s="250" t="str">
        <f>IF(AND(A8660&lt;&gt;"",ISNUMBER(A8660)),VLOOKUP(A8660,Studies!A:BR,5,FALSE),"")</f>
        <v>Verapamil</v>
      </c>
      <c r="F8660" s="251" t="str">
        <f>IF(AND(A8660&lt;&gt;"",ISNUMBER(A8660)),VLOOKUP(A8660,Studies!A:BR,6,FALSE),"")</f>
        <v>Plasma</v>
      </c>
      <c r="G8660" s="194">
        <v>17</v>
      </c>
      <c r="H8660" s="50" t="s">
        <v>60</v>
      </c>
      <c r="I8660" s="187">
        <v>28.953099999999999</v>
      </c>
      <c r="J8660" s="41" t="s">
        <v>941</v>
      </c>
      <c r="K8660" s="41" t="s">
        <v>335</v>
      </c>
      <c r="O8660" s="199"/>
    </row>
    <row r="8661" spans="1:15" x14ac:dyDescent="0.2">
      <c r="A8661" s="30">
        <v>2000</v>
      </c>
      <c r="B8661" s="249" t="str">
        <f>IF(AND(A8661&lt;&gt;"",ISNUMBER(A8661)),VLOOKUP(A8661,Studies!A:BR,2,FALSE),"")</f>
        <v>van Dyk 2018</v>
      </c>
      <c r="C8661" s="250" t="str">
        <f>IF(AND(A8661&lt;&gt;"",ISNUMBER(A8661)),VLOOKUP(A8661,Studies!A:BR,3,FALSE),"")</f>
        <v>https://www.ncbi.nlm.nih.gov/pubmed/29572563</v>
      </c>
      <c r="D8661" s="250" t="str">
        <f>IF(AND(A8661&lt;&gt;"",ISNUMBER(A8661)),VLOOKUP(A8661,Studies!A:BR,4,FALSE),"")</f>
        <v xml:space="preserve">Midazolam in Caucasian at baseline </v>
      </c>
      <c r="E8661" s="250" t="str">
        <f>IF(AND(A8661&lt;&gt;"",ISNUMBER(A8661)),VLOOKUP(A8661,Studies!A:BR,5,FALSE),"")</f>
        <v>Midazolam</v>
      </c>
      <c r="F8661" s="251" t="str">
        <f>IF(AND(A8661&lt;&gt;"",ISNUMBER(A8661)),VLOOKUP(A8661,Studies!A:BR,6,FALSE),"")</f>
        <v>Plasma</v>
      </c>
      <c r="G8661" s="194">
        <v>15</v>
      </c>
      <c r="H8661" s="50" t="s">
        <v>953</v>
      </c>
      <c r="I8661" s="187">
        <v>1.097804</v>
      </c>
      <c r="J8661" s="41" t="s">
        <v>968</v>
      </c>
      <c r="K8661" s="41" t="s">
        <v>335</v>
      </c>
      <c r="L8661" s="195">
        <v>0.19960030000000001</v>
      </c>
      <c r="M8661" s="52" t="s">
        <v>968</v>
      </c>
      <c r="N8661" s="52" t="s">
        <v>117</v>
      </c>
      <c r="O8661" s="199">
        <v>0.2</v>
      </c>
    </row>
    <row r="8662" spans="1:15" x14ac:dyDescent="0.2">
      <c r="A8662" s="30">
        <v>2000</v>
      </c>
      <c r="B8662" s="249" t="str">
        <f>IF(AND(A8662&lt;&gt;"",ISNUMBER(A8662)),VLOOKUP(A8662,Studies!A:BR,2,FALSE),"")</f>
        <v>van Dyk 2018</v>
      </c>
      <c r="C8662" s="250" t="str">
        <f>IF(AND(A8662&lt;&gt;"",ISNUMBER(A8662)),VLOOKUP(A8662,Studies!A:BR,3,FALSE),"")</f>
        <v>https://www.ncbi.nlm.nih.gov/pubmed/29572563</v>
      </c>
      <c r="D8662" s="250" t="str">
        <f>IF(AND(A8662&lt;&gt;"",ISNUMBER(A8662)),VLOOKUP(A8662,Studies!A:BR,4,FALSE),"")</f>
        <v xml:space="preserve">Midazolam in Caucasian at baseline </v>
      </c>
      <c r="E8662" s="250" t="str">
        <f>IF(AND(A8662&lt;&gt;"",ISNUMBER(A8662)),VLOOKUP(A8662,Studies!A:BR,5,FALSE),"")</f>
        <v>Midazolam</v>
      </c>
      <c r="F8662" s="251" t="str">
        <f>IF(AND(A8662&lt;&gt;"",ISNUMBER(A8662)),VLOOKUP(A8662,Studies!A:BR,6,FALSE),"")</f>
        <v>Plasma</v>
      </c>
      <c r="G8662" s="194">
        <v>30</v>
      </c>
      <c r="H8662" s="50" t="s">
        <v>953</v>
      </c>
      <c r="I8662" s="187">
        <v>5.0299399999999999</v>
      </c>
      <c r="J8662" s="41" t="s">
        <v>968</v>
      </c>
      <c r="K8662" s="41" t="s">
        <v>335</v>
      </c>
      <c r="L8662" s="195">
        <v>0.499002</v>
      </c>
      <c r="M8662" s="52" t="s">
        <v>968</v>
      </c>
      <c r="N8662" s="52" t="s">
        <v>117</v>
      </c>
      <c r="O8662" s="199">
        <v>0.2</v>
      </c>
    </row>
    <row r="8663" spans="1:15" x14ac:dyDescent="0.2">
      <c r="A8663" s="30">
        <v>2000</v>
      </c>
      <c r="B8663" s="249" t="str">
        <f>IF(AND(A8663&lt;&gt;"",ISNUMBER(A8663)),VLOOKUP(A8663,Studies!A:BR,2,FALSE),"")</f>
        <v>van Dyk 2018</v>
      </c>
      <c r="C8663" s="250" t="str">
        <f>IF(AND(A8663&lt;&gt;"",ISNUMBER(A8663)),VLOOKUP(A8663,Studies!A:BR,3,FALSE),"")</f>
        <v>https://www.ncbi.nlm.nih.gov/pubmed/29572563</v>
      </c>
      <c r="D8663" s="250" t="str">
        <f>IF(AND(A8663&lt;&gt;"",ISNUMBER(A8663)),VLOOKUP(A8663,Studies!A:BR,4,FALSE),"")</f>
        <v xml:space="preserve">Midazolam in Caucasian at baseline </v>
      </c>
      <c r="E8663" s="250" t="str">
        <f>IF(AND(A8663&lt;&gt;"",ISNUMBER(A8663)),VLOOKUP(A8663,Studies!A:BR,5,FALSE),"")</f>
        <v>Midazolam</v>
      </c>
      <c r="F8663" s="251" t="str">
        <f>IF(AND(A8663&lt;&gt;"",ISNUMBER(A8663)),VLOOKUP(A8663,Studies!A:BR,6,FALSE),"")</f>
        <v>Plasma</v>
      </c>
      <c r="G8663" s="194">
        <v>45</v>
      </c>
      <c r="H8663" s="50" t="s">
        <v>953</v>
      </c>
      <c r="I8663" s="187">
        <v>7.1856289999999996</v>
      </c>
      <c r="J8663" s="41" t="s">
        <v>968</v>
      </c>
      <c r="K8663" s="41" t="s">
        <v>335</v>
      </c>
      <c r="L8663" s="195">
        <v>0.83832359999999995</v>
      </c>
      <c r="M8663" s="52" t="s">
        <v>968</v>
      </c>
      <c r="N8663" s="52" t="s">
        <v>117</v>
      </c>
      <c r="O8663" s="199">
        <v>0.2</v>
      </c>
    </row>
    <row r="8664" spans="1:15" x14ac:dyDescent="0.2">
      <c r="A8664" s="30">
        <v>2000</v>
      </c>
      <c r="B8664" s="249" t="str">
        <f>IF(AND(A8664&lt;&gt;"",ISNUMBER(A8664)),VLOOKUP(A8664,Studies!A:BR,2,FALSE),"")</f>
        <v>van Dyk 2018</v>
      </c>
      <c r="C8664" s="250" t="str">
        <f>IF(AND(A8664&lt;&gt;"",ISNUMBER(A8664)),VLOOKUP(A8664,Studies!A:BR,3,FALSE),"")</f>
        <v>https://www.ncbi.nlm.nih.gov/pubmed/29572563</v>
      </c>
      <c r="D8664" s="250" t="str">
        <f>IF(AND(A8664&lt;&gt;"",ISNUMBER(A8664)),VLOOKUP(A8664,Studies!A:BR,4,FALSE),"")</f>
        <v xml:space="preserve">Midazolam in Caucasian at baseline </v>
      </c>
      <c r="E8664" s="250" t="str">
        <f>IF(AND(A8664&lt;&gt;"",ISNUMBER(A8664)),VLOOKUP(A8664,Studies!A:BR,5,FALSE),"")</f>
        <v>Midazolam</v>
      </c>
      <c r="F8664" s="251" t="str">
        <f>IF(AND(A8664&lt;&gt;"",ISNUMBER(A8664)),VLOOKUP(A8664,Studies!A:BR,6,FALSE),"")</f>
        <v>Plasma</v>
      </c>
      <c r="G8664" s="194">
        <v>60</v>
      </c>
      <c r="H8664" s="50" t="s">
        <v>953</v>
      </c>
      <c r="I8664" s="187">
        <v>6.886228</v>
      </c>
      <c r="J8664" s="41" t="s">
        <v>968</v>
      </c>
      <c r="K8664" s="41" t="s">
        <v>335</v>
      </c>
      <c r="L8664" s="195">
        <v>0.83832260000000003</v>
      </c>
      <c r="M8664" s="52" t="s">
        <v>968</v>
      </c>
      <c r="N8664" s="52" t="s">
        <v>117</v>
      </c>
      <c r="O8664" s="199">
        <v>0.2</v>
      </c>
    </row>
    <row r="8665" spans="1:15" x14ac:dyDescent="0.2">
      <c r="A8665" s="30">
        <v>2000</v>
      </c>
      <c r="B8665" s="249" t="str">
        <f>IF(AND(A8665&lt;&gt;"",ISNUMBER(A8665)),VLOOKUP(A8665,Studies!A:BR,2,FALSE),"")</f>
        <v>van Dyk 2018</v>
      </c>
      <c r="C8665" s="250" t="str">
        <f>IF(AND(A8665&lt;&gt;"",ISNUMBER(A8665)),VLOOKUP(A8665,Studies!A:BR,3,FALSE),"")</f>
        <v>https://www.ncbi.nlm.nih.gov/pubmed/29572563</v>
      </c>
      <c r="D8665" s="250" t="str">
        <f>IF(AND(A8665&lt;&gt;"",ISNUMBER(A8665)),VLOOKUP(A8665,Studies!A:BR,4,FALSE),"")</f>
        <v xml:space="preserve">Midazolam in Caucasian at baseline </v>
      </c>
      <c r="E8665" s="250" t="str">
        <f>IF(AND(A8665&lt;&gt;"",ISNUMBER(A8665)),VLOOKUP(A8665,Studies!A:BR,5,FALSE),"")</f>
        <v>Midazolam</v>
      </c>
      <c r="F8665" s="251" t="str">
        <f>IF(AND(A8665&lt;&gt;"",ISNUMBER(A8665)),VLOOKUP(A8665,Studies!A:BR,6,FALSE),"")</f>
        <v>Plasma</v>
      </c>
      <c r="G8665" s="194">
        <v>120</v>
      </c>
      <c r="H8665" s="50" t="s">
        <v>953</v>
      </c>
      <c r="I8665" s="187">
        <v>3.4331339999999999</v>
      </c>
      <c r="J8665" s="41" t="s">
        <v>968</v>
      </c>
      <c r="K8665" s="41" t="s">
        <v>335</v>
      </c>
      <c r="L8665" s="195">
        <v>0.39920119999999998</v>
      </c>
      <c r="M8665" s="52" t="s">
        <v>968</v>
      </c>
      <c r="N8665" s="52" t="s">
        <v>117</v>
      </c>
      <c r="O8665" s="199">
        <v>0.2</v>
      </c>
    </row>
    <row r="8666" spans="1:15" x14ac:dyDescent="0.2">
      <c r="A8666" s="30">
        <v>2000</v>
      </c>
      <c r="B8666" s="249" t="str">
        <f>IF(AND(A8666&lt;&gt;"",ISNUMBER(A8666)),VLOOKUP(A8666,Studies!A:BR,2,FALSE),"")</f>
        <v>van Dyk 2018</v>
      </c>
      <c r="C8666" s="250" t="str">
        <f>IF(AND(A8666&lt;&gt;"",ISNUMBER(A8666)),VLOOKUP(A8666,Studies!A:BR,3,FALSE),"")</f>
        <v>https://www.ncbi.nlm.nih.gov/pubmed/29572563</v>
      </c>
      <c r="D8666" s="250" t="str">
        <f>IF(AND(A8666&lt;&gt;"",ISNUMBER(A8666)),VLOOKUP(A8666,Studies!A:BR,4,FALSE),"")</f>
        <v xml:space="preserve">Midazolam in Caucasian at baseline </v>
      </c>
      <c r="E8666" s="250" t="str">
        <f>IF(AND(A8666&lt;&gt;"",ISNUMBER(A8666)),VLOOKUP(A8666,Studies!A:BR,5,FALSE),"")</f>
        <v>Midazolam</v>
      </c>
      <c r="F8666" s="251" t="str">
        <f>IF(AND(A8666&lt;&gt;"",ISNUMBER(A8666)),VLOOKUP(A8666,Studies!A:BR,6,FALSE),"")</f>
        <v>Plasma</v>
      </c>
      <c r="G8666" s="194">
        <v>180</v>
      </c>
      <c r="H8666" s="50" t="s">
        <v>953</v>
      </c>
      <c r="I8666" s="187">
        <v>2.3353290000000002</v>
      </c>
      <c r="J8666" s="41" t="s">
        <v>968</v>
      </c>
      <c r="K8666" s="41" t="s">
        <v>335</v>
      </c>
      <c r="L8666" s="195">
        <v>0.35928179999999998</v>
      </c>
      <c r="M8666" s="52" t="s">
        <v>968</v>
      </c>
      <c r="N8666" s="52" t="s">
        <v>117</v>
      </c>
      <c r="O8666" s="199">
        <v>0.2</v>
      </c>
    </row>
    <row r="8667" spans="1:15" x14ac:dyDescent="0.2">
      <c r="A8667" s="30">
        <v>2000</v>
      </c>
      <c r="B8667" s="249" t="str">
        <f>IF(AND(A8667&lt;&gt;"",ISNUMBER(A8667)),VLOOKUP(A8667,Studies!A:BR,2,FALSE),"")</f>
        <v>van Dyk 2018</v>
      </c>
      <c r="C8667" s="250" t="str">
        <f>IF(AND(A8667&lt;&gt;"",ISNUMBER(A8667)),VLOOKUP(A8667,Studies!A:BR,3,FALSE),"")</f>
        <v>https://www.ncbi.nlm.nih.gov/pubmed/29572563</v>
      </c>
      <c r="D8667" s="250" t="str">
        <f>IF(AND(A8667&lt;&gt;"",ISNUMBER(A8667)),VLOOKUP(A8667,Studies!A:BR,4,FALSE),"")</f>
        <v xml:space="preserve">Midazolam in Caucasian at baseline </v>
      </c>
      <c r="E8667" s="250" t="str">
        <f>IF(AND(A8667&lt;&gt;"",ISNUMBER(A8667)),VLOOKUP(A8667,Studies!A:BR,5,FALSE),"")</f>
        <v>Midazolam</v>
      </c>
      <c r="F8667" s="251" t="str">
        <f>IF(AND(A8667&lt;&gt;"",ISNUMBER(A8667)),VLOOKUP(A8667,Studies!A:BR,6,FALSE),"")</f>
        <v>Plasma</v>
      </c>
      <c r="G8667" s="194">
        <v>240</v>
      </c>
      <c r="H8667" s="50" t="s">
        <v>953</v>
      </c>
      <c r="I8667" s="187">
        <v>1.7964070000000001</v>
      </c>
      <c r="J8667" s="41" t="s">
        <v>968</v>
      </c>
      <c r="K8667" s="41" t="s">
        <v>335</v>
      </c>
      <c r="L8667" s="195">
        <v>0.1996011</v>
      </c>
      <c r="M8667" s="52" t="s">
        <v>968</v>
      </c>
      <c r="N8667" s="52" t="s">
        <v>117</v>
      </c>
      <c r="O8667" s="199">
        <v>0.2</v>
      </c>
    </row>
    <row r="8668" spans="1:15" x14ac:dyDescent="0.2">
      <c r="A8668" s="30">
        <v>2000</v>
      </c>
      <c r="B8668" s="249" t="str">
        <f>IF(AND(A8668&lt;&gt;"",ISNUMBER(A8668)),VLOOKUP(A8668,Studies!A:BR,2,FALSE),"")</f>
        <v>van Dyk 2018</v>
      </c>
      <c r="C8668" s="250" t="str">
        <f>IF(AND(A8668&lt;&gt;"",ISNUMBER(A8668)),VLOOKUP(A8668,Studies!A:BR,3,FALSE),"")</f>
        <v>https://www.ncbi.nlm.nih.gov/pubmed/29572563</v>
      </c>
      <c r="D8668" s="250" t="str">
        <f>IF(AND(A8668&lt;&gt;"",ISNUMBER(A8668)),VLOOKUP(A8668,Studies!A:BR,4,FALSE),"")</f>
        <v xml:space="preserve">Midazolam in Caucasian at baseline </v>
      </c>
      <c r="E8668" s="250" t="str">
        <f>IF(AND(A8668&lt;&gt;"",ISNUMBER(A8668)),VLOOKUP(A8668,Studies!A:BR,5,FALSE),"")</f>
        <v>Midazolam</v>
      </c>
      <c r="F8668" s="251" t="str">
        <f>IF(AND(A8668&lt;&gt;"",ISNUMBER(A8668)),VLOOKUP(A8668,Studies!A:BR,6,FALSE),"")</f>
        <v>Plasma</v>
      </c>
      <c r="G8668" s="194">
        <v>360</v>
      </c>
      <c r="H8668" s="50" t="s">
        <v>953</v>
      </c>
      <c r="I8668" s="187">
        <v>1.3972059999999999</v>
      </c>
      <c r="J8668" s="41" t="s">
        <v>968</v>
      </c>
      <c r="K8668" s="41" t="s">
        <v>335</v>
      </c>
      <c r="L8668" s="195">
        <v>0.27944079999999999</v>
      </c>
      <c r="M8668" s="52" t="s">
        <v>968</v>
      </c>
      <c r="N8668" s="52" t="s">
        <v>117</v>
      </c>
      <c r="O8668" s="199">
        <v>0.2</v>
      </c>
    </row>
    <row r="8669" spans="1:15" x14ac:dyDescent="0.2">
      <c r="A8669" s="30">
        <v>2001</v>
      </c>
      <c r="B8669" s="249" t="str">
        <f>IF(AND(A8669&lt;&gt;"",ISNUMBER(A8669)),VLOOKUP(A8669,Studies!A:BR,2,FALSE),"")</f>
        <v>van Dyk 2018</v>
      </c>
      <c r="C8669" s="250" t="str">
        <f>IF(AND(A8669&lt;&gt;"",ISNUMBER(A8669)),VLOOKUP(A8669,Studies!A:BR,3,FALSE),"")</f>
        <v>https://www.ncbi.nlm.nih.gov/pubmed/29572563</v>
      </c>
      <c r="D8669" s="250" t="str">
        <f>IF(AND(A8669&lt;&gt;"",ISNUMBER(A8669)),VLOOKUP(A8669,Studies!A:BR,4,FALSE),"")</f>
        <v>Midazolam in South Asian at baseline</v>
      </c>
      <c r="E8669" s="250" t="str">
        <f>IF(AND(A8669&lt;&gt;"",ISNUMBER(A8669)),VLOOKUP(A8669,Studies!A:BR,5,FALSE),"")</f>
        <v>Midazolam</v>
      </c>
      <c r="F8669" s="251" t="str">
        <f>IF(AND(A8669&lt;&gt;"",ISNUMBER(A8669)),VLOOKUP(A8669,Studies!A:BR,6,FALSE),"")</f>
        <v>Plasma</v>
      </c>
      <c r="G8669" s="194">
        <v>15</v>
      </c>
      <c r="H8669" s="50" t="s">
        <v>953</v>
      </c>
      <c r="I8669" s="187">
        <v>1.257485</v>
      </c>
      <c r="J8669" s="41" t="s">
        <v>968</v>
      </c>
      <c r="K8669" s="41" t="s">
        <v>335</v>
      </c>
      <c r="L8669" s="195">
        <v>0.1397206</v>
      </c>
      <c r="M8669" s="52" t="s">
        <v>968</v>
      </c>
      <c r="N8669" s="52" t="s">
        <v>117</v>
      </c>
      <c r="O8669" s="199">
        <v>0.2</v>
      </c>
    </row>
    <row r="8670" spans="1:15" x14ac:dyDescent="0.2">
      <c r="A8670" s="30">
        <v>2001</v>
      </c>
      <c r="B8670" s="249" t="str">
        <f>IF(AND(A8670&lt;&gt;"",ISNUMBER(A8670)),VLOOKUP(A8670,Studies!A:BR,2,FALSE),"")</f>
        <v>van Dyk 2018</v>
      </c>
      <c r="C8670" s="250" t="str">
        <f>IF(AND(A8670&lt;&gt;"",ISNUMBER(A8670)),VLOOKUP(A8670,Studies!A:BR,3,FALSE),"")</f>
        <v>https://www.ncbi.nlm.nih.gov/pubmed/29572563</v>
      </c>
      <c r="D8670" s="250" t="str">
        <f>IF(AND(A8670&lt;&gt;"",ISNUMBER(A8670)),VLOOKUP(A8670,Studies!A:BR,4,FALSE),"")</f>
        <v>Midazolam in South Asian at baseline</v>
      </c>
      <c r="E8670" s="250" t="str">
        <f>IF(AND(A8670&lt;&gt;"",ISNUMBER(A8670)),VLOOKUP(A8670,Studies!A:BR,5,FALSE),"")</f>
        <v>Midazolam</v>
      </c>
      <c r="F8670" s="251" t="str">
        <f>IF(AND(A8670&lt;&gt;"",ISNUMBER(A8670)),VLOOKUP(A8670,Studies!A:BR,6,FALSE),"")</f>
        <v>Plasma</v>
      </c>
      <c r="G8670" s="194">
        <v>30</v>
      </c>
      <c r="H8670" s="50" t="s">
        <v>953</v>
      </c>
      <c r="I8670" s="187">
        <v>3.3333330000000001</v>
      </c>
      <c r="J8670" s="41" t="s">
        <v>968</v>
      </c>
      <c r="K8670" s="41" t="s">
        <v>335</v>
      </c>
      <c r="L8670" s="195">
        <v>0.37924190000000002</v>
      </c>
      <c r="M8670" s="52" t="s">
        <v>968</v>
      </c>
      <c r="N8670" s="52" t="s">
        <v>117</v>
      </c>
      <c r="O8670" s="199">
        <v>0.2</v>
      </c>
    </row>
    <row r="8671" spans="1:15" x14ac:dyDescent="0.2">
      <c r="A8671" s="30">
        <v>2001</v>
      </c>
      <c r="B8671" s="249" t="str">
        <f>IF(AND(A8671&lt;&gt;"",ISNUMBER(A8671)),VLOOKUP(A8671,Studies!A:BR,2,FALSE),"")</f>
        <v>van Dyk 2018</v>
      </c>
      <c r="C8671" s="250" t="str">
        <f>IF(AND(A8671&lt;&gt;"",ISNUMBER(A8671)),VLOOKUP(A8671,Studies!A:BR,3,FALSE),"")</f>
        <v>https://www.ncbi.nlm.nih.gov/pubmed/29572563</v>
      </c>
      <c r="D8671" s="250" t="str">
        <f>IF(AND(A8671&lt;&gt;"",ISNUMBER(A8671)),VLOOKUP(A8671,Studies!A:BR,4,FALSE),"")</f>
        <v>Midazolam in South Asian at baseline</v>
      </c>
      <c r="E8671" s="250" t="str">
        <f>IF(AND(A8671&lt;&gt;"",ISNUMBER(A8671)),VLOOKUP(A8671,Studies!A:BR,5,FALSE),"")</f>
        <v>Midazolam</v>
      </c>
      <c r="F8671" s="251" t="str">
        <f>IF(AND(A8671&lt;&gt;"",ISNUMBER(A8671)),VLOOKUP(A8671,Studies!A:BR,6,FALSE),"")</f>
        <v>Plasma</v>
      </c>
      <c r="G8671" s="194">
        <v>45</v>
      </c>
      <c r="H8671" s="50" t="s">
        <v>953</v>
      </c>
      <c r="I8671" s="187">
        <v>5.548902</v>
      </c>
      <c r="J8671" s="41" t="s">
        <v>968</v>
      </c>
      <c r="K8671" s="41" t="s">
        <v>335</v>
      </c>
      <c r="L8671" s="195">
        <v>0.65868280000000001</v>
      </c>
      <c r="M8671" s="52" t="s">
        <v>968</v>
      </c>
      <c r="N8671" s="52" t="s">
        <v>117</v>
      </c>
      <c r="O8671" s="199">
        <v>0.2</v>
      </c>
    </row>
    <row r="8672" spans="1:15" x14ac:dyDescent="0.2">
      <c r="A8672" s="30">
        <v>2001</v>
      </c>
      <c r="B8672" s="249" t="str">
        <f>IF(AND(A8672&lt;&gt;"",ISNUMBER(A8672)),VLOOKUP(A8672,Studies!A:BR,2,FALSE),"")</f>
        <v>van Dyk 2018</v>
      </c>
      <c r="C8672" s="250" t="str">
        <f>IF(AND(A8672&lt;&gt;"",ISNUMBER(A8672)),VLOOKUP(A8672,Studies!A:BR,3,FALSE),"")</f>
        <v>https://www.ncbi.nlm.nih.gov/pubmed/29572563</v>
      </c>
      <c r="D8672" s="250" t="str">
        <f>IF(AND(A8672&lt;&gt;"",ISNUMBER(A8672)),VLOOKUP(A8672,Studies!A:BR,4,FALSE),"")</f>
        <v>Midazolam in South Asian at baseline</v>
      </c>
      <c r="E8672" s="250" t="str">
        <f>IF(AND(A8672&lt;&gt;"",ISNUMBER(A8672)),VLOOKUP(A8672,Studies!A:BR,5,FALSE),"")</f>
        <v>Midazolam</v>
      </c>
      <c r="F8672" s="251" t="str">
        <f>IF(AND(A8672&lt;&gt;"",ISNUMBER(A8672)),VLOOKUP(A8672,Studies!A:BR,6,FALSE),"")</f>
        <v>Plasma</v>
      </c>
      <c r="G8672" s="194">
        <v>60</v>
      </c>
      <c r="H8672" s="50" t="s">
        <v>953</v>
      </c>
      <c r="I8672" s="187">
        <v>5.4291419999999997</v>
      </c>
      <c r="J8672" s="41" t="s">
        <v>968</v>
      </c>
      <c r="K8672" s="41" t="s">
        <v>335</v>
      </c>
      <c r="L8672" s="195">
        <v>0.61876299999999995</v>
      </c>
      <c r="M8672" s="52" t="s">
        <v>968</v>
      </c>
      <c r="N8672" s="52" t="s">
        <v>117</v>
      </c>
      <c r="O8672" s="199">
        <v>0.2</v>
      </c>
    </row>
    <row r="8673" spans="1:16" x14ac:dyDescent="0.2">
      <c r="A8673" s="30">
        <v>2001</v>
      </c>
      <c r="B8673" s="249" t="str">
        <f>IF(AND(A8673&lt;&gt;"",ISNUMBER(A8673)),VLOOKUP(A8673,Studies!A:BR,2,FALSE),"")</f>
        <v>van Dyk 2018</v>
      </c>
      <c r="C8673" s="250" t="str">
        <f>IF(AND(A8673&lt;&gt;"",ISNUMBER(A8673)),VLOOKUP(A8673,Studies!A:BR,3,FALSE),"")</f>
        <v>https://www.ncbi.nlm.nih.gov/pubmed/29572563</v>
      </c>
      <c r="D8673" s="250" t="str">
        <f>IF(AND(A8673&lt;&gt;"",ISNUMBER(A8673)),VLOOKUP(A8673,Studies!A:BR,4,FALSE),"")</f>
        <v>Midazolam in South Asian at baseline</v>
      </c>
      <c r="E8673" s="250" t="str">
        <f>IF(AND(A8673&lt;&gt;"",ISNUMBER(A8673)),VLOOKUP(A8673,Studies!A:BR,5,FALSE),"")</f>
        <v>Midazolam</v>
      </c>
      <c r="F8673" s="251" t="str">
        <f>IF(AND(A8673&lt;&gt;"",ISNUMBER(A8673)),VLOOKUP(A8673,Studies!A:BR,6,FALSE),"")</f>
        <v>Plasma</v>
      </c>
      <c r="G8673" s="194">
        <v>120</v>
      </c>
      <c r="H8673" s="50" t="s">
        <v>953</v>
      </c>
      <c r="I8673" s="187">
        <v>2.5149699999999999</v>
      </c>
      <c r="J8673" s="41" t="s">
        <v>968</v>
      </c>
      <c r="K8673" s="41" t="s">
        <v>335</v>
      </c>
      <c r="L8673" s="195">
        <v>0.29940129999999998</v>
      </c>
      <c r="M8673" s="52" t="s">
        <v>968</v>
      </c>
      <c r="N8673" s="52" t="s">
        <v>117</v>
      </c>
      <c r="O8673" s="199">
        <v>0.2</v>
      </c>
    </row>
    <row r="8674" spans="1:16" x14ac:dyDescent="0.2">
      <c r="A8674" s="30">
        <v>2001</v>
      </c>
      <c r="B8674" s="249" t="str">
        <f>IF(AND(A8674&lt;&gt;"",ISNUMBER(A8674)),VLOOKUP(A8674,Studies!A:BR,2,FALSE),"")</f>
        <v>van Dyk 2018</v>
      </c>
      <c r="C8674" s="250" t="str">
        <f>IF(AND(A8674&lt;&gt;"",ISNUMBER(A8674)),VLOOKUP(A8674,Studies!A:BR,3,FALSE),"")</f>
        <v>https://www.ncbi.nlm.nih.gov/pubmed/29572563</v>
      </c>
      <c r="D8674" s="250" t="str">
        <f>IF(AND(A8674&lt;&gt;"",ISNUMBER(A8674)),VLOOKUP(A8674,Studies!A:BR,4,FALSE),"")</f>
        <v>Midazolam in South Asian at baseline</v>
      </c>
      <c r="E8674" s="250" t="str">
        <f>IF(AND(A8674&lt;&gt;"",ISNUMBER(A8674)),VLOOKUP(A8674,Studies!A:BR,5,FALSE),"")</f>
        <v>Midazolam</v>
      </c>
      <c r="F8674" s="251" t="str">
        <f>IF(AND(A8674&lt;&gt;"",ISNUMBER(A8674)),VLOOKUP(A8674,Studies!A:BR,6,FALSE),"")</f>
        <v>Plasma</v>
      </c>
      <c r="G8674" s="194">
        <v>180</v>
      </c>
      <c r="H8674" s="50" t="s">
        <v>953</v>
      </c>
      <c r="I8674" s="187">
        <v>1.6167659999999999</v>
      </c>
      <c r="J8674" s="41" t="s">
        <v>968</v>
      </c>
      <c r="K8674" s="41" t="s">
        <v>335</v>
      </c>
      <c r="L8674" s="195">
        <v>0.27944160000000001</v>
      </c>
      <c r="M8674" s="52" t="s">
        <v>968</v>
      </c>
      <c r="N8674" s="52" t="s">
        <v>117</v>
      </c>
      <c r="O8674" s="199">
        <v>0.2</v>
      </c>
    </row>
    <row r="8675" spans="1:16" x14ac:dyDescent="0.2">
      <c r="A8675" s="30">
        <v>2001</v>
      </c>
      <c r="B8675" s="249" t="str">
        <f>IF(AND(A8675&lt;&gt;"",ISNUMBER(A8675)),VLOOKUP(A8675,Studies!A:BR,2,FALSE),"")</f>
        <v>van Dyk 2018</v>
      </c>
      <c r="C8675" s="250" t="str">
        <f>IF(AND(A8675&lt;&gt;"",ISNUMBER(A8675)),VLOOKUP(A8675,Studies!A:BR,3,FALSE),"")</f>
        <v>https://www.ncbi.nlm.nih.gov/pubmed/29572563</v>
      </c>
      <c r="D8675" s="250" t="str">
        <f>IF(AND(A8675&lt;&gt;"",ISNUMBER(A8675)),VLOOKUP(A8675,Studies!A:BR,4,FALSE),"")</f>
        <v>Midazolam in South Asian at baseline</v>
      </c>
      <c r="E8675" s="250" t="str">
        <f>IF(AND(A8675&lt;&gt;"",ISNUMBER(A8675)),VLOOKUP(A8675,Studies!A:BR,5,FALSE),"")</f>
        <v>Midazolam</v>
      </c>
      <c r="F8675" s="251" t="str">
        <f>IF(AND(A8675&lt;&gt;"",ISNUMBER(A8675)),VLOOKUP(A8675,Studies!A:BR,6,FALSE),"")</f>
        <v>Plasma</v>
      </c>
      <c r="G8675" s="194">
        <v>240</v>
      </c>
      <c r="H8675" s="50" t="s">
        <v>953</v>
      </c>
      <c r="I8675" s="187">
        <v>1.1776450000000001</v>
      </c>
      <c r="J8675" s="41" t="s">
        <v>968</v>
      </c>
      <c r="K8675" s="41" t="s">
        <v>335</v>
      </c>
      <c r="L8675" s="195">
        <v>0.35928120000000002</v>
      </c>
      <c r="M8675" s="52" t="s">
        <v>968</v>
      </c>
      <c r="N8675" s="52" t="s">
        <v>117</v>
      </c>
      <c r="O8675" s="199">
        <v>0.2</v>
      </c>
    </row>
    <row r="8676" spans="1:16" x14ac:dyDescent="0.2">
      <c r="A8676" s="30">
        <v>2001</v>
      </c>
      <c r="B8676" s="249" t="str">
        <f>IF(AND(A8676&lt;&gt;"",ISNUMBER(A8676)),VLOOKUP(A8676,Studies!A:BR,2,FALSE),"")</f>
        <v>van Dyk 2018</v>
      </c>
      <c r="C8676" s="250" t="str">
        <f>IF(AND(A8676&lt;&gt;"",ISNUMBER(A8676)),VLOOKUP(A8676,Studies!A:BR,3,FALSE),"")</f>
        <v>https://www.ncbi.nlm.nih.gov/pubmed/29572563</v>
      </c>
      <c r="D8676" s="250" t="str">
        <f>IF(AND(A8676&lt;&gt;"",ISNUMBER(A8676)),VLOOKUP(A8676,Studies!A:BR,4,FALSE),"")</f>
        <v>Midazolam in South Asian at baseline</v>
      </c>
      <c r="E8676" s="250" t="str">
        <f>IF(AND(A8676&lt;&gt;"",ISNUMBER(A8676)),VLOOKUP(A8676,Studies!A:BR,5,FALSE),"")</f>
        <v>Midazolam</v>
      </c>
      <c r="F8676" s="251" t="str">
        <f>IF(AND(A8676&lt;&gt;"",ISNUMBER(A8676)),VLOOKUP(A8676,Studies!A:BR,6,FALSE),"")</f>
        <v>Plasma</v>
      </c>
      <c r="G8676" s="194">
        <v>360</v>
      </c>
      <c r="H8676" s="50" t="s">
        <v>953</v>
      </c>
      <c r="I8676" s="187">
        <v>0.81836319999999996</v>
      </c>
      <c r="J8676" s="41" t="s">
        <v>968</v>
      </c>
      <c r="K8676" s="41" t="s">
        <v>335</v>
      </c>
      <c r="L8676" s="195">
        <v>0.25948100000000002</v>
      </c>
      <c r="M8676" s="52" t="s">
        <v>968</v>
      </c>
      <c r="N8676" s="52" t="s">
        <v>117</v>
      </c>
      <c r="O8676" s="199">
        <v>0.2</v>
      </c>
    </row>
    <row r="8677" spans="1:16" x14ac:dyDescent="0.2">
      <c r="A8677" s="30">
        <v>2008</v>
      </c>
      <c r="B8677" s="249" t="str">
        <f>IF(AND(A8677&lt;&gt;"",ISNUMBER(A8677)),VLOOKUP(A8677,Studies!A:BR,2,FALSE),"")</f>
        <v>Gashaw 2003</v>
      </c>
      <c r="C8677" s="250" t="str">
        <f>IF(AND(A8677&lt;&gt;"",ISNUMBER(A8677)),VLOOKUP(A8677,Studies!A:BR,3,FALSE),"")</f>
        <v>https://www.ncbi.nlm.nih.gov/pubmed/?term=14586385</v>
      </c>
      <c r="D8677" s="250" t="str">
        <f>IF(AND(A8677&lt;&gt;"",ISNUMBER(A8677)),VLOOKUP(A8677,Studies!A:BR,4,FALSE),"")</f>
        <v>Alprazolam 10h concentration before Rifampin treatment (control conditions, day 2)</v>
      </c>
      <c r="E8677" s="250" t="str">
        <f>IF(AND(A8677&lt;&gt;"",ISNUMBER(A8677)),VLOOKUP(A8677,Studies!A:BR,5,FALSE),"")</f>
        <v>Alprazolam</v>
      </c>
      <c r="F8677" s="251" t="str">
        <f>IF(AND(A8677&lt;&gt;"",ISNUMBER(A8677)),VLOOKUP(A8677,Studies!A:BR,6,FALSE),"")</f>
        <v>Plasma</v>
      </c>
      <c r="G8677" s="194">
        <v>10</v>
      </c>
      <c r="H8677" s="50" t="s">
        <v>60</v>
      </c>
      <c r="I8677" s="187">
        <v>8.4</v>
      </c>
      <c r="J8677" s="41" t="s">
        <v>968</v>
      </c>
      <c r="K8677" s="41" t="s">
        <v>335</v>
      </c>
      <c r="L8677" s="195">
        <v>1.9</v>
      </c>
      <c r="M8677" s="52" t="s">
        <v>968</v>
      </c>
      <c r="N8677" s="52" t="s">
        <v>117</v>
      </c>
      <c r="O8677" s="199"/>
    </row>
    <row r="8678" spans="1:16" x14ac:dyDescent="0.2">
      <c r="A8678" s="30">
        <v>2009</v>
      </c>
      <c r="B8678" s="249" t="str">
        <f>IF(AND(A8678&lt;&gt;"",ISNUMBER(A8678)),VLOOKUP(A8678,Studies!A:BR,2,FALSE),"")</f>
        <v>Gashaw 2003</v>
      </c>
      <c r="C8678" s="250" t="str">
        <f>IF(AND(A8678&lt;&gt;"",ISNUMBER(A8678)),VLOOKUP(A8678,Studies!A:BR,3,FALSE),"")</f>
        <v>https://www.ncbi.nlm.nih.gov/pubmed/?term=14586385</v>
      </c>
      <c r="D8678" s="250" t="str">
        <f>IF(AND(A8678&lt;&gt;"",ISNUMBER(A8678)),VLOOKUP(A8678,Studies!A:BR,4,FALSE),"")</f>
        <v>Alprazolam 10h concentration after Rifampin treatment (5 day rifampin treatment, day 7)</v>
      </c>
      <c r="E8678" s="250" t="str">
        <f>IF(AND(A8678&lt;&gt;"",ISNUMBER(A8678)),VLOOKUP(A8678,Studies!A:BR,5,FALSE),"")</f>
        <v>Alprazolam</v>
      </c>
      <c r="F8678" s="251" t="str">
        <f>IF(AND(A8678&lt;&gt;"",ISNUMBER(A8678)),VLOOKUP(A8678,Studies!A:BR,6,FALSE),"")</f>
        <v>Plasma</v>
      </c>
      <c r="G8678" s="194">
        <v>110</v>
      </c>
      <c r="H8678" s="50" t="s">
        <v>60</v>
      </c>
      <c r="I8678" s="187">
        <v>1.8</v>
      </c>
      <c r="J8678" s="41" t="s">
        <v>968</v>
      </c>
      <c r="K8678" s="41" t="s">
        <v>335</v>
      </c>
      <c r="L8678" s="195">
        <v>0.8</v>
      </c>
      <c r="M8678" s="52" t="s">
        <v>968</v>
      </c>
      <c r="N8678" s="52" t="s">
        <v>117</v>
      </c>
      <c r="O8678" s="199"/>
    </row>
    <row r="8679" spans="1:16" x14ac:dyDescent="0.2">
      <c r="A8679" s="30">
        <v>2010</v>
      </c>
      <c r="B8679" s="249" t="str">
        <f>IF(AND(A8679&lt;&gt;"",ISNUMBER(A8679)),VLOOKUP(A8679,Studies!A:BR,2,FALSE),"")</f>
        <v>Gashaw 2003</v>
      </c>
      <c r="C8679" s="250" t="str">
        <f>IF(AND(A8679&lt;&gt;"",ISNUMBER(A8679)),VLOOKUP(A8679,Studies!A:BR,3,FALSE),"")</f>
        <v>https://www.ncbi.nlm.nih.gov/pubmed/?term=14586385</v>
      </c>
      <c r="D8679" s="250" t="str">
        <f>IF(AND(A8679&lt;&gt;"",ISNUMBER(A8679)),VLOOKUP(A8679,Studies!A:BR,4,FALSE),"")</f>
        <v>Alprazolam 10h concentration after wash out (day 22)</v>
      </c>
      <c r="E8679" s="250" t="str">
        <f>IF(AND(A8679&lt;&gt;"",ISNUMBER(A8679)),VLOOKUP(A8679,Studies!A:BR,5,FALSE),"")</f>
        <v>Alprazolam</v>
      </c>
      <c r="F8679" s="251" t="str">
        <f>IF(AND(A8679&lt;&gt;"",ISNUMBER(A8679)),VLOOKUP(A8679,Studies!A:BR,6,FALSE),"")</f>
        <v>Plasma</v>
      </c>
      <c r="G8679" s="194">
        <v>446</v>
      </c>
      <c r="H8679" s="50" t="s">
        <v>60</v>
      </c>
      <c r="I8679" s="187">
        <v>7.8</v>
      </c>
      <c r="J8679" s="41" t="s">
        <v>968</v>
      </c>
      <c r="K8679" s="41" t="s">
        <v>335</v>
      </c>
      <c r="L8679" s="195">
        <v>1.9</v>
      </c>
      <c r="M8679" s="52" t="s">
        <v>968</v>
      </c>
      <c r="N8679" s="52" t="s">
        <v>117</v>
      </c>
      <c r="O8679" s="199"/>
    </row>
    <row r="8680" spans="1:16" x14ac:dyDescent="0.2">
      <c r="A8680" s="30">
        <v>2021</v>
      </c>
      <c r="B8680" s="249" t="str">
        <f>IF(AND(A8680&lt;&gt;"",ISNUMBER(A8680)),VLOOKUP(A8680,Studies!A:BR,2,FALSE),"")</f>
        <v>Quinney 2008</v>
      </c>
      <c r="C8680" s="250" t="str">
        <f>IF(AND(A8680&lt;&gt;"",ISNUMBER(A8680)),VLOOKUP(A8680,Studies!A:BR,3,FALSE),"")</f>
        <v>https://www.ncbi.nlm.nih.gov/pubmed/17635500</v>
      </c>
      <c r="D8680" s="250" t="str">
        <f>IF(AND(A8680&lt;&gt;"",ISNUMBER(A8680)),VLOOKUP(A8680,Studies!A:BR,4,FALSE),"")</f>
        <v>Control iv Midazolam All</v>
      </c>
      <c r="E8680" s="250" t="str">
        <f>IF(AND(A8680&lt;&gt;"",ISNUMBER(A8680)),VLOOKUP(A8680,Studies!A:BR,5,FALSE),"")</f>
        <v>Midazolam</v>
      </c>
      <c r="F8680" s="251" t="str">
        <f>IF(AND(A8680&lt;&gt;"",ISNUMBER(A8680)),VLOOKUP(A8680,Studies!A:BR,6,FALSE),"")</f>
        <v>Whole Blood</v>
      </c>
      <c r="G8680" s="194">
        <v>0.08</v>
      </c>
      <c r="H8680" s="50" t="s">
        <v>60</v>
      </c>
      <c r="I8680" s="187">
        <v>20.70937</v>
      </c>
      <c r="J8680" s="41" t="s">
        <v>968</v>
      </c>
      <c r="K8680" s="41" t="s">
        <v>335</v>
      </c>
      <c r="L8680" s="195">
        <v>14.419140000000001</v>
      </c>
      <c r="M8680" s="52" t="s">
        <v>968</v>
      </c>
      <c r="N8680" s="52" t="s">
        <v>117</v>
      </c>
      <c r="O8680" s="199">
        <v>1</v>
      </c>
      <c r="P8680" s="42" t="s">
        <v>2648</v>
      </c>
    </row>
    <row r="8681" spans="1:16" x14ac:dyDescent="0.2">
      <c r="A8681" s="30">
        <v>2021</v>
      </c>
      <c r="B8681" s="249" t="str">
        <f>IF(AND(A8681&lt;&gt;"",ISNUMBER(A8681)),VLOOKUP(A8681,Studies!A:BR,2,FALSE),"")</f>
        <v>Quinney 2008</v>
      </c>
      <c r="C8681" s="250" t="str">
        <f>IF(AND(A8681&lt;&gt;"",ISNUMBER(A8681)),VLOOKUP(A8681,Studies!A:BR,3,FALSE),"")</f>
        <v>https://www.ncbi.nlm.nih.gov/pubmed/17635500</v>
      </c>
      <c r="D8681" s="250" t="str">
        <f>IF(AND(A8681&lt;&gt;"",ISNUMBER(A8681)),VLOOKUP(A8681,Studies!A:BR,4,FALSE),"")</f>
        <v>Control iv Midazolam All</v>
      </c>
      <c r="E8681" s="250" t="str">
        <f>IF(AND(A8681&lt;&gt;"",ISNUMBER(A8681)),VLOOKUP(A8681,Studies!A:BR,5,FALSE),"")</f>
        <v>Midazolam</v>
      </c>
      <c r="F8681" s="251" t="str">
        <f>IF(AND(A8681&lt;&gt;"",ISNUMBER(A8681)),VLOOKUP(A8681,Studies!A:BR,6,FALSE),"")</f>
        <v>Whole Blood</v>
      </c>
      <c r="G8681" s="194">
        <v>0.25</v>
      </c>
      <c r="H8681" s="50" t="s">
        <v>60</v>
      </c>
      <c r="I8681" s="187">
        <v>38.301430000000003</v>
      </c>
      <c r="J8681" s="41" t="s">
        <v>968</v>
      </c>
      <c r="K8681" s="41" t="s">
        <v>335</v>
      </c>
      <c r="L8681" s="195">
        <v>15.206939999999999</v>
      </c>
      <c r="M8681" s="52" t="s">
        <v>968</v>
      </c>
      <c r="N8681" s="52" t="s">
        <v>117</v>
      </c>
      <c r="O8681" s="199">
        <v>1</v>
      </c>
    </row>
    <row r="8682" spans="1:16" x14ac:dyDescent="0.2">
      <c r="A8682" s="30">
        <v>2021</v>
      </c>
      <c r="B8682" s="249" t="str">
        <f>IF(AND(A8682&lt;&gt;"",ISNUMBER(A8682)),VLOOKUP(A8682,Studies!A:BR,2,FALSE),"")</f>
        <v>Quinney 2008</v>
      </c>
      <c r="C8682" s="250" t="str">
        <f>IF(AND(A8682&lt;&gt;"",ISNUMBER(A8682)),VLOOKUP(A8682,Studies!A:BR,3,FALSE),"")</f>
        <v>https://www.ncbi.nlm.nih.gov/pubmed/17635500</v>
      </c>
      <c r="D8682" s="250" t="str">
        <f>IF(AND(A8682&lt;&gt;"",ISNUMBER(A8682)),VLOOKUP(A8682,Studies!A:BR,4,FALSE),"")</f>
        <v>Control iv Midazolam All</v>
      </c>
      <c r="E8682" s="250" t="str">
        <f>IF(AND(A8682&lt;&gt;"",ISNUMBER(A8682)),VLOOKUP(A8682,Studies!A:BR,5,FALSE),"")</f>
        <v>Midazolam</v>
      </c>
      <c r="F8682" s="251" t="str">
        <f>IF(AND(A8682&lt;&gt;"",ISNUMBER(A8682)),VLOOKUP(A8682,Studies!A:BR,6,FALSE),"")</f>
        <v>Whole Blood</v>
      </c>
      <c r="G8682" s="194">
        <v>0.5</v>
      </c>
      <c r="H8682" s="50" t="s">
        <v>60</v>
      </c>
      <c r="I8682" s="187">
        <v>55.27966</v>
      </c>
      <c r="J8682" s="41" t="s">
        <v>968</v>
      </c>
      <c r="K8682" s="41" t="s">
        <v>335</v>
      </c>
      <c r="L8682" s="195">
        <v>20.297239999999999</v>
      </c>
      <c r="M8682" s="52" t="s">
        <v>968</v>
      </c>
      <c r="N8682" s="52" t="s">
        <v>117</v>
      </c>
      <c r="O8682" s="199">
        <v>1</v>
      </c>
    </row>
    <row r="8683" spans="1:16" x14ac:dyDescent="0.2">
      <c r="A8683" s="30">
        <v>2021</v>
      </c>
      <c r="B8683" s="249" t="str">
        <f>IF(AND(A8683&lt;&gt;"",ISNUMBER(A8683)),VLOOKUP(A8683,Studies!A:BR,2,FALSE),"")</f>
        <v>Quinney 2008</v>
      </c>
      <c r="C8683" s="250" t="str">
        <f>IF(AND(A8683&lt;&gt;"",ISNUMBER(A8683)),VLOOKUP(A8683,Studies!A:BR,3,FALSE),"")</f>
        <v>https://www.ncbi.nlm.nih.gov/pubmed/17635500</v>
      </c>
      <c r="D8683" s="250" t="str">
        <f>IF(AND(A8683&lt;&gt;"",ISNUMBER(A8683)),VLOOKUP(A8683,Studies!A:BR,4,FALSE),"")</f>
        <v>Control iv Midazolam All</v>
      </c>
      <c r="E8683" s="250" t="str">
        <f>IF(AND(A8683&lt;&gt;"",ISNUMBER(A8683)),VLOOKUP(A8683,Studies!A:BR,5,FALSE),"")</f>
        <v>Midazolam</v>
      </c>
      <c r="F8683" s="251" t="str">
        <f>IF(AND(A8683&lt;&gt;"",ISNUMBER(A8683)),VLOOKUP(A8683,Studies!A:BR,6,FALSE),"")</f>
        <v>Whole Blood</v>
      </c>
      <c r="G8683" s="194">
        <v>0.75</v>
      </c>
      <c r="H8683" s="50" t="s">
        <v>60</v>
      </c>
      <c r="I8683" s="187">
        <v>32.59545</v>
      </c>
      <c r="J8683" s="41" t="s">
        <v>968</v>
      </c>
      <c r="K8683" s="41" t="s">
        <v>335</v>
      </c>
      <c r="L8683" s="195">
        <v>10.54942</v>
      </c>
      <c r="M8683" s="52" t="s">
        <v>968</v>
      </c>
      <c r="N8683" s="52" t="s">
        <v>117</v>
      </c>
      <c r="O8683" s="199">
        <v>1</v>
      </c>
    </row>
    <row r="8684" spans="1:16" x14ac:dyDescent="0.2">
      <c r="A8684" s="30">
        <v>2021</v>
      </c>
      <c r="B8684" s="249" t="str">
        <f>IF(AND(A8684&lt;&gt;"",ISNUMBER(A8684)),VLOOKUP(A8684,Studies!A:BR,2,FALSE),"")</f>
        <v>Quinney 2008</v>
      </c>
      <c r="C8684" s="250" t="str">
        <f>IF(AND(A8684&lt;&gt;"",ISNUMBER(A8684)),VLOOKUP(A8684,Studies!A:BR,3,FALSE),"")</f>
        <v>https://www.ncbi.nlm.nih.gov/pubmed/17635500</v>
      </c>
      <c r="D8684" s="250" t="str">
        <f>IF(AND(A8684&lt;&gt;"",ISNUMBER(A8684)),VLOOKUP(A8684,Studies!A:BR,4,FALSE),"")</f>
        <v>Control iv Midazolam All</v>
      </c>
      <c r="E8684" s="250" t="str">
        <f>IF(AND(A8684&lt;&gt;"",ISNUMBER(A8684)),VLOOKUP(A8684,Studies!A:BR,5,FALSE),"")</f>
        <v>Midazolam</v>
      </c>
      <c r="F8684" s="251" t="str">
        <f>IF(AND(A8684&lt;&gt;"",ISNUMBER(A8684)),VLOOKUP(A8684,Studies!A:BR,6,FALSE),"")</f>
        <v>Whole Blood</v>
      </c>
      <c r="G8684" s="194">
        <v>1</v>
      </c>
      <c r="H8684" s="50" t="s">
        <v>60</v>
      </c>
      <c r="I8684" s="187">
        <v>25.995380000000001</v>
      </c>
      <c r="J8684" s="41" t="s">
        <v>968</v>
      </c>
      <c r="K8684" s="41" t="s">
        <v>335</v>
      </c>
      <c r="L8684" s="195">
        <v>6.2572590000000003</v>
      </c>
      <c r="M8684" s="52" t="s">
        <v>968</v>
      </c>
      <c r="N8684" s="52" t="s">
        <v>117</v>
      </c>
      <c r="O8684" s="199">
        <v>1</v>
      </c>
    </row>
    <row r="8685" spans="1:16" x14ac:dyDescent="0.2">
      <c r="A8685" s="30">
        <v>2021</v>
      </c>
      <c r="B8685" s="249" t="str">
        <f>IF(AND(A8685&lt;&gt;"",ISNUMBER(A8685)),VLOOKUP(A8685,Studies!A:BR,2,FALSE),"")</f>
        <v>Quinney 2008</v>
      </c>
      <c r="C8685" s="250" t="str">
        <f>IF(AND(A8685&lt;&gt;"",ISNUMBER(A8685)),VLOOKUP(A8685,Studies!A:BR,3,FALSE),"")</f>
        <v>https://www.ncbi.nlm.nih.gov/pubmed/17635500</v>
      </c>
      <c r="D8685" s="250" t="str">
        <f>IF(AND(A8685&lt;&gt;"",ISNUMBER(A8685)),VLOOKUP(A8685,Studies!A:BR,4,FALSE),"")</f>
        <v>Control iv Midazolam All</v>
      </c>
      <c r="E8685" s="250" t="str">
        <f>IF(AND(A8685&lt;&gt;"",ISNUMBER(A8685)),VLOOKUP(A8685,Studies!A:BR,5,FALSE),"")</f>
        <v>Midazolam</v>
      </c>
      <c r="F8685" s="251" t="str">
        <f>IF(AND(A8685&lt;&gt;"",ISNUMBER(A8685)),VLOOKUP(A8685,Studies!A:BR,6,FALSE),"")</f>
        <v>Whole Blood</v>
      </c>
      <c r="G8685" s="194">
        <v>1.5</v>
      </c>
      <c r="H8685" s="50" t="s">
        <v>60</v>
      </c>
      <c r="I8685" s="187">
        <v>18.416419999999999</v>
      </c>
      <c r="J8685" s="41" t="s">
        <v>968</v>
      </c>
      <c r="K8685" s="41" t="s">
        <v>335</v>
      </c>
      <c r="L8685" s="195">
        <v>7.0359420000000004</v>
      </c>
      <c r="M8685" s="52" t="s">
        <v>968</v>
      </c>
      <c r="N8685" s="52" t="s">
        <v>117</v>
      </c>
      <c r="O8685" s="199">
        <v>1</v>
      </c>
    </row>
    <row r="8686" spans="1:16" x14ac:dyDescent="0.2">
      <c r="A8686" s="30">
        <v>2021</v>
      </c>
      <c r="B8686" s="249" t="str">
        <f>IF(AND(A8686&lt;&gt;"",ISNUMBER(A8686)),VLOOKUP(A8686,Studies!A:BR,2,FALSE),"")</f>
        <v>Quinney 2008</v>
      </c>
      <c r="C8686" s="250" t="str">
        <f>IF(AND(A8686&lt;&gt;"",ISNUMBER(A8686)),VLOOKUP(A8686,Studies!A:BR,3,FALSE),"")</f>
        <v>https://www.ncbi.nlm.nih.gov/pubmed/17635500</v>
      </c>
      <c r="D8686" s="250" t="str">
        <f>IF(AND(A8686&lt;&gt;"",ISNUMBER(A8686)),VLOOKUP(A8686,Studies!A:BR,4,FALSE),"")</f>
        <v>Control iv Midazolam All</v>
      </c>
      <c r="E8686" s="250" t="str">
        <f>IF(AND(A8686&lt;&gt;"",ISNUMBER(A8686)),VLOOKUP(A8686,Studies!A:BR,5,FALSE),"")</f>
        <v>Midazolam</v>
      </c>
      <c r="F8686" s="251" t="str">
        <f>IF(AND(A8686&lt;&gt;"",ISNUMBER(A8686)),VLOOKUP(A8686,Studies!A:BR,6,FALSE),"")</f>
        <v>Whole Blood</v>
      </c>
      <c r="G8686" s="194">
        <v>2</v>
      </c>
      <c r="H8686" s="50" t="s">
        <v>60</v>
      </c>
      <c r="I8686" s="187">
        <v>14.85005</v>
      </c>
      <c r="J8686" s="41" t="s">
        <v>968</v>
      </c>
      <c r="K8686" s="41" t="s">
        <v>335</v>
      </c>
      <c r="L8686" s="195">
        <v>5.673063</v>
      </c>
      <c r="M8686" s="52" t="s">
        <v>968</v>
      </c>
      <c r="N8686" s="52" t="s">
        <v>117</v>
      </c>
      <c r="O8686" s="199">
        <v>1</v>
      </c>
    </row>
    <row r="8687" spans="1:16" x14ac:dyDescent="0.2">
      <c r="A8687" s="30">
        <v>2021</v>
      </c>
      <c r="B8687" s="249" t="str">
        <f>IF(AND(A8687&lt;&gt;"",ISNUMBER(A8687)),VLOOKUP(A8687,Studies!A:BR,2,FALSE),"")</f>
        <v>Quinney 2008</v>
      </c>
      <c r="C8687" s="250" t="str">
        <f>IF(AND(A8687&lt;&gt;"",ISNUMBER(A8687)),VLOOKUP(A8687,Studies!A:BR,3,FALSE),"")</f>
        <v>https://www.ncbi.nlm.nih.gov/pubmed/17635500</v>
      </c>
      <c r="D8687" s="250" t="str">
        <f>IF(AND(A8687&lt;&gt;"",ISNUMBER(A8687)),VLOOKUP(A8687,Studies!A:BR,4,FALSE),"")</f>
        <v>Control iv Midazolam All</v>
      </c>
      <c r="E8687" s="250" t="str">
        <f>IF(AND(A8687&lt;&gt;"",ISNUMBER(A8687)),VLOOKUP(A8687,Studies!A:BR,5,FALSE),"")</f>
        <v>Midazolam</v>
      </c>
      <c r="F8687" s="251" t="str">
        <f>IF(AND(A8687&lt;&gt;"",ISNUMBER(A8687)),VLOOKUP(A8687,Studies!A:BR,6,FALSE),"")</f>
        <v>Whole Blood</v>
      </c>
      <c r="G8687" s="194">
        <v>2.5</v>
      </c>
      <c r="H8687" s="50" t="s">
        <v>60</v>
      </c>
      <c r="I8687" s="187">
        <v>12.36786</v>
      </c>
      <c r="J8687" s="41" t="s">
        <v>968</v>
      </c>
      <c r="K8687" s="41" t="s">
        <v>335</v>
      </c>
      <c r="L8687" s="195">
        <v>4.7248109999999999</v>
      </c>
      <c r="M8687" s="52" t="s">
        <v>968</v>
      </c>
      <c r="N8687" s="52" t="s">
        <v>117</v>
      </c>
      <c r="O8687" s="199">
        <v>1</v>
      </c>
    </row>
    <row r="8688" spans="1:16" x14ac:dyDescent="0.2">
      <c r="A8688" s="30">
        <v>2021</v>
      </c>
      <c r="B8688" s="249" t="str">
        <f>IF(AND(A8688&lt;&gt;"",ISNUMBER(A8688)),VLOOKUP(A8688,Studies!A:BR,2,FALSE),"")</f>
        <v>Quinney 2008</v>
      </c>
      <c r="C8688" s="250" t="str">
        <f>IF(AND(A8688&lt;&gt;"",ISNUMBER(A8688)),VLOOKUP(A8688,Studies!A:BR,3,FALSE),"")</f>
        <v>https://www.ncbi.nlm.nih.gov/pubmed/17635500</v>
      </c>
      <c r="D8688" s="250" t="str">
        <f>IF(AND(A8688&lt;&gt;"",ISNUMBER(A8688)),VLOOKUP(A8688,Studies!A:BR,4,FALSE),"")</f>
        <v>Control iv Midazolam All</v>
      </c>
      <c r="E8688" s="250" t="str">
        <f>IF(AND(A8688&lt;&gt;"",ISNUMBER(A8688)),VLOOKUP(A8688,Studies!A:BR,5,FALSE),"")</f>
        <v>Midazolam</v>
      </c>
      <c r="F8688" s="251" t="str">
        <f>IF(AND(A8688&lt;&gt;"",ISNUMBER(A8688)),VLOOKUP(A8688,Studies!A:BR,6,FALSE),"")</f>
        <v>Whole Blood</v>
      </c>
      <c r="G8688" s="194">
        <v>3</v>
      </c>
      <c r="H8688" s="50" t="s">
        <v>60</v>
      </c>
      <c r="I8688" s="187">
        <v>10.87128</v>
      </c>
      <c r="J8688" s="41" t="s">
        <v>968</v>
      </c>
      <c r="K8688" s="41" t="s">
        <v>335</v>
      </c>
      <c r="L8688" s="195">
        <v>4.153073</v>
      </c>
      <c r="M8688" s="52" t="s">
        <v>968</v>
      </c>
      <c r="N8688" s="52" t="s">
        <v>117</v>
      </c>
      <c r="O8688" s="199">
        <v>1</v>
      </c>
    </row>
    <row r="8689" spans="1:16" x14ac:dyDescent="0.2">
      <c r="A8689" s="30">
        <v>2021</v>
      </c>
      <c r="B8689" s="249" t="str">
        <f>IF(AND(A8689&lt;&gt;"",ISNUMBER(A8689)),VLOOKUP(A8689,Studies!A:BR,2,FALSE),"")</f>
        <v>Quinney 2008</v>
      </c>
      <c r="C8689" s="250" t="str">
        <f>IF(AND(A8689&lt;&gt;"",ISNUMBER(A8689)),VLOOKUP(A8689,Studies!A:BR,3,FALSE),"")</f>
        <v>https://www.ncbi.nlm.nih.gov/pubmed/17635500</v>
      </c>
      <c r="D8689" s="250" t="str">
        <f>IF(AND(A8689&lt;&gt;"",ISNUMBER(A8689)),VLOOKUP(A8689,Studies!A:BR,4,FALSE),"")</f>
        <v>Control iv Midazolam All</v>
      </c>
      <c r="E8689" s="250" t="str">
        <f>IF(AND(A8689&lt;&gt;"",ISNUMBER(A8689)),VLOOKUP(A8689,Studies!A:BR,5,FALSE),"")</f>
        <v>Midazolam</v>
      </c>
      <c r="F8689" s="251" t="str">
        <f>IF(AND(A8689&lt;&gt;"",ISNUMBER(A8689)),VLOOKUP(A8689,Studies!A:BR,6,FALSE),"")</f>
        <v>Whole Blood</v>
      </c>
      <c r="G8689" s="194">
        <v>4</v>
      </c>
      <c r="H8689" s="50" t="s">
        <v>60</v>
      </c>
      <c r="I8689" s="187">
        <v>9.0583039999999997</v>
      </c>
      <c r="J8689" s="41" t="s">
        <v>968</v>
      </c>
      <c r="K8689" s="41" t="s">
        <v>335</v>
      </c>
      <c r="L8689" s="195">
        <v>4.2973499999999998</v>
      </c>
      <c r="M8689" s="52" t="s">
        <v>968</v>
      </c>
      <c r="N8689" s="52" t="s">
        <v>117</v>
      </c>
      <c r="O8689" s="199">
        <v>1</v>
      </c>
    </row>
    <row r="8690" spans="1:16" x14ac:dyDescent="0.2">
      <c r="A8690" s="30">
        <v>2021</v>
      </c>
      <c r="B8690" s="249" t="str">
        <f>IF(AND(A8690&lt;&gt;"",ISNUMBER(A8690)),VLOOKUP(A8690,Studies!A:BR,2,FALSE),"")</f>
        <v>Quinney 2008</v>
      </c>
      <c r="C8690" s="250" t="str">
        <f>IF(AND(A8690&lt;&gt;"",ISNUMBER(A8690)),VLOOKUP(A8690,Studies!A:BR,3,FALSE),"")</f>
        <v>https://www.ncbi.nlm.nih.gov/pubmed/17635500</v>
      </c>
      <c r="D8690" s="250" t="str">
        <f>IF(AND(A8690&lt;&gt;"",ISNUMBER(A8690)),VLOOKUP(A8690,Studies!A:BR,4,FALSE),"")</f>
        <v>Control iv Midazolam All</v>
      </c>
      <c r="E8690" s="250" t="str">
        <f>IF(AND(A8690&lt;&gt;"",ISNUMBER(A8690)),VLOOKUP(A8690,Studies!A:BR,5,FALSE),"")</f>
        <v>Midazolam</v>
      </c>
      <c r="F8690" s="251" t="str">
        <f>IF(AND(A8690&lt;&gt;"",ISNUMBER(A8690)),VLOOKUP(A8690,Studies!A:BR,6,FALSE),"")</f>
        <v>Whole Blood</v>
      </c>
      <c r="G8690" s="194">
        <v>6</v>
      </c>
      <c r="H8690" s="50" t="s">
        <v>60</v>
      </c>
      <c r="I8690" s="187">
        <v>5.1238239999999999</v>
      </c>
      <c r="J8690" s="41" t="s">
        <v>968</v>
      </c>
      <c r="K8690" s="41" t="s">
        <v>335</v>
      </c>
      <c r="L8690" s="195">
        <v>2.9356710000000001</v>
      </c>
      <c r="M8690" s="52" t="s">
        <v>968</v>
      </c>
      <c r="N8690" s="52" t="s">
        <v>117</v>
      </c>
      <c r="O8690" s="199">
        <v>1</v>
      </c>
    </row>
    <row r="8691" spans="1:16" x14ac:dyDescent="0.2">
      <c r="A8691" s="30">
        <v>2021</v>
      </c>
      <c r="B8691" s="249" t="str">
        <f>IF(AND(A8691&lt;&gt;"",ISNUMBER(A8691)),VLOOKUP(A8691,Studies!A:BR,2,FALSE),"")</f>
        <v>Quinney 2008</v>
      </c>
      <c r="C8691" s="250" t="str">
        <f>IF(AND(A8691&lt;&gt;"",ISNUMBER(A8691)),VLOOKUP(A8691,Studies!A:BR,3,FALSE),"")</f>
        <v>https://www.ncbi.nlm.nih.gov/pubmed/17635500</v>
      </c>
      <c r="D8691" s="250" t="str">
        <f>IF(AND(A8691&lt;&gt;"",ISNUMBER(A8691)),VLOOKUP(A8691,Studies!A:BR,4,FALSE),"")</f>
        <v>Control iv Midazolam All</v>
      </c>
      <c r="E8691" s="250" t="str">
        <f>IF(AND(A8691&lt;&gt;"",ISNUMBER(A8691)),VLOOKUP(A8691,Studies!A:BR,5,FALSE),"")</f>
        <v>Midazolam</v>
      </c>
      <c r="F8691" s="251" t="str">
        <f>IF(AND(A8691&lt;&gt;"",ISNUMBER(A8691)),VLOOKUP(A8691,Studies!A:BR,6,FALSE),"")</f>
        <v>Whole Blood</v>
      </c>
      <c r="G8691" s="194">
        <v>8</v>
      </c>
      <c r="H8691" s="50" t="s">
        <v>60</v>
      </c>
      <c r="I8691" s="187">
        <v>3.4071509999999998</v>
      </c>
      <c r="J8691" s="41" t="s">
        <v>968</v>
      </c>
      <c r="K8691" s="41" t="s">
        <v>335</v>
      </c>
      <c r="L8691" s="195">
        <v>2.5625309999999999</v>
      </c>
      <c r="M8691" s="52" t="s">
        <v>968</v>
      </c>
      <c r="N8691" s="52" t="s">
        <v>117</v>
      </c>
      <c r="O8691" s="199">
        <v>1</v>
      </c>
    </row>
    <row r="8692" spans="1:16" x14ac:dyDescent="0.2">
      <c r="A8692" s="30">
        <v>2021</v>
      </c>
      <c r="B8692" s="249" t="str">
        <f>IF(AND(A8692&lt;&gt;"",ISNUMBER(A8692)),VLOOKUP(A8692,Studies!A:BR,2,FALSE),"")</f>
        <v>Quinney 2008</v>
      </c>
      <c r="C8692" s="250" t="str">
        <f>IF(AND(A8692&lt;&gt;"",ISNUMBER(A8692)),VLOOKUP(A8692,Studies!A:BR,3,FALSE),"")</f>
        <v>https://www.ncbi.nlm.nih.gov/pubmed/17635500</v>
      </c>
      <c r="D8692" s="250" t="str">
        <f>IF(AND(A8692&lt;&gt;"",ISNUMBER(A8692)),VLOOKUP(A8692,Studies!A:BR,4,FALSE),"")</f>
        <v>Control iv Midazolam All</v>
      </c>
      <c r="E8692" s="250" t="str">
        <f>IF(AND(A8692&lt;&gt;"",ISNUMBER(A8692)),VLOOKUP(A8692,Studies!A:BR,5,FALSE),"")</f>
        <v>Midazolam</v>
      </c>
      <c r="F8692" s="251" t="str">
        <f>IF(AND(A8692&lt;&gt;"",ISNUMBER(A8692)),VLOOKUP(A8692,Studies!A:BR,6,FALSE),"")</f>
        <v>Whole Blood</v>
      </c>
      <c r="G8692" s="194">
        <v>10</v>
      </c>
      <c r="H8692" s="50" t="s">
        <v>60</v>
      </c>
      <c r="I8692" s="187">
        <v>2.9349509999999999</v>
      </c>
      <c r="J8692" s="41" t="s">
        <v>968</v>
      </c>
      <c r="K8692" s="41" t="s">
        <v>335</v>
      </c>
      <c r="L8692" s="195">
        <v>2.1522250000000001</v>
      </c>
      <c r="M8692" s="52" t="s">
        <v>968</v>
      </c>
      <c r="N8692" s="52" t="s">
        <v>117</v>
      </c>
      <c r="O8692" s="199">
        <v>1</v>
      </c>
    </row>
    <row r="8693" spans="1:16" x14ac:dyDescent="0.2">
      <c r="A8693" s="30">
        <v>2021</v>
      </c>
      <c r="B8693" s="249" t="str">
        <f>IF(AND(A8693&lt;&gt;"",ISNUMBER(A8693)),VLOOKUP(A8693,Studies!A:BR,2,FALSE),"")</f>
        <v>Quinney 2008</v>
      </c>
      <c r="C8693" s="250" t="str">
        <f>IF(AND(A8693&lt;&gt;"",ISNUMBER(A8693)),VLOOKUP(A8693,Studies!A:BR,3,FALSE),"")</f>
        <v>https://www.ncbi.nlm.nih.gov/pubmed/17635500</v>
      </c>
      <c r="D8693" s="250" t="str">
        <f>IF(AND(A8693&lt;&gt;"",ISNUMBER(A8693)),VLOOKUP(A8693,Studies!A:BR,4,FALSE),"")</f>
        <v>Control iv Midazolam All</v>
      </c>
      <c r="E8693" s="250" t="str">
        <f>IF(AND(A8693&lt;&gt;"",ISNUMBER(A8693)),VLOOKUP(A8693,Studies!A:BR,5,FALSE),"")</f>
        <v>Midazolam</v>
      </c>
      <c r="F8693" s="251" t="str">
        <f>IF(AND(A8693&lt;&gt;"",ISNUMBER(A8693)),VLOOKUP(A8693,Studies!A:BR,6,FALSE),"")</f>
        <v>Whole Blood</v>
      </c>
      <c r="G8693" s="194">
        <v>12</v>
      </c>
      <c r="H8693" s="50" t="s">
        <v>60</v>
      </c>
      <c r="I8693" s="187">
        <v>2.3955139999999999</v>
      </c>
      <c r="J8693" s="41" t="s">
        <v>968</v>
      </c>
      <c r="K8693" s="41" t="s">
        <v>335</v>
      </c>
      <c r="L8693" s="195">
        <v>1.8471109999999999</v>
      </c>
      <c r="M8693" s="52" t="s">
        <v>968</v>
      </c>
      <c r="N8693" s="52" t="s">
        <v>117</v>
      </c>
      <c r="O8693" s="199">
        <v>1</v>
      </c>
    </row>
    <row r="8694" spans="1:16" x14ac:dyDescent="0.2">
      <c r="A8694" s="30">
        <v>2024</v>
      </c>
      <c r="B8694" s="249" t="str">
        <f>IF(AND(A8694&lt;&gt;"",ISNUMBER(A8694)),VLOOKUP(A8694,Studies!A:BR,2,FALSE),"")</f>
        <v>Quinney 2008</v>
      </c>
      <c r="C8694" s="250" t="str">
        <f>IF(AND(A8694&lt;&gt;"",ISNUMBER(A8694)),VLOOKUP(A8694,Studies!A:BR,3,FALSE),"")</f>
        <v>https://www.ncbi.nlm.nih.gov/pubmed/17635500</v>
      </c>
      <c r="D8694" s="250" t="str">
        <f>IF(AND(A8694&lt;&gt;"",ISNUMBER(A8694)),VLOOKUP(A8694,Studies!A:BR,4,FALSE),"")</f>
        <v>Control po Midazolam All</v>
      </c>
      <c r="E8694" s="250" t="str">
        <f>IF(AND(A8694&lt;&gt;"",ISNUMBER(A8694)),VLOOKUP(A8694,Studies!A:BR,5,FALSE),"")</f>
        <v>Midazolam</v>
      </c>
      <c r="F8694" s="251" t="str">
        <f>IF(AND(A8694&lt;&gt;"",ISNUMBER(A8694)),VLOOKUP(A8694,Studies!A:BR,6,FALSE),"")</f>
        <v>Whole Blood</v>
      </c>
      <c r="G8694" s="194">
        <v>0.25</v>
      </c>
      <c r="H8694" s="50" t="s">
        <v>60</v>
      </c>
      <c r="I8694" s="187">
        <v>6.068511</v>
      </c>
      <c r="J8694" s="41" t="s">
        <v>968</v>
      </c>
      <c r="K8694" s="41" t="s">
        <v>335</v>
      </c>
      <c r="L8694" s="195">
        <v>5.8844269999999996</v>
      </c>
      <c r="M8694" s="52" t="s">
        <v>968</v>
      </c>
      <c r="N8694" s="52" t="s">
        <v>117</v>
      </c>
      <c r="O8694" s="199">
        <v>1</v>
      </c>
      <c r="P8694" s="42" t="s">
        <v>2649</v>
      </c>
    </row>
    <row r="8695" spans="1:16" x14ac:dyDescent="0.2">
      <c r="A8695" s="30">
        <v>2024</v>
      </c>
      <c r="B8695" s="249" t="str">
        <f>IF(AND(A8695&lt;&gt;"",ISNUMBER(A8695)),VLOOKUP(A8695,Studies!A:BR,2,FALSE),"")</f>
        <v>Quinney 2008</v>
      </c>
      <c r="C8695" s="250" t="str">
        <f>IF(AND(A8695&lt;&gt;"",ISNUMBER(A8695)),VLOOKUP(A8695,Studies!A:BR,3,FALSE),"")</f>
        <v>https://www.ncbi.nlm.nih.gov/pubmed/17635500</v>
      </c>
      <c r="D8695" s="250" t="str">
        <f>IF(AND(A8695&lt;&gt;"",ISNUMBER(A8695)),VLOOKUP(A8695,Studies!A:BR,4,FALSE),"")</f>
        <v>Control po Midazolam All</v>
      </c>
      <c r="E8695" s="250" t="str">
        <f>IF(AND(A8695&lt;&gt;"",ISNUMBER(A8695)),VLOOKUP(A8695,Studies!A:BR,5,FALSE),"")</f>
        <v>Midazolam</v>
      </c>
      <c r="F8695" s="251" t="str">
        <f>IF(AND(A8695&lt;&gt;"",ISNUMBER(A8695)),VLOOKUP(A8695,Studies!A:BR,6,FALSE),"")</f>
        <v>Whole Blood</v>
      </c>
      <c r="G8695" s="194">
        <v>0.5</v>
      </c>
      <c r="H8695" s="50" t="s">
        <v>60</v>
      </c>
      <c r="I8695" s="187">
        <v>7.2865409999999997</v>
      </c>
      <c r="J8695" s="41" t="s">
        <v>968</v>
      </c>
      <c r="K8695" s="41" t="s">
        <v>335</v>
      </c>
      <c r="L8695" s="195">
        <v>4.2867259999999998</v>
      </c>
      <c r="M8695" s="52" t="s">
        <v>968</v>
      </c>
      <c r="N8695" s="52" t="s">
        <v>117</v>
      </c>
      <c r="O8695" s="199">
        <v>1</v>
      </c>
    </row>
    <row r="8696" spans="1:16" x14ac:dyDescent="0.2">
      <c r="A8696" s="30">
        <v>2024</v>
      </c>
      <c r="B8696" s="249" t="str">
        <f>IF(AND(A8696&lt;&gt;"",ISNUMBER(A8696)),VLOOKUP(A8696,Studies!A:BR,2,FALSE),"")</f>
        <v>Quinney 2008</v>
      </c>
      <c r="C8696" s="250" t="str">
        <f>IF(AND(A8696&lt;&gt;"",ISNUMBER(A8696)),VLOOKUP(A8696,Studies!A:BR,3,FALSE),"")</f>
        <v>https://www.ncbi.nlm.nih.gov/pubmed/17635500</v>
      </c>
      <c r="D8696" s="250" t="str">
        <f>IF(AND(A8696&lt;&gt;"",ISNUMBER(A8696)),VLOOKUP(A8696,Studies!A:BR,4,FALSE),"")</f>
        <v>Control po Midazolam All</v>
      </c>
      <c r="E8696" s="250" t="str">
        <f>IF(AND(A8696&lt;&gt;"",ISNUMBER(A8696)),VLOOKUP(A8696,Studies!A:BR,5,FALSE),"")</f>
        <v>Midazolam</v>
      </c>
      <c r="F8696" s="251" t="str">
        <f>IF(AND(A8696&lt;&gt;"",ISNUMBER(A8696)),VLOOKUP(A8696,Studies!A:BR,6,FALSE),"")</f>
        <v>Whole Blood</v>
      </c>
      <c r="G8696" s="194">
        <v>0.75</v>
      </c>
      <c r="H8696" s="50" t="s">
        <v>60</v>
      </c>
      <c r="I8696" s="187">
        <v>6.3353960000000002</v>
      </c>
      <c r="J8696" s="41" t="s">
        <v>968</v>
      </c>
      <c r="K8696" s="41" t="s">
        <v>335</v>
      </c>
      <c r="L8696" s="195">
        <v>3.2001119999999998</v>
      </c>
      <c r="M8696" s="52" t="s">
        <v>968</v>
      </c>
      <c r="N8696" s="52" t="s">
        <v>117</v>
      </c>
      <c r="O8696" s="199">
        <v>1</v>
      </c>
    </row>
    <row r="8697" spans="1:16" x14ac:dyDescent="0.2">
      <c r="A8697" s="30">
        <v>2024</v>
      </c>
      <c r="B8697" s="249" t="str">
        <f>IF(AND(A8697&lt;&gt;"",ISNUMBER(A8697)),VLOOKUP(A8697,Studies!A:BR,2,FALSE),"")</f>
        <v>Quinney 2008</v>
      </c>
      <c r="C8697" s="250" t="str">
        <f>IF(AND(A8697&lt;&gt;"",ISNUMBER(A8697)),VLOOKUP(A8697,Studies!A:BR,3,FALSE),"")</f>
        <v>https://www.ncbi.nlm.nih.gov/pubmed/17635500</v>
      </c>
      <c r="D8697" s="250" t="str">
        <f>IF(AND(A8697&lt;&gt;"",ISNUMBER(A8697)),VLOOKUP(A8697,Studies!A:BR,4,FALSE),"")</f>
        <v>Control po Midazolam All</v>
      </c>
      <c r="E8697" s="250" t="str">
        <f>IF(AND(A8697&lt;&gt;"",ISNUMBER(A8697)),VLOOKUP(A8697,Studies!A:BR,5,FALSE),"")</f>
        <v>Midazolam</v>
      </c>
      <c r="F8697" s="251" t="str">
        <f>IF(AND(A8697&lt;&gt;"",ISNUMBER(A8697)),VLOOKUP(A8697,Studies!A:BR,6,FALSE),"")</f>
        <v>Whole Blood</v>
      </c>
      <c r="G8697" s="194">
        <v>1</v>
      </c>
      <c r="H8697" s="50" t="s">
        <v>60</v>
      </c>
      <c r="I8697" s="187">
        <v>6.2005179999999998</v>
      </c>
      <c r="J8697" s="41" t="s">
        <v>968</v>
      </c>
      <c r="K8697" s="41" t="s">
        <v>335</v>
      </c>
      <c r="L8697" s="195">
        <v>2.9332980000000002</v>
      </c>
      <c r="M8697" s="52" t="s">
        <v>968</v>
      </c>
      <c r="N8697" s="52" t="s">
        <v>117</v>
      </c>
      <c r="O8697" s="199">
        <v>1</v>
      </c>
    </row>
    <row r="8698" spans="1:16" x14ac:dyDescent="0.2">
      <c r="A8698" s="30">
        <v>2024</v>
      </c>
      <c r="B8698" s="249" t="str">
        <f>IF(AND(A8698&lt;&gt;"",ISNUMBER(A8698)),VLOOKUP(A8698,Studies!A:BR,2,FALSE),"")</f>
        <v>Quinney 2008</v>
      </c>
      <c r="C8698" s="250" t="str">
        <f>IF(AND(A8698&lt;&gt;"",ISNUMBER(A8698)),VLOOKUP(A8698,Studies!A:BR,3,FALSE),"")</f>
        <v>https://www.ncbi.nlm.nih.gov/pubmed/17635500</v>
      </c>
      <c r="D8698" s="250" t="str">
        <f>IF(AND(A8698&lt;&gt;"",ISNUMBER(A8698)),VLOOKUP(A8698,Studies!A:BR,4,FALSE),"")</f>
        <v>Control po Midazolam All</v>
      </c>
      <c r="E8698" s="250" t="str">
        <f>IF(AND(A8698&lt;&gt;"",ISNUMBER(A8698)),VLOOKUP(A8698,Studies!A:BR,5,FALSE),"")</f>
        <v>Midazolam</v>
      </c>
      <c r="F8698" s="251" t="str">
        <f>IF(AND(A8698&lt;&gt;"",ISNUMBER(A8698)),VLOOKUP(A8698,Studies!A:BR,6,FALSE),"")</f>
        <v>Whole Blood</v>
      </c>
      <c r="G8698" s="194">
        <v>1.5</v>
      </c>
      <c r="H8698" s="50" t="s">
        <v>60</v>
      </c>
      <c r="I8698" s="187">
        <v>5.6282310000000004</v>
      </c>
      <c r="J8698" s="41" t="s">
        <v>968</v>
      </c>
      <c r="K8698" s="41" t="s">
        <v>335</v>
      </c>
      <c r="L8698" s="195">
        <v>2.3133059999999999</v>
      </c>
      <c r="M8698" s="52" t="s">
        <v>968</v>
      </c>
      <c r="N8698" s="52" t="s">
        <v>117</v>
      </c>
      <c r="O8698" s="199">
        <v>1</v>
      </c>
    </row>
    <row r="8699" spans="1:16" x14ac:dyDescent="0.2">
      <c r="A8699" s="30">
        <v>2024</v>
      </c>
      <c r="B8699" s="249" t="str">
        <f>IF(AND(A8699&lt;&gt;"",ISNUMBER(A8699)),VLOOKUP(A8699,Studies!A:BR,2,FALSE),"")</f>
        <v>Quinney 2008</v>
      </c>
      <c r="C8699" s="250" t="str">
        <f>IF(AND(A8699&lt;&gt;"",ISNUMBER(A8699)),VLOOKUP(A8699,Studies!A:BR,3,FALSE),"")</f>
        <v>https://www.ncbi.nlm.nih.gov/pubmed/17635500</v>
      </c>
      <c r="D8699" s="250" t="str">
        <f>IF(AND(A8699&lt;&gt;"",ISNUMBER(A8699)),VLOOKUP(A8699,Studies!A:BR,4,FALSE),"")</f>
        <v>Control po Midazolam All</v>
      </c>
      <c r="E8699" s="250" t="str">
        <f>IF(AND(A8699&lt;&gt;"",ISNUMBER(A8699)),VLOOKUP(A8699,Studies!A:BR,5,FALSE),"")</f>
        <v>Midazolam</v>
      </c>
      <c r="F8699" s="251" t="str">
        <f>IF(AND(A8699&lt;&gt;"",ISNUMBER(A8699)),VLOOKUP(A8699,Studies!A:BR,6,FALSE),"")</f>
        <v>Whole Blood</v>
      </c>
      <c r="G8699" s="194">
        <v>2</v>
      </c>
      <c r="H8699" s="50" t="s">
        <v>60</v>
      </c>
      <c r="I8699" s="187">
        <v>5.4494559999999996</v>
      </c>
      <c r="J8699" s="41" t="s">
        <v>968</v>
      </c>
      <c r="K8699" s="41" t="s">
        <v>335</v>
      </c>
      <c r="L8699" s="195">
        <v>2.8413390000000001</v>
      </c>
      <c r="M8699" s="52" t="s">
        <v>968</v>
      </c>
      <c r="N8699" s="52" t="s">
        <v>117</v>
      </c>
      <c r="O8699" s="199">
        <v>1</v>
      </c>
    </row>
    <row r="8700" spans="1:16" x14ac:dyDescent="0.2">
      <c r="A8700" s="30">
        <v>2024</v>
      </c>
      <c r="B8700" s="249" t="str">
        <f>IF(AND(A8700&lt;&gt;"",ISNUMBER(A8700)),VLOOKUP(A8700,Studies!A:BR,2,FALSE),"")</f>
        <v>Quinney 2008</v>
      </c>
      <c r="C8700" s="250" t="str">
        <f>IF(AND(A8700&lt;&gt;"",ISNUMBER(A8700)),VLOOKUP(A8700,Studies!A:BR,3,FALSE),"")</f>
        <v>https://www.ncbi.nlm.nih.gov/pubmed/17635500</v>
      </c>
      <c r="D8700" s="250" t="str">
        <f>IF(AND(A8700&lt;&gt;"",ISNUMBER(A8700)),VLOOKUP(A8700,Studies!A:BR,4,FALSE),"")</f>
        <v>Control po Midazolam All</v>
      </c>
      <c r="E8700" s="250" t="str">
        <f>IF(AND(A8700&lt;&gt;"",ISNUMBER(A8700)),VLOOKUP(A8700,Studies!A:BR,5,FALSE),"")</f>
        <v>Midazolam</v>
      </c>
      <c r="F8700" s="251" t="str">
        <f>IF(AND(A8700&lt;&gt;"",ISNUMBER(A8700)),VLOOKUP(A8700,Studies!A:BR,6,FALSE),"")</f>
        <v>Whole Blood</v>
      </c>
      <c r="G8700" s="194">
        <v>2.5</v>
      </c>
      <c r="H8700" s="50" t="s">
        <v>60</v>
      </c>
      <c r="I8700" s="187">
        <v>4.300802</v>
      </c>
      <c r="J8700" s="41" t="s">
        <v>968</v>
      </c>
      <c r="K8700" s="41" t="s">
        <v>335</v>
      </c>
      <c r="L8700" s="195">
        <v>2.3847649999999998</v>
      </c>
      <c r="M8700" s="52" t="s">
        <v>968</v>
      </c>
      <c r="N8700" s="52" t="s">
        <v>117</v>
      </c>
      <c r="O8700" s="199">
        <v>1</v>
      </c>
    </row>
    <row r="8701" spans="1:16" x14ac:dyDescent="0.2">
      <c r="A8701" s="30">
        <v>2024</v>
      </c>
      <c r="B8701" s="249" t="str">
        <f>IF(AND(A8701&lt;&gt;"",ISNUMBER(A8701)),VLOOKUP(A8701,Studies!A:BR,2,FALSE),"")</f>
        <v>Quinney 2008</v>
      </c>
      <c r="C8701" s="250" t="str">
        <f>IF(AND(A8701&lt;&gt;"",ISNUMBER(A8701)),VLOOKUP(A8701,Studies!A:BR,3,FALSE),"")</f>
        <v>https://www.ncbi.nlm.nih.gov/pubmed/17635500</v>
      </c>
      <c r="D8701" s="250" t="str">
        <f>IF(AND(A8701&lt;&gt;"",ISNUMBER(A8701)),VLOOKUP(A8701,Studies!A:BR,4,FALSE),"")</f>
        <v>Control po Midazolam All</v>
      </c>
      <c r="E8701" s="250" t="str">
        <f>IF(AND(A8701&lt;&gt;"",ISNUMBER(A8701)),VLOOKUP(A8701,Studies!A:BR,5,FALSE),"")</f>
        <v>Midazolam</v>
      </c>
      <c r="F8701" s="251" t="str">
        <f>IF(AND(A8701&lt;&gt;"",ISNUMBER(A8701)),VLOOKUP(A8701,Studies!A:BR,6,FALSE),"")</f>
        <v>Whole Blood</v>
      </c>
      <c r="G8701" s="194">
        <v>3</v>
      </c>
      <c r="H8701" s="50" t="s">
        <v>60</v>
      </c>
      <c r="I8701" s="187">
        <v>3.468099</v>
      </c>
      <c r="J8701" s="41" t="s">
        <v>968</v>
      </c>
      <c r="K8701" s="41" t="s">
        <v>335</v>
      </c>
      <c r="L8701" s="195">
        <v>2.099898</v>
      </c>
      <c r="M8701" s="52" t="s">
        <v>968</v>
      </c>
      <c r="N8701" s="52" t="s">
        <v>117</v>
      </c>
      <c r="O8701" s="199">
        <v>1</v>
      </c>
    </row>
    <row r="8702" spans="1:16" x14ac:dyDescent="0.2">
      <c r="A8702" s="30">
        <v>2024</v>
      </c>
      <c r="B8702" s="249" t="str">
        <f>IF(AND(A8702&lt;&gt;"",ISNUMBER(A8702)),VLOOKUP(A8702,Studies!A:BR,2,FALSE),"")</f>
        <v>Quinney 2008</v>
      </c>
      <c r="C8702" s="250" t="str">
        <f>IF(AND(A8702&lt;&gt;"",ISNUMBER(A8702)),VLOOKUP(A8702,Studies!A:BR,3,FALSE),"")</f>
        <v>https://www.ncbi.nlm.nih.gov/pubmed/17635500</v>
      </c>
      <c r="D8702" s="250" t="str">
        <f>IF(AND(A8702&lt;&gt;"",ISNUMBER(A8702)),VLOOKUP(A8702,Studies!A:BR,4,FALSE),"")</f>
        <v>Control po Midazolam All</v>
      </c>
      <c r="E8702" s="250" t="str">
        <f>IF(AND(A8702&lt;&gt;"",ISNUMBER(A8702)),VLOOKUP(A8702,Studies!A:BR,5,FALSE),"")</f>
        <v>Midazolam</v>
      </c>
      <c r="F8702" s="251" t="str">
        <f>IF(AND(A8702&lt;&gt;"",ISNUMBER(A8702)),VLOOKUP(A8702,Studies!A:BR,6,FALSE),"")</f>
        <v>Whole Blood</v>
      </c>
      <c r="G8702" s="194">
        <v>4</v>
      </c>
      <c r="H8702" s="50" t="s">
        <v>60</v>
      </c>
      <c r="I8702" s="187">
        <v>2.707789</v>
      </c>
      <c r="J8702" s="41" t="s">
        <v>968</v>
      </c>
      <c r="K8702" s="41" t="s">
        <v>335</v>
      </c>
      <c r="L8702" s="195">
        <v>2.0303249999999999</v>
      </c>
      <c r="M8702" s="52" t="s">
        <v>968</v>
      </c>
      <c r="N8702" s="52" t="s">
        <v>117</v>
      </c>
      <c r="O8702" s="199">
        <v>1</v>
      </c>
    </row>
    <row r="8703" spans="1:16" x14ac:dyDescent="0.2">
      <c r="A8703" s="30">
        <v>2024</v>
      </c>
      <c r="B8703" s="249" t="str">
        <f>IF(AND(A8703&lt;&gt;"",ISNUMBER(A8703)),VLOOKUP(A8703,Studies!A:BR,2,FALSE),"")</f>
        <v>Quinney 2008</v>
      </c>
      <c r="C8703" s="250" t="str">
        <f>IF(AND(A8703&lt;&gt;"",ISNUMBER(A8703)),VLOOKUP(A8703,Studies!A:BR,3,FALSE),"")</f>
        <v>https://www.ncbi.nlm.nih.gov/pubmed/17635500</v>
      </c>
      <c r="D8703" s="250" t="str">
        <f>IF(AND(A8703&lt;&gt;"",ISNUMBER(A8703)),VLOOKUP(A8703,Studies!A:BR,4,FALSE),"")</f>
        <v>Control po Midazolam All</v>
      </c>
      <c r="E8703" s="250" t="str">
        <f>IF(AND(A8703&lt;&gt;"",ISNUMBER(A8703)),VLOOKUP(A8703,Studies!A:BR,5,FALSE),"")</f>
        <v>Midazolam</v>
      </c>
      <c r="F8703" s="251" t="str">
        <f>IF(AND(A8703&lt;&gt;"",ISNUMBER(A8703)),VLOOKUP(A8703,Studies!A:BR,6,FALSE),"")</f>
        <v>Whole Blood</v>
      </c>
      <c r="G8703" s="194">
        <v>6</v>
      </c>
      <c r="H8703" s="50" t="s">
        <v>60</v>
      </c>
      <c r="I8703" s="187">
        <v>1.3896170000000001</v>
      </c>
      <c r="J8703" s="41" t="s">
        <v>968</v>
      </c>
      <c r="K8703" s="41" t="s">
        <v>335</v>
      </c>
      <c r="L8703" s="195">
        <v>1.9683219999999999</v>
      </c>
      <c r="M8703" s="52" t="s">
        <v>968</v>
      </c>
      <c r="N8703" s="52" t="s">
        <v>117</v>
      </c>
      <c r="O8703" s="199">
        <v>1</v>
      </c>
    </row>
    <row r="8704" spans="1:16" x14ac:dyDescent="0.2">
      <c r="A8704" s="30">
        <v>2024</v>
      </c>
      <c r="B8704" s="249" t="str">
        <f>IF(AND(A8704&lt;&gt;"",ISNUMBER(A8704)),VLOOKUP(A8704,Studies!A:BR,2,FALSE),"")</f>
        <v>Quinney 2008</v>
      </c>
      <c r="C8704" s="250" t="str">
        <f>IF(AND(A8704&lt;&gt;"",ISNUMBER(A8704)),VLOOKUP(A8704,Studies!A:BR,3,FALSE),"")</f>
        <v>https://www.ncbi.nlm.nih.gov/pubmed/17635500</v>
      </c>
      <c r="D8704" s="250" t="str">
        <f>IF(AND(A8704&lt;&gt;"",ISNUMBER(A8704)),VLOOKUP(A8704,Studies!A:BR,4,FALSE),"")</f>
        <v>Control po Midazolam All</v>
      </c>
      <c r="E8704" s="250" t="str">
        <f>IF(AND(A8704&lt;&gt;"",ISNUMBER(A8704)),VLOOKUP(A8704,Studies!A:BR,5,FALSE),"")</f>
        <v>Midazolam</v>
      </c>
      <c r="F8704" s="251" t="str">
        <f>IF(AND(A8704&lt;&gt;"",ISNUMBER(A8704)),VLOOKUP(A8704,Studies!A:BR,6,FALSE),"")</f>
        <v>Whole Blood</v>
      </c>
      <c r="G8704" s="194">
        <v>8</v>
      </c>
      <c r="H8704" s="50" t="s">
        <v>60</v>
      </c>
      <c r="I8704" s="187">
        <v>1.30274</v>
      </c>
      <c r="J8704" s="41" t="s">
        <v>968</v>
      </c>
      <c r="K8704" s="41" t="s">
        <v>335</v>
      </c>
      <c r="L8704" s="195">
        <v>1.6168720000000001</v>
      </c>
      <c r="M8704" s="52" t="s">
        <v>968</v>
      </c>
      <c r="N8704" s="52" t="s">
        <v>117</v>
      </c>
      <c r="O8704" s="199">
        <v>1</v>
      </c>
    </row>
    <row r="8705" spans="1:16" x14ac:dyDescent="0.2">
      <c r="A8705" s="30">
        <v>2024</v>
      </c>
      <c r="B8705" s="249" t="str">
        <f>IF(AND(A8705&lt;&gt;"",ISNUMBER(A8705)),VLOOKUP(A8705,Studies!A:BR,2,FALSE),"")</f>
        <v>Quinney 2008</v>
      </c>
      <c r="C8705" s="250" t="str">
        <f>IF(AND(A8705&lt;&gt;"",ISNUMBER(A8705)),VLOOKUP(A8705,Studies!A:BR,3,FALSE),"")</f>
        <v>https://www.ncbi.nlm.nih.gov/pubmed/17635500</v>
      </c>
      <c r="D8705" s="250" t="str">
        <f>IF(AND(A8705&lt;&gt;"",ISNUMBER(A8705)),VLOOKUP(A8705,Studies!A:BR,4,FALSE),"")</f>
        <v>Control po Midazolam All</v>
      </c>
      <c r="E8705" s="250" t="str">
        <f>IF(AND(A8705&lt;&gt;"",ISNUMBER(A8705)),VLOOKUP(A8705,Studies!A:BR,5,FALSE),"")</f>
        <v>Midazolam</v>
      </c>
      <c r="F8705" s="251" t="str">
        <f>IF(AND(A8705&lt;&gt;"",ISNUMBER(A8705)),VLOOKUP(A8705,Studies!A:BR,6,FALSE),"")</f>
        <v>Whole Blood</v>
      </c>
      <c r="G8705" s="194">
        <v>10</v>
      </c>
      <c r="H8705" s="50" t="s">
        <v>60</v>
      </c>
      <c r="I8705" s="187">
        <v>0.87490449999999997</v>
      </c>
      <c r="J8705" s="41" t="s">
        <v>968</v>
      </c>
      <c r="K8705" s="41" t="s">
        <v>335</v>
      </c>
      <c r="L8705" s="195">
        <v>1.380247</v>
      </c>
      <c r="M8705" s="52" t="s">
        <v>968</v>
      </c>
      <c r="N8705" s="52" t="s">
        <v>117</v>
      </c>
      <c r="O8705" s="199">
        <v>1</v>
      </c>
    </row>
    <row r="8706" spans="1:16" x14ac:dyDescent="0.2">
      <c r="A8706" s="30">
        <v>2027</v>
      </c>
      <c r="B8706" s="249" t="str">
        <f>IF(AND(A8706&lt;&gt;"",ISNUMBER(A8706)),VLOOKUP(A8706,Studies!A:BR,2,FALSE),"")</f>
        <v>Quinney 2008</v>
      </c>
      <c r="C8706" s="250" t="str">
        <f>IF(AND(A8706&lt;&gt;"",ISNUMBER(A8706)),VLOOKUP(A8706,Studies!A:BR,3,FALSE),"")</f>
        <v>https://www.ncbi.nlm.nih.gov/pubmed/17635500</v>
      </c>
      <c r="D8706" s="250" t="str">
        <f>IF(AND(A8706&lt;&gt;"",ISNUMBER(A8706)),VLOOKUP(A8706,Studies!A:BR,4,FALSE),"")</f>
        <v>iv Midazolam All after clarithromycin</v>
      </c>
      <c r="E8706" s="250" t="str">
        <f>IF(AND(A8706&lt;&gt;"",ISNUMBER(A8706)),VLOOKUP(A8706,Studies!A:BR,5,FALSE),"")</f>
        <v>Midazolam</v>
      </c>
      <c r="F8706" s="251" t="str">
        <f>IF(AND(A8706&lt;&gt;"",ISNUMBER(A8706)),VLOOKUP(A8706,Studies!A:BR,6,FALSE),"")</f>
        <v>Whole Blood</v>
      </c>
      <c r="G8706" s="194">
        <v>170.08</v>
      </c>
      <c r="H8706" s="50" t="s">
        <v>60</v>
      </c>
      <c r="I8706" s="187">
        <v>15.815060000000001</v>
      </c>
      <c r="J8706" s="41" t="s">
        <v>968</v>
      </c>
      <c r="K8706" s="41" t="s">
        <v>335</v>
      </c>
      <c r="L8706" s="195">
        <v>11.59732</v>
      </c>
      <c r="M8706" s="52" t="s">
        <v>968</v>
      </c>
      <c r="N8706" s="52" t="s">
        <v>117</v>
      </c>
      <c r="O8706" s="199">
        <v>1</v>
      </c>
      <c r="P8706" s="42" t="s">
        <v>2648</v>
      </c>
    </row>
    <row r="8707" spans="1:16" x14ac:dyDescent="0.2">
      <c r="A8707" s="30">
        <v>2027</v>
      </c>
      <c r="B8707" s="249" t="str">
        <f>IF(AND(A8707&lt;&gt;"",ISNUMBER(A8707)),VLOOKUP(A8707,Studies!A:BR,2,FALSE),"")</f>
        <v>Quinney 2008</v>
      </c>
      <c r="C8707" s="250" t="str">
        <f>IF(AND(A8707&lt;&gt;"",ISNUMBER(A8707)),VLOOKUP(A8707,Studies!A:BR,3,FALSE),"")</f>
        <v>https://www.ncbi.nlm.nih.gov/pubmed/17635500</v>
      </c>
      <c r="D8707" s="250" t="str">
        <f>IF(AND(A8707&lt;&gt;"",ISNUMBER(A8707)),VLOOKUP(A8707,Studies!A:BR,4,FALSE),"")</f>
        <v>iv Midazolam All after clarithromycin</v>
      </c>
      <c r="E8707" s="250" t="str">
        <f>IF(AND(A8707&lt;&gt;"",ISNUMBER(A8707)),VLOOKUP(A8707,Studies!A:BR,5,FALSE),"")</f>
        <v>Midazolam</v>
      </c>
      <c r="F8707" s="251" t="str">
        <f>IF(AND(A8707&lt;&gt;"",ISNUMBER(A8707)),VLOOKUP(A8707,Studies!A:BR,6,FALSE),"")</f>
        <v>Whole Blood</v>
      </c>
      <c r="G8707" s="194">
        <v>170.25</v>
      </c>
      <c r="H8707" s="50" t="s">
        <v>60</v>
      </c>
      <c r="I8707" s="187">
        <v>33.65184</v>
      </c>
      <c r="J8707" s="41" t="s">
        <v>968</v>
      </c>
      <c r="K8707" s="41" t="s">
        <v>335</v>
      </c>
      <c r="L8707" s="195">
        <v>14.38513</v>
      </c>
      <c r="M8707" s="52" t="s">
        <v>968</v>
      </c>
      <c r="N8707" s="52" t="s">
        <v>117</v>
      </c>
      <c r="O8707" s="199">
        <v>1</v>
      </c>
    </row>
    <row r="8708" spans="1:16" x14ac:dyDescent="0.2">
      <c r="A8708" s="30">
        <v>2027</v>
      </c>
      <c r="B8708" s="249" t="str">
        <f>IF(AND(A8708&lt;&gt;"",ISNUMBER(A8708)),VLOOKUP(A8708,Studies!A:BR,2,FALSE),"")</f>
        <v>Quinney 2008</v>
      </c>
      <c r="C8708" s="250" t="str">
        <f>IF(AND(A8708&lt;&gt;"",ISNUMBER(A8708)),VLOOKUP(A8708,Studies!A:BR,3,FALSE),"")</f>
        <v>https://www.ncbi.nlm.nih.gov/pubmed/17635500</v>
      </c>
      <c r="D8708" s="250" t="str">
        <f>IF(AND(A8708&lt;&gt;"",ISNUMBER(A8708)),VLOOKUP(A8708,Studies!A:BR,4,FALSE),"")</f>
        <v>iv Midazolam All after clarithromycin</v>
      </c>
      <c r="E8708" s="250" t="str">
        <f>IF(AND(A8708&lt;&gt;"",ISNUMBER(A8708)),VLOOKUP(A8708,Studies!A:BR,5,FALSE),"")</f>
        <v>Midazolam</v>
      </c>
      <c r="F8708" s="251" t="str">
        <f>IF(AND(A8708&lt;&gt;"",ISNUMBER(A8708)),VLOOKUP(A8708,Studies!A:BR,6,FALSE),"")</f>
        <v>Whole Blood</v>
      </c>
      <c r="G8708" s="194">
        <v>170.5</v>
      </c>
      <c r="H8708" s="50" t="s">
        <v>60</v>
      </c>
      <c r="I8708" s="187">
        <v>48.568150000000003</v>
      </c>
      <c r="J8708" s="41" t="s">
        <v>968</v>
      </c>
      <c r="K8708" s="41" t="s">
        <v>335</v>
      </c>
      <c r="L8708" s="195">
        <v>14.348240000000001</v>
      </c>
      <c r="M8708" s="52" t="s">
        <v>968</v>
      </c>
      <c r="N8708" s="52" t="s">
        <v>117</v>
      </c>
      <c r="O8708" s="199">
        <v>1</v>
      </c>
    </row>
    <row r="8709" spans="1:16" x14ac:dyDescent="0.2">
      <c r="A8709" s="30">
        <v>2027</v>
      </c>
      <c r="B8709" s="249" t="str">
        <f>IF(AND(A8709&lt;&gt;"",ISNUMBER(A8709)),VLOOKUP(A8709,Studies!A:BR,2,FALSE),"")</f>
        <v>Quinney 2008</v>
      </c>
      <c r="C8709" s="250" t="str">
        <f>IF(AND(A8709&lt;&gt;"",ISNUMBER(A8709)),VLOOKUP(A8709,Studies!A:BR,3,FALSE),"")</f>
        <v>https://www.ncbi.nlm.nih.gov/pubmed/17635500</v>
      </c>
      <c r="D8709" s="250" t="str">
        <f>IF(AND(A8709&lt;&gt;"",ISNUMBER(A8709)),VLOOKUP(A8709,Studies!A:BR,4,FALSE),"")</f>
        <v>iv Midazolam All after clarithromycin</v>
      </c>
      <c r="E8709" s="250" t="str">
        <f>IF(AND(A8709&lt;&gt;"",ISNUMBER(A8709)),VLOOKUP(A8709,Studies!A:BR,5,FALSE),"")</f>
        <v>Midazolam</v>
      </c>
      <c r="F8709" s="251" t="str">
        <f>IF(AND(A8709&lt;&gt;"",ISNUMBER(A8709)),VLOOKUP(A8709,Studies!A:BR,6,FALSE),"")</f>
        <v>Whole Blood</v>
      </c>
      <c r="G8709" s="194">
        <v>170.75</v>
      </c>
      <c r="H8709" s="50" t="s">
        <v>60</v>
      </c>
      <c r="I8709" s="187">
        <v>27.42887</v>
      </c>
      <c r="J8709" s="41" t="s">
        <v>968</v>
      </c>
      <c r="K8709" s="41" t="s">
        <v>335</v>
      </c>
      <c r="L8709" s="195">
        <v>8.8779090000000007</v>
      </c>
      <c r="M8709" s="52" t="s">
        <v>968</v>
      </c>
      <c r="N8709" s="52" t="s">
        <v>117</v>
      </c>
      <c r="O8709" s="199">
        <v>1</v>
      </c>
    </row>
    <row r="8710" spans="1:16" x14ac:dyDescent="0.2">
      <c r="A8710" s="30">
        <v>2027</v>
      </c>
      <c r="B8710" s="249" t="str">
        <f>IF(AND(A8710&lt;&gt;"",ISNUMBER(A8710)),VLOOKUP(A8710,Studies!A:BR,2,FALSE),"")</f>
        <v>Quinney 2008</v>
      </c>
      <c r="C8710" s="250" t="str">
        <f>IF(AND(A8710&lt;&gt;"",ISNUMBER(A8710)),VLOOKUP(A8710,Studies!A:BR,3,FALSE),"")</f>
        <v>https://www.ncbi.nlm.nih.gov/pubmed/17635500</v>
      </c>
      <c r="D8710" s="250" t="str">
        <f>IF(AND(A8710&lt;&gt;"",ISNUMBER(A8710)),VLOOKUP(A8710,Studies!A:BR,4,FALSE),"")</f>
        <v>iv Midazolam All after clarithromycin</v>
      </c>
      <c r="E8710" s="250" t="str">
        <f>IF(AND(A8710&lt;&gt;"",ISNUMBER(A8710)),VLOOKUP(A8710,Studies!A:BR,5,FALSE),"")</f>
        <v>Midazolam</v>
      </c>
      <c r="F8710" s="251" t="str">
        <f>IF(AND(A8710&lt;&gt;"",ISNUMBER(A8710)),VLOOKUP(A8710,Studies!A:BR,6,FALSE),"")</f>
        <v>Whole Blood</v>
      </c>
      <c r="G8710" s="194">
        <v>171</v>
      </c>
      <c r="H8710" s="50" t="s">
        <v>60</v>
      </c>
      <c r="I8710" s="187">
        <v>24.897349999999999</v>
      </c>
      <c r="J8710" s="41" t="s">
        <v>968</v>
      </c>
      <c r="K8710" s="41" t="s">
        <v>335</v>
      </c>
      <c r="L8710" s="195">
        <v>8.0591159999999995</v>
      </c>
      <c r="M8710" s="52" t="s">
        <v>968</v>
      </c>
      <c r="N8710" s="52" t="s">
        <v>117</v>
      </c>
      <c r="O8710" s="199">
        <v>1</v>
      </c>
    </row>
    <row r="8711" spans="1:16" x14ac:dyDescent="0.2">
      <c r="A8711" s="30">
        <v>2027</v>
      </c>
      <c r="B8711" s="249" t="str">
        <f>IF(AND(A8711&lt;&gt;"",ISNUMBER(A8711)),VLOOKUP(A8711,Studies!A:BR,2,FALSE),"")</f>
        <v>Quinney 2008</v>
      </c>
      <c r="C8711" s="250" t="str">
        <f>IF(AND(A8711&lt;&gt;"",ISNUMBER(A8711)),VLOOKUP(A8711,Studies!A:BR,3,FALSE),"")</f>
        <v>https://www.ncbi.nlm.nih.gov/pubmed/17635500</v>
      </c>
      <c r="D8711" s="250" t="str">
        <f>IF(AND(A8711&lt;&gt;"",ISNUMBER(A8711)),VLOOKUP(A8711,Studies!A:BR,4,FALSE),"")</f>
        <v>iv Midazolam All after clarithromycin</v>
      </c>
      <c r="E8711" s="250" t="str">
        <f>IF(AND(A8711&lt;&gt;"",ISNUMBER(A8711)),VLOOKUP(A8711,Studies!A:BR,5,FALSE),"")</f>
        <v>Midazolam</v>
      </c>
      <c r="F8711" s="251" t="str">
        <f>IF(AND(A8711&lt;&gt;"",ISNUMBER(A8711)),VLOOKUP(A8711,Studies!A:BR,6,FALSE),"")</f>
        <v>Whole Blood</v>
      </c>
      <c r="G8711" s="194">
        <v>171.5</v>
      </c>
      <c r="H8711" s="50" t="s">
        <v>60</v>
      </c>
      <c r="I8711" s="187">
        <v>19.02169</v>
      </c>
      <c r="J8711" s="41" t="s">
        <v>968</v>
      </c>
      <c r="K8711" s="41" t="s">
        <v>335</v>
      </c>
      <c r="L8711" s="195">
        <v>6.7062049999999997</v>
      </c>
      <c r="M8711" s="52" t="s">
        <v>968</v>
      </c>
      <c r="N8711" s="52" t="s">
        <v>117</v>
      </c>
      <c r="O8711" s="199">
        <v>1</v>
      </c>
    </row>
    <row r="8712" spans="1:16" x14ac:dyDescent="0.2">
      <c r="A8712" s="30">
        <v>2027</v>
      </c>
      <c r="B8712" s="249" t="str">
        <f>IF(AND(A8712&lt;&gt;"",ISNUMBER(A8712)),VLOOKUP(A8712,Studies!A:BR,2,FALSE),"")</f>
        <v>Quinney 2008</v>
      </c>
      <c r="C8712" s="250" t="str">
        <f>IF(AND(A8712&lt;&gt;"",ISNUMBER(A8712)),VLOOKUP(A8712,Studies!A:BR,3,FALSE),"")</f>
        <v>https://www.ncbi.nlm.nih.gov/pubmed/17635500</v>
      </c>
      <c r="D8712" s="250" t="str">
        <f>IF(AND(A8712&lt;&gt;"",ISNUMBER(A8712)),VLOOKUP(A8712,Studies!A:BR,4,FALSE),"")</f>
        <v>iv Midazolam All after clarithromycin</v>
      </c>
      <c r="E8712" s="250" t="str">
        <f>IF(AND(A8712&lt;&gt;"",ISNUMBER(A8712)),VLOOKUP(A8712,Studies!A:BR,5,FALSE),"")</f>
        <v>Midazolam</v>
      </c>
      <c r="F8712" s="251" t="str">
        <f>IF(AND(A8712&lt;&gt;"",ISNUMBER(A8712)),VLOOKUP(A8712,Studies!A:BR,6,FALSE),"")</f>
        <v>Whole Blood</v>
      </c>
      <c r="G8712" s="194">
        <v>172</v>
      </c>
      <c r="H8712" s="50" t="s">
        <v>60</v>
      </c>
      <c r="I8712" s="187">
        <v>18.227239999999998</v>
      </c>
      <c r="J8712" s="41" t="s">
        <v>968</v>
      </c>
      <c r="K8712" s="41" t="s">
        <v>335</v>
      </c>
      <c r="L8712" s="195">
        <v>6.6930100000000001</v>
      </c>
      <c r="M8712" s="52" t="s">
        <v>968</v>
      </c>
      <c r="N8712" s="52" t="s">
        <v>117</v>
      </c>
      <c r="O8712" s="199">
        <v>1</v>
      </c>
    </row>
    <row r="8713" spans="1:16" x14ac:dyDescent="0.2">
      <c r="A8713" s="30">
        <v>2027</v>
      </c>
      <c r="B8713" s="249" t="str">
        <f>IF(AND(A8713&lt;&gt;"",ISNUMBER(A8713)),VLOOKUP(A8713,Studies!A:BR,2,FALSE),"")</f>
        <v>Quinney 2008</v>
      </c>
      <c r="C8713" s="250" t="str">
        <f>IF(AND(A8713&lt;&gt;"",ISNUMBER(A8713)),VLOOKUP(A8713,Studies!A:BR,3,FALSE),"")</f>
        <v>https://www.ncbi.nlm.nih.gov/pubmed/17635500</v>
      </c>
      <c r="D8713" s="250" t="str">
        <f>IF(AND(A8713&lt;&gt;"",ISNUMBER(A8713)),VLOOKUP(A8713,Studies!A:BR,4,FALSE),"")</f>
        <v>iv Midazolam All after clarithromycin</v>
      </c>
      <c r="E8713" s="250" t="str">
        <f>IF(AND(A8713&lt;&gt;"",ISNUMBER(A8713)),VLOOKUP(A8713,Studies!A:BR,5,FALSE),"")</f>
        <v>Midazolam</v>
      </c>
      <c r="F8713" s="251" t="str">
        <f>IF(AND(A8713&lt;&gt;"",ISNUMBER(A8713)),VLOOKUP(A8713,Studies!A:BR,6,FALSE),"")</f>
        <v>Whole Blood</v>
      </c>
      <c r="G8713" s="194">
        <v>172.5</v>
      </c>
      <c r="H8713" s="50" t="s">
        <v>60</v>
      </c>
      <c r="I8713" s="187">
        <v>15.34543</v>
      </c>
      <c r="J8713" s="41" t="s">
        <v>968</v>
      </c>
      <c r="K8713" s="41" t="s">
        <v>335</v>
      </c>
      <c r="L8713" s="195">
        <v>7.036537</v>
      </c>
      <c r="M8713" s="52" t="s">
        <v>968</v>
      </c>
      <c r="N8713" s="52" t="s">
        <v>117</v>
      </c>
      <c r="O8713" s="199">
        <v>1</v>
      </c>
    </row>
    <row r="8714" spans="1:16" x14ac:dyDescent="0.2">
      <c r="A8714" s="30">
        <v>2027</v>
      </c>
      <c r="B8714" s="249" t="str">
        <f>IF(AND(A8714&lt;&gt;"",ISNUMBER(A8714)),VLOOKUP(A8714,Studies!A:BR,2,FALSE),"")</f>
        <v>Quinney 2008</v>
      </c>
      <c r="C8714" s="250" t="str">
        <f>IF(AND(A8714&lt;&gt;"",ISNUMBER(A8714)),VLOOKUP(A8714,Studies!A:BR,3,FALSE),"")</f>
        <v>https://www.ncbi.nlm.nih.gov/pubmed/17635500</v>
      </c>
      <c r="D8714" s="250" t="str">
        <f>IF(AND(A8714&lt;&gt;"",ISNUMBER(A8714)),VLOOKUP(A8714,Studies!A:BR,4,FALSE),"")</f>
        <v>iv Midazolam All after clarithromycin</v>
      </c>
      <c r="E8714" s="250" t="str">
        <f>IF(AND(A8714&lt;&gt;"",ISNUMBER(A8714)),VLOOKUP(A8714,Studies!A:BR,5,FALSE),"")</f>
        <v>Midazolam</v>
      </c>
      <c r="F8714" s="251" t="str">
        <f>IF(AND(A8714&lt;&gt;"",ISNUMBER(A8714)),VLOOKUP(A8714,Studies!A:BR,6,FALSE),"")</f>
        <v>Whole Blood</v>
      </c>
      <c r="G8714" s="194">
        <v>173</v>
      </c>
      <c r="H8714" s="50" t="s">
        <v>60</v>
      </c>
      <c r="I8714" s="187">
        <v>15.18727</v>
      </c>
      <c r="J8714" s="41" t="s">
        <v>968</v>
      </c>
      <c r="K8714" s="41" t="s">
        <v>335</v>
      </c>
      <c r="L8714" s="195">
        <v>5.3543580000000004</v>
      </c>
      <c r="M8714" s="52" t="s">
        <v>968</v>
      </c>
      <c r="N8714" s="52" t="s">
        <v>117</v>
      </c>
      <c r="O8714" s="199">
        <v>1</v>
      </c>
    </row>
    <row r="8715" spans="1:16" x14ac:dyDescent="0.2">
      <c r="A8715" s="30">
        <v>2027</v>
      </c>
      <c r="B8715" s="249" t="str">
        <f>IF(AND(A8715&lt;&gt;"",ISNUMBER(A8715)),VLOOKUP(A8715,Studies!A:BR,2,FALSE),"")</f>
        <v>Quinney 2008</v>
      </c>
      <c r="C8715" s="250" t="str">
        <f>IF(AND(A8715&lt;&gt;"",ISNUMBER(A8715)),VLOOKUP(A8715,Studies!A:BR,3,FALSE),"")</f>
        <v>https://www.ncbi.nlm.nih.gov/pubmed/17635500</v>
      </c>
      <c r="D8715" s="250" t="str">
        <f>IF(AND(A8715&lt;&gt;"",ISNUMBER(A8715)),VLOOKUP(A8715,Studies!A:BR,4,FALSE),"")</f>
        <v>iv Midazolam All after clarithromycin</v>
      </c>
      <c r="E8715" s="250" t="str">
        <f>IF(AND(A8715&lt;&gt;"",ISNUMBER(A8715)),VLOOKUP(A8715,Studies!A:BR,5,FALSE),"")</f>
        <v>Midazolam</v>
      </c>
      <c r="F8715" s="251" t="str">
        <f>IF(AND(A8715&lt;&gt;"",ISNUMBER(A8715)),VLOOKUP(A8715,Studies!A:BR,6,FALSE),"")</f>
        <v>Whole Blood</v>
      </c>
      <c r="G8715" s="194">
        <v>174</v>
      </c>
      <c r="H8715" s="50" t="s">
        <v>60</v>
      </c>
      <c r="I8715" s="187">
        <v>13.355650000000001</v>
      </c>
      <c r="J8715" s="41" t="s">
        <v>968</v>
      </c>
      <c r="K8715" s="41" t="s">
        <v>335</v>
      </c>
      <c r="L8715" s="195">
        <v>4.3231469999999996</v>
      </c>
      <c r="M8715" s="52" t="s">
        <v>968</v>
      </c>
      <c r="N8715" s="52" t="s">
        <v>117</v>
      </c>
      <c r="O8715" s="199">
        <v>1</v>
      </c>
    </row>
    <row r="8716" spans="1:16" x14ac:dyDescent="0.2">
      <c r="A8716" s="30">
        <v>2027</v>
      </c>
      <c r="B8716" s="249" t="str">
        <f>IF(AND(A8716&lt;&gt;"",ISNUMBER(A8716)),VLOOKUP(A8716,Studies!A:BR,2,FALSE),"")</f>
        <v>Quinney 2008</v>
      </c>
      <c r="C8716" s="250" t="str">
        <f>IF(AND(A8716&lt;&gt;"",ISNUMBER(A8716)),VLOOKUP(A8716,Studies!A:BR,3,FALSE),"")</f>
        <v>https://www.ncbi.nlm.nih.gov/pubmed/17635500</v>
      </c>
      <c r="D8716" s="250" t="str">
        <f>IF(AND(A8716&lt;&gt;"",ISNUMBER(A8716)),VLOOKUP(A8716,Studies!A:BR,4,FALSE),"")</f>
        <v>iv Midazolam All after clarithromycin</v>
      </c>
      <c r="E8716" s="250" t="str">
        <f>IF(AND(A8716&lt;&gt;"",ISNUMBER(A8716)),VLOOKUP(A8716,Studies!A:BR,5,FALSE),"")</f>
        <v>Midazolam</v>
      </c>
      <c r="F8716" s="251" t="str">
        <f>IF(AND(A8716&lt;&gt;"",ISNUMBER(A8716)),VLOOKUP(A8716,Studies!A:BR,6,FALSE),"")</f>
        <v>Whole Blood</v>
      </c>
      <c r="G8716" s="194">
        <v>176</v>
      </c>
      <c r="H8716" s="50" t="s">
        <v>60</v>
      </c>
      <c r="I8716" s="187">
        <v>9.4748669999999997</v>
      </c>
      <c r="J8716" s="41" t="s">
        <v>968</v>
      </c>
      <c r="K8716" s="41" t="s">
        <v>335</v>
      </c>
      <c r="L8716" s="195">
        <v>2.6674470000000001</v>
      </c>
      <c r="M8716" s="52" t="s">
        <v>968</v>
      </c>
      <c r="N8716" s="52" t="s">
        <v>117</v>
      </c>
      <c r="O8716" s="199">
        <v>1</v>
      </c>
    </row>
    <row r="8717" spans="1:16" x14ac:dyDescent="0.2">
      <c r="A8717" s="30">
        <v>2027</v>
      </c>
      <c r="B8717" s="249" t="str">
        <f>IF(AND(A8717&lt;&gt;"",ISNUMBER(A8717)),VLOOKUP(A8717,Studies!A:BR,2,FALSE),"")</f>
        <v>Quinney 2008</v>
      </c>
      <c r="C8717" s="250" t="str">
        <f>IF(AND(A8717&lt;&gt;"",ISNUMBER(A8717)),VLOOKUP(A8717,Studies!A:BR,3,FALSE),"")</f>
        <v>https://www.ncbi.nlm.nih.gov/pubmed/17635500</v>
      </c>
      <c r="D8717" s="250" t="str">
        <f>IF(AND(A8717&lt;&gt;"",ISNUMBER(A8717)),VLOOKUP(A8717,Studies!A:BR,4,FALSE),"")</f>
        <v>iv Midazolam All after clarithromycin</v>
      </c>
      <c r="E8717" s="250" t="str">
        <f>IF(AND(A8717&lt;&gt;"",ISNUMBER(A8717)),VLOOKUP(A8717,Studies!A:BR,5,FALSE),"")</f>
        <v>Midazolam</v>
      </c>
      <c r="F8717" s="251" t="str">
        <f>IF(AND(A8717&lt;&gt;"",ISNUMBER(A8717)),VLOOKUP(A8717,Studies!A:BR,6,FALSE),"")</f>
        <v>Whole Blood</v>
      </c>
      <c r="G8717" s="194">
        <v>178</v>
      </c>
      <c r="H8717" s="50" t="s">
        <v>60</v>
      </c>
      <c r="I8717" s="187">
        <v>8.5215370000000004</v>
      </c>
      <c r="J8717" s="41" t="s">
        <v>968</v>
      </c>
      <c r="K8717" s="41" t="s">
        <v>335</v>
      </c>
      <c r="L8717" s="195">
        <v>2.5174720000000002</v>
      </c>
      <c r="M8717" s="52" t="s">
        <v>968</v>
      </c>
      <c r="N8717" s="52" t="s">
        <v>117</v>
      </c>
      <c r="O8717" s="199">
        <v>1</v>
      </c>
    </row>
    <row r="8718" spans="1:16" x14ac:dyDescent="0.2">
      <c r="A8718" s="30">
        <v>2027</v>
      </c>
      <c r="B8718" s="249" t="str">
        <f>IF(AND(A8718&lt;&gt;"",ISNUMBER(A8718)),VLOOKUP(A8718,Studies!A:BR,2,FALSE),"")</f>
        <v>Quinney 2008</v>
      </c>
      <c r="C8718" s="250" t="str">
        <f>IF(AND(A8718&lt;&gt;"",ISNUMBER(A8718)),VLOOKUP(A8718,Studies!A:BR,3,FALSE),"")</f>
        <v>https://www.ncbi.nlm.nih.gov/pubmed/17635500</v>
      </c>
      <c r="D8718" s="250" t="str">
        <f>IF(AND(A8718&lt;&gt;"",ISNUMBER(A8718)),VLOOKUP(A8718,Studies!A:BR,4,FALSE),"")</f>
        <v>iv Midazolam All after clarithromycin</v>
      </c>
      <c r="E8718" s="250" t="str">
        <f>IF(AND(A8718&lt;&gt;"",ISNUMBER(A8718)),VLOOKUP(A8718,Studies!A:BR,5,FALSE),"")</f>
        <v>Midazolam</v>
      </c>
      <c r="F8718" s="251" t="str">
        <f>IF(AND(A8718&lt;&gt;"",ISNUMBER(A8718)),VLOOKUP(A8718,Studies!A:BR,6,FALSE),"")</f>
        <v>Whole Blood</v>
      </c>
      <c r="G8718" s="194">
        <v>180</v>
      </c>
      <c r="H8718" s="50" t="s">
        <v>60</v>
      </c>
      <c r="I8718" s="187">
        <v>7.5819140000000003</v>
      </c>
      <c r="J8718" s="41" t="s">
        <v>968</v>
      </c>
      <c r="K8718" s="41" t="s">
        <v>335</v>
      </c>
      <c r="L8718" s="195">
        <v>2.7840630000000002</v>
      </c>
      <c r="M8718" s="52" t="s">
        <v>968</v>
      </c>
      <c r="N8718" s="52" t="s">
        <v>117</v>
      </c>
      <c r="O8718" s="199">
        <v>1</v>
      </c>
    </row>
    <row r="8719" spans="1:16" x14ac:dyDescent="0.2">
      <c r="A8719" s="30">
        <v>2027</v>
      </c>
      <c r="B8719" s="249" t="str">
        <f>IF(AND(A8719&lt;&gt;"",ISNUMBER(A8719)),VLOOKUP(A8719,Studies!A:BR,2,FALSE),"")</f>
        <v>Quinney 2008</v>
      </c>
      <c r="C8719" s="250" t="str">
        <f>IF(AND(A8719&lt;&gt;"",ISNUMBER(A8719)),VLOOKUP(A8719,Studies!A:BR,3,FALSE),"")</f>
        <v>https://www.ncbi.nlm.nih.gov/pubmed/17635500</v>
      </c>
      <c r="D8719" s="250" t="str">
        <f>IF(AND(A8719&lt;&gt;"",ISNUMBER(A8719)),VLOOKUP(A8719,Studies!A:BR,4,FALSE),"")</f>
        <v>iv Midazolam All after clarithromycin</v>
      </c>
      <c r="E8719" s="250" t="str">
        <f>IF(AND(A8719&lt;&gt;"",ISNUMBER(A8719)),VLOOKUP(A8719,Studies!A:BR,5,FALSE),"")</f>
        <v>Midazolam</v>
      </c>
      <c r="F8719" s="251" t="str">
        <f>IF(AND(A8719&lt;&gt;"",ISNUMBER(A8719)),VLOOKUP(A8719,Studies!A:BR,6,FALSE),"")</f>
        <v>Whole Blood</v>
      </c>
      <c r="G8719" s="194">
        <v>182</v>
      </c>
      <c r="H8719" s="50" t="s">
        <v>60</v>
      </c>
      <c r="I8719" s="187">
        <v>6.8191670000000002</v>
      </c>
      <c r="J8719" s="41" t="s">
        <v>968</v>
      </c>
      <c r="K8719" s="41" t="s">
        <v>335</v>
      </c>
      <c r="L8719" s="195">
        <v>2.503819</v>
      </c>
      <c r="M8719" s="52" t="s">
        <v>968</v>
      </c>
      <c r="N8719" s="52" t="s">
        <v>117</v>
      </c>
      <c r="O8719" s="199">
        <v>1</v>
      </c>
    </row>
    <row r="8720" spans="1:16" x14ac:dyDescent="0.2">
      <c r="A8720" s="30">
        <v>2030</v>
      </c>
      <c r="B8720" s="249" t="str">
        <f>IF(AND(A8720&lt;&gt;"",ISNUMBER(A8720)),VLOOKUP(A8720,Studies!A:BR,2,FALSE),"")</f>
        <v>Quinney 2008</v>
      </c>
      <c r="C8720" s="250" t="str">
        <f>IF(AND(A8720&lt;&gt;"",ISNUMBER(A8720)),VLOOKUP(A8720,Studies!A:BR,3,FALSE),"")</f>
        <v>https://www.ncbi.nlm.nih.gov/pubmed/17635500</v>
      </c>
      <c r="D8720" s="250" t="str">
        <f>IF(AND(A8720&lt;&gt;"",ISNUMBER(A8720)),VLOOKUP(A8720,Studies!A:BR,4,FALSE),"")</f>
        <v>po Midazolam All after clarithromycin</v>
      </c>
      <c r="E8720" s="250" t="str">
        <f>IF(AND(A8720&lt;&gt;"",ISNUMBER(A8720)),VLOOKUP(A8720,Studies!A:BR,5,FALSE),"")</f>
        <v>Midazolam</v>
      </c>
      <c r="F8720" s="251" t="str">
        <f>IF(AND(A8720&lt;&gt;"",ISNUMBER(A8720)),VLOOKUP(A8720,Studies!A:BR,6,FALSE),"")</f>
        <v>Whole Blood</v>
      </c>
      <c r="G8720" s="194">
        <v>170.25</v>
      </c>
      <c r="H8720" s="50" t="s">
        <v>60</v>
      </c>
      <c r="I8720" s="187">
        <v>13.0274</v>
      </c>
      <c r="J8720" s="41" t="s">
        <v>968</v>
      </c>
      <c r="K8720" s="41" t="s">
        <v>335</v>
      </c>
      <c r="L8720" s="195">
        <v>10.515890000000001</v>
      </c>
      <c r="M8720" s="52" t="s">
        <v>968</v>
      </c>
      <c r="N8720" s="52" t="s">
        <v>117</v>
      </c>
      <c r="O8720" s="199">
        <v>1</v>
      </c>
      <c r="P8720" s="42" t="s">
        <v>2649</v>
      </c>
    </row>
    <row r="8721" spans="1:16" x14ac:dyDescent="0.2">
      <c r="A8721" s="30">
        <v>2030</v>
      </c>
      <c r="B8721" s="249" t="str">
        <f>IF(AND(A8721&lt;&gt;"",ISNUMBER(A8721)),VLOOKUP(A8721,Studies!A:BR,2,FALSE),"")</f>
        <v>Quinney 2008</v>
      </c>
      <c r="C8721" s="250" t="str">
        <f>IF(AND(A8721&lt;&gt;"",ISNUMBER(A8721)),VLOOKUP(A8721,Studies!A:BR,3,FALSE),"")</f>
        <v>https://www.ncbi.nlm.nih.gov/pubmed/17635500</v>
      </c>
      <c r="D8721" s="250" t="str">
        <f>IF(AND(A8721&lt;&gt;"",ISNUMBER(A8721)),VLOOKUP(A8721,Studies!A:BR,4,FALSE),"")</f>
        <v>po Midazolam All after clarithromycin</v>
      </c>
      <c r="E8721" s="250" t="str">
        <f>IF(AND(A8721&lt;&gt;"",ISNUMBER(A8721)),VLOOKUP(A8721,Studies!A:BR,5,FALSE),"")</f>
        <v>Midazolam</v>
      </c>
      <c r="F8721" s="251" t="str">
        <f>IF(AND(A8721&lt;&gt;"",ISNUMBER(A8721)),VLOOKUP(A8721,Studies!A:BR,6,FALSE),"")</f>
        <v>Whole Blood</v>
      </c>
      <c r="G8721" s="194">
        <v>170.5</v>
      </c>
      <c r="H8721" s="50" t="s">
        <v>60</v>
      </c>
      <c r="I8721" s="187">
        <v>23.797979999999999</v>
      </c>
      <c r="J8721" s="41" t="s">
        <v>968</v>
      </c>
      <c r="K8721" s="41" t="s">
        <v>335</v>
      </c>
      <c r="L8721" s="195">
        <v>10.14467</v>
      </c>
      <c r="M8721" s="52" t="s">
        <v>968</v>
      </c>
      <c r="N8721" s="52" t="s">
        <v>117</v>
      </c>
      <c r="O8721" s="199">
        <v>1</v>
      </c>
    </row>
    <row r="8722" spans="1:16" x14ac:dyDescent="0.2">
      <c r="A8722" s="30">
        <v>2030</v>
      </c>
      <c r="B8722" s="249" t="str">
        <f>IF(AND(A8722&lt;&gt;"",ISNUMBER(A8722)),VLOOKUP(A8722,Studies!A:BR,2,FALSE),"")</f>
        <v>Quinney 2008</v>
      </c>
      <c r="C8722" s="250" t="str">
        <f>IF(AND(A8722&lt;&gt;"",ISNUMBER(A8722)),VLOOKUP(A8722,Studies!A:BR,3,FALSE),"")</f>
        <v>https://www.ncbi.nlm.nih.gov/pubmed/17635500</v>
      </c>
      <c r="D8722" s="250" t="str">
        <f>IF(AND(A8722&lt;&gt;"",ISNUMBER(A8722)),VLOOKUP(A8722,Studies!A:BR,4,FALSE),"")</f>
        <v>po Midazolam All after clarithromycin</v>
      </c>
      <c r="E8722" s="250" t="str">
        <f>IF(AND(A8722&lt;&gt;"",ISNUMBER(A8722)),VLOOKUP(A8722,Studies!A:BR,5,FALSE),"")</f>
        <v>Midazolam</v>
      </c>
      <c r="F8722" s="251" t="str">
        <f>IF(AND(A8722&lt;&gt;"",ISNUMBER(A8722)),VLOOKUP(A8722,Studies!A:BR,6,FALSE),"")</f>
        <v>Whole Blood</v>
      </c>
      <c r="G8722" s="194">
        <v>170.75</v>
      </c>
      <c r="H8722" s="50" t="s">
        <v>60</v>
      </c>
      <c r="I8722" s="187">
        <v>19.819870000000002</v>
      </c>
      <c r="J8722" s="41" t="s">
        <v>968</v>
      </c>
      <c r="K8722" s="41" t="s">
        <v>335</v>
      </c>
      <c r="L8722" s="195">
        <v>8.1463359999999998</v>
      </c>
      <c r="M8722" s="52" t="s">
        <v>968</v>
      </c>
      <c r="N8722" s="52" t="s">
        <v>117</v>
      </c>
      <c r="O8722" s="199">
        <v>1</v>
      </c>
    </row>
    <row r="8723" spans="1:16" x14ac:dyDescent="0.2">
      <c r="A8723" s="30">
        <v>2030</v>
      </c>
      <c r="B8723" s="249" t="str">
        <f>IF(AND(A8723&lt;&gt;"",ISNUMBER(A8723)),VLOOKUP(A8723,Studies!A:BR,2,FALSE),"")</f>
        <v>Quinney 2008</v>
      </c>
      <c r="C8723" s="250" t="str">
        <f>IF(AND(A8723&lt;&gt;"",ISNUMBER(A8723)),VLOOKUP(A8723,Studies!A:BR,3,FALSE),"")</f>
        <v>https://www.ncbi.nlm.nih.gov/pubmed/17635500</v>
      </c>
      <c r="D8723" s="250" t="str">
        <f>IF(AND(A8723&lt;&gt;"",ISNUMBER(A8723)),VLOOKUP(A8723,Studies!A:BR,4,FALSE),"")</f>
        <v>po Midazolam All after clarithromycin</v>
      </c>
      <c r="E8723" s="250" t="str">
        <f>IF(AND(A8723&lt;&gt;"",ISNUMBER(A8723)),VLOOKUP(A8723,Studies!A:BR,5,FALSE),"")</f>
        <v>Midazolam</v>
      </c>
      <c r="F8723" s="251" t="str">
        <f>IF(AND(A8723&lt;&gt;"",ISNUMBER(A8723)),VLOOKUP(A8723,Studies!A:BR,6,FALSE),"")</f>
        <v>Whole Blood</v>
      </c>
      <c r="G8723" s="194">
        <v>171</v>
      </c>
      <c r="H8723" s="50" t="s">
        <v>60</v>
      </c>
      <c r="I8723" s="187">
        <v>19.19032</v>
      </c>
      <c r="J8723" s="41" t="s">
        <v>968</v>
      </c>
      <c r="K8723" s="41" t="s">
        <v>335</v>
      </c>
      <c r="L8723" s="195">
        <v>6.4693110000000003</v>
      </c>
      <c r="M8723" s="52" t="s">
        <v>968</v>
      </c>
      <c r="N8723" s="52" t="s">
        <v>117</v>
      </c>
      <c r="O8723" s="199">
        <v>1</v>
      </c>
    </row>
    <row r="8724" spans="1:16" x14ac:dyDescent="0.2">
      <c r="A8724" s="30">
        <v>2030</v>
      </c>
      <c r="B8724" s="249" t="str">
        <f>IF(AND(A8724&lt;&gt;"",ISNUMBER(A8724)),VLOOKUP(A8724,Studies!A:BR,2,FALSE),"")</f>
        <v>Quinney 2008</v>
      </c>
      <c r="C8724" s="250" t="str">
        <f>IF(AND(A8724&lt;&gt;"",ISNUMBER(A8724)),VLOOKUP(A8724,Studies!A:BR,3,FALSE),"")</f>
        <v>https://www.ncbi.nlm.nih.gov/pubmed/17635500</v>
      </c>
      <c r="D8724" s="250" t="str">
        <f>IF(AND(A8724&lt;&gt;"",ISNUMBER(A8724)),VLOOKUP(A8724,Studies!A:BR,4,FALSE),"")</f>
        <v>po Midazolam All after clarithromycin</v>
      </c>
      <c r="E8724" s="250" t="str">
        <f>IF(AND(A8724&lt;&gt;"",ISNUMBER(A8724)),VLOOKUP(A8724,Studies!A:BR,5,FALSE),"")</f>
        <v>Midazolam</v>
      </c>
      <c r="F8724" s="251" t="str">
        <f>IF(AND(A8724&lt;&gt;"",ISNUMBER(A8724)),VLOOKUP(A8724,Studies!A:BR,6,FALSE),"")</f>
        <v>Whole Blood</v>
      </c>
      <c r="G8724" s="194">
        <v>171.5</v>
      </c>
      <c r="H8724" s="50" t="s">
        <v>60</v>
      </c>
      <c r="I8724" s="187">
        <v>19.19032</v>
      </c>
      <c r="J8724" s="41" t="s">
        <v>968</v>
      </c>
      <c r="K8724" s="41" t="s">
        <v>335</v>
      </c>
      <c r="L8724" s="195">
        <v>5.9230270000000003</v>
      </c>
      <c r="M8724" s="52" t="s">
        <v>968</v>
      </c>
      <c r="N8724" s="52" t="s">
        <v>117</v>
      </c>
      <c r="O8724" s="199">
        <v>1</v>
      </c>
    </row>
    <row r="8725" spans="1:16" x14ac:dyDescent="0.2">
      <c r="A8725" s="30">
        <v>2030</v>
      </c>
      <c r="B8725" s="249" t="str">
        <f>IF(AND(A8725&lt;&gt;"",ISNUMBER(A8725)),VLOOKUP(A8725,Studies!A:BR,2,FALSE),"")</f>
        <v>Quinney 2008</v>
      </c>
      <c r="C8725" s="250" t="str">
        <f>IF(AND(A8725&lt;&gt;"",ISNUMBER(A8725)),VLOOKUP(A8725,Studies!A:BR,3,FALSE),"")</f>
        <v>https://www.ncbi.nlm.nih.gov/pubmed/17635500</v>
      </c>
      <c r="D8725" s="250" t="str">
        <f>IF(AND(A8725&lt;&gt;"",ISNUMBER(A8725)),VLOOKUP(A8725,Studies!A:BR,4,FALSE),"")</f>
        <v>po Midazolam All after clarithromycin</v>
      </c>
      <c r="E8725" s="250" t="str">
        <f>IF(AND(A8725&lt;&gt;"",ISNUMBER(A8725)),VLOOKUP(A8725,Studies!A:BR,5,FALSE),"")</f>
        <v>Midazolam</v>
      </c>
      <c r="F8725" s="251" t="str">
        <f>IF(AND(A8725&lt;&gt;"",ISNUMBER(A8725)),VLOOKUP(A8725,Studies!A:BR,6,FALSE),"")</f>
        <v>Whole Blood</v>
      </c>
      <c r="G8725" s="194">
        <v>172</v>
      </c>
      <c r="H8725" s="50" t="s">
        <v>60</v>
      </c>
      <c r="I8725" s="187">
        <v>16.685320000000001</v>
      </c>
      <c r="J8725" s="41" t="s">
        <v>968</v>
      </c>
      <c r="K8725" s="41" t="s">
        <v>335</v>
      </c>
      <c r="L8725" s="195">
        <v>4.0062030000000002</v>
      </c>
      <c r="M8725" s="52" t="s">
        <v>968</v>
      </c>
      <c r="N8725" s="52" t="s">
        <v>117</v>
      </c>
      <c r="O8725" s="199">
        <v>1</v>
      </c>
    </row>
    <row r="8726" spans="1:16" x14ac:dyDescent="0.2">
      <c r="A8726" s="30">
        <v>2030</v>
      </c>
      <c r="B8726" s="249" t="str">
        <f>IF(AND(A8726&lt;&gt;"",ISNUMBER(A8726)),VLOOKUP(A8726,Studies!A:BR,2,FALSE),"")</f>
        <v>Quinney 2008</v>
      </c>
      <c r="C8726" s="250" t="str">
        <f>IF(AND(A8726&lt;&gt;"",ISNUMBER(A8726)),VLOOKUP(A8726,Studies!A:BR,3,FALSE),"")</f>
        <v>https://www.ncbi.nlm.nih.gov/pubmed/17635500</v>
      </c>
      <c r="D8726" s="250" t="str">
        <f>IF(AND(A8726&lt;&gt;"",ISNUMBER(A8726)),VLOOKUP(A8726,Studies!A:BR,4,FALSE),"")</f>
        <v>po Midazolam All after clarithromycin</v>
      </c>
      <c r="E8726" s="250" t="str">
        <f>IF(AND(A8726&lt;&gt;"",ISNUMBER(A8726)),VLOOKUP(A8726,Studies!A:BR,5,FALSE),"")</f>
        <v>Midazolam</v>
      </c>
      <c r="F8726" s="251" t="str">
        <f>IF(AND(A8726&lt;&gt;"",ISNUMBER(A8726)),VLOOKUP(A8726,Studies!A:BR,6,FALSE),"")</f>
        <v>Whole Blood</v>
      </c>
      <c r="G8726" s="194">
        <v>172.5</v>
      </c>
      <c r="H8726" s="50" t="s">
        <v>60</v>
      </c>
      <c r="I8726" s="187">
        <v>15.64217</v>
      </c>
      <c r="J8726" s="41" t="s">
        <v>968</v>
      </c>
      <c r="K8726" s="41" t="s">
        <v>335</v>
      </c>
      <c r="L8726" s="195">
        <v>3.5481470000000002</v>
      </c>
      <c r="M8726" s="52" t="s">
        <v>968</v>
      </c>
      <c r="N8726" s="52" t="s">
        <v>117</v>
      </c>
      <c r="O8726" s="199">
        <v>1</v>
      </c>
    </row>
    <row r="8727" spans="1:16" x14ac:dyDescent="0.2">
      <c r="A8727" s="30">
        <v>2030</v>
      </c>
      <c r="B8727" s="249" t="str">
        <f>IF(AND(A8727&lt;&gt;"",ISNUMBER(A8727)),VLOOKUP(A8727,Studies!A:BR,2,FALSE),"")</f>
        <v>Quinney 2008</v>
      </c>
      <c r="C8727" s="250" t="str">
        <f>IF(AND(A8727&lt;&gt;"",ISNUMBER(A8727)),VLOOKUP(A8727,Studies!A:BR,3,FALSE),"")</f>
        <v>https://www.ncbi.nlm.nih.gov/pubmed/17635500</v>
      </c>
      <c r="D8727" s="250" t="str">
        <f>IF(AND(A8727&lt;&gt;"",ISNUMBER(A8727)),VLOOKUP(A8727,Studies!A:BR,4,FALSE),"")</f>
        <v>po Midazolam All after clarithromycin</v>
      </c>
      <c r="E8727" s="250" t="str">
        <f>IF(AND(A8727&lt;&gt;"",ISNUMBER(A8727)),VLOOKUP(A8727,Studies!A:BR,5,FALSE),"")</f>
        <v>Midazolam</v>
      </c>
      <c r="F8727" s="251" t="str">
        <f>IF(AND(A8727&lt;&gt;"",ISNUMBER(A8727)),VLOOKUP(A8727,Studies!A:BR,6,FALSE),"")</f>
        <v>Whole Blood</v>
      </c>
      <c r="G8727" s="194">
        <v>173</v>
      </c>
      <c r="H8727" s="50" t="s">
        <v>60</v>
      </c>
      <c r="I8727" s="187">
        <v>13.89617</v>
      </c>
      <c r="J8727" s="41" t="s">
        <v>968</v>
      </c>
      <c r="K8727" s="41" t="s">
        <v>335</v>
      </c>
      <c r="L8727" s="195">
        <v>4.0943949999999996</v>
      </c>
      <c r="M8727" s="52" t="s">
        <v>968</v>
      </c>
      <c r="N8727" s="52" t="s">
        <v>117</v>
      </c>
      <c r="O8727" s="199">
        <v>1</v>
      </c>
    </row>
    <row r="8728" spans="1:16" x14ac:dyDescent="0.2">
      <c r="A8728" s="30">
        <v>2030</v>
      </c>
      <c r="B8728" s="249" t="str">
        <f>IF(AND(A8728&lt;&gt;"",ISNUMBER(A8728)),VLOOKUP(A8728,Studies!A:BR,2,FALSE),"")</f>
        <v>Quinney 2008</v>
      </c>
      <c r="C8728" s="250" t="str">
        <f>IF(AND(A8728&lt;&gt;"",ISNUMBER(A8728)),VLOOKUP(A8728,Studies!A:BR,3,FALSE),"")</f>
        <v>https://www.ncbi.nlm.nih.gov/pubmed/17635500</v>
      </c>
      <c r="D8728" s="250" t="str">
        <f>IF(AND(A8728&lt;&gt;"",ISNUMBER(A8728)),VLOOKUP(A8728,Studies!A:BR,4,FALSE),"")</f>
        <v>po Midazolam All after clarithromycin</v>
      </c>
      <c r="E8728" s="250" t="str">
        <f>IF(AND(A8728&lt;&gt;"",ISNUMBER(A8728)),VLOOKUP(A8728,Studies!A:BR,5,FALSE),"")</f>
        <v>Midazolam</v>
      </c>
      <c r="F8728" s="251" t="str">
        <f>IF(AND(A8728&lt;&gt;"",ISNUMBER(A8728)),VLOOKUP(A8728,Studies!A:BR,6,FALSE),"")</f>
        <v>Whole Blood</v>
      </c>
      <c r="G8728" s="194">
        <v>174</v>
      </c>
      <c r="H8728" s="50" t="s">
        <v>60</v>
      </c>
      <c r="I8728" s="187">
        <v>12.34507</v>
      </c>
      <c r="J8728" s="41" t="s">
        <v>968</v>
      </c>
      <c r="K8728" s="41" t="s">
        <v>335</v>
      </c>
      <c r="L8728" s="195">
        <v>3.6373630000000001</v>
      </c>
      <c r="M8728" s="52" t="s">
        <v>968</v>
      </c>
      <c r="N8728" s="52" t="s">
        <v>117</v>
      </c>
      <c r="O8728" s="199">
        <v>1</v>
      </c>
    </row>
    <row r="8729" spans="1:16" x14ac:dyDescent="0.2">
      <c r="A8729" s="30">
        <v>2030</v>
      </c>
      <c r="B8729" s="249" t="str">
        <f>IF(AND(A8729&lt;&gt;"",ISNUMBER(A8729)),VLOOKUP(A8729,Studies!A:BR,2,FALSE),"")</f>
        <v>Quinney 2008</v>
      </c>
      <c r="C8729" s="250" t="str">
        <f>IF(AND(A8729&lt;&gt;"",ISNUMBER(A8729)),VLOOKUP(A8729,Studies!A:BR,3,FALSE),"")</f>
        <v>https://www.ncbi.nlm.nih.gov/pubmed/17635500</v>
      </c>
      <c r="D8729" s="250" t="str">
        <f>IF(AND(A8729&lt;&gt;"",ISNUMBER(A8729)),VLOOKUP(A8729,Studies!A:BR,4,FALSE),"")</f>
        <v>po Midazolam All after clarithromycin</v>
      </c>
      <c r="E8729" s="250" t="str">
        <f>IF(AND(A8729&lt;&gt;"",ISNUMBER(A8729)),VLOOKUP(A8729,Studies!A:BR,5,FALSE),"")</f>
        <v>Midazolam</v>
      </c>
      <c r="F8729" s="251" t="str">
        <f>IF(AND(A8729&lt;&gt;"",ISNUMBER(A8729)),VLOOKUP(A8729,Studies!A:BR,6,FALSE),"")</f>
        <v>Whole Blood</v>
      </c>
      <c r="G8729" s="194">
        <v>176</v>
      </c>
      <c r="H8729" s="50" t="s">
        <v>60</v>
      </c>
      <c r="I8729" s="187">
        <v>8.2907949999999992</v>
      </c>
      <c r="J8729" s="41" t="s">
        <v>968</v>
      </c>
      <c r="K8729" s="41" t="s">
        <v>335</v>
      </c>
      <c r="L8729" s="195">
        <v>3.40767</v>
      </c>
      <c r="M8729" s="52" t="s">
        <v>968</v>
      </c>
      <c r="N8729" s="52" t="s">
        <v>117</v>
      </c>
      <c r="O8729" s="199">
        <v>1</v>
      </c>
    </row>
    <row r="8730" spans="1:16" x14ac:dyDescent="0.2">
      <c r="A8730" s="30">
        <v>2030</v>
      </c>
      <c r="B8730" s="249" t="str">
        <f>IF(AND(A8730&lt;&gt;"",ISNUMBER(A8730)),VLOOKUP(A8730,Studies!A:BR,2,FALSE),"")</f>
        <v>Quinney 2008</v>
      </c>
      <c r="C8730" s="250" t="str">
        <f>IF(AND(A8730&lt;&gt;"",ISNUMBER(A8730)),VLOOKUP(A8730,Studies!A:BR,3,FALSE),"")</f>
        <v>https://www.ncbi.nlm.nih.gov/pubmed/17635500</v>
      </c>
      <c r="D8730" s="250" t="str">
        <f>IF(AND(A8730&lt;&gt;"",ISNUMBER(A8730)),VLOOKUP(A8730,Studies!A:BR,4,FALSE),"")</f>
        <v>po Midazolam All after clarithromycin</v>
      </c>
      <c r="E8730" s="250" t="str">
        <f>IF(AND(A8730&lt;&gt;"",ISNUMBER(A8730)),VLOOKUP(A8730,Studies!A:BR,5,FALSE),"")</f>
        <v>Midazolam</v>
      </c>
      <c r="F8730" s="251" t="str">
        <f>IF(AND(A8730&lt;&gt;"",ISNUMBER(A8730)),VLOOKUP(A8730,Studies!A:BR,6,FALSE),"")</f>
        <v>Whole Blood</v>
      </c>
      <c r="G8730" s="194">
        <v>178</v>
      </c>
      <c r="H8730" s="50" t="s">
        <v>60</v>
      </c>
      <c r="I8730" s="187">
        <v>7.4450430000000001</v>
      </c>
      <c r="J8730" s="41" t="s">
        <v>968</v>
      </c>
      <c r="K8730" s="41" t="s">
        <v>335</v>
      </c>
      <c r="L8730" s="195">
        <v>3.6406890000000001</v>
      </c>
      <c r="M8730" s="52" t="s">
        <v>968</v>
      </c>
      <c r="N8730" s="52" t="s">
        <v>117</v>
      </c>
      <c r="O8730" s="199">
        <v>1</v>
      </c>
    </row>
    <row r="8731" spans="1:16" x14ac:dyDescent="0.2">
      <c r="A8731" s="30">
        <v>2030</v>
      </c>
      <c r="B8731" s="249" t="str">
        <f>IF(AND(A8731&lt;&gt;"",ISNUMBER(A8731)),VLOOKUP(A8731,Studies!A:BR,2,FALSE),"")</f>
        <v>Quinney 2008</v>
      </c>
      <c r="C8731" s="250" t="str">
        <f>IF(AND(A8731&lt;&gt;"",ISNUMBER(A8731)),VLOOKUP(A8731,Studies!A:BR,3,FALSE),"")</f>
        <v>https://www.ncbi.nlm.nih.gov/pubmed/17635500</v>
      </c>
      <c r="D8731" s="250" t="str">
        <f>IF(AND(A8731&lt;&gt;"",ISNUMBER(A8731)),VLOOKUP(A8731,Studies!A:BR,4,FALSE),"")</f>
        <v>po Midazolam All after clarithromycin</v>
      </c>
      <c r="E8731" s="250" t="str">
        <f>IF(AND(A8731&lt;&gt;"",ISNUMBER(A8731)),VLOOKUP(A8731,Studies!A:BR,5,FALSE),"")</f>
        <v>Midazolam</v>
      </c>
      <c r="F8731" s="251" t="str">
        <f>IF(AND(A8731&lt;&gt;"",ISNUMBER(A8731)),VLOOKUP(A8731,Studies!A:BR,6,FALSE),"")</f>
        <v>Whole Blood</v>
      </c>
      <c r="G8731" s="194">
        <v>180</v>
      </c>
      <c r="H8731" s="50" t="s">
        <v>60</v>
      </c>
      <c r="I8731" s="187">
        <v>7.1314130000000002</v>
      </c>
      <c r="J8731" s="41" t="s">
        <v>968</v>
      </c>
      <c r="K8731" s="41" t="s">
        <v>335</v>
      </c>
      <c r="L8731" s="195">
        <v>4.4418540000000002</v>
      </c>
      <c r="M8731" s="52" t="s">
        <v>968</v>
      </c>
      <c r="N8731" s="52" t="s">
        <v>117</v>
      </c>
      <c r="O8731" s="199">
        <v>1</v>
      </c>
    </row>
    <row r="8732" spans="1:16" x14ac:dyDescent="0.2">
      <c r="A8732" s="30">
        <v>2031</v>
      </c>
      <c r="B8732" s="249" t="str">
        <f>IF(AND(A8732&lt;&gt;"",ISNUMBER(A8732)),VLOOKUP(A8732,Studies!A:BR,2,FALSE),"")</f>
        <v>Quinney 2008</v>
      </c>
      <c r="C8732" s="250" t="str">
        <f>IF(AND(A8732&lt;&gt;"",ISNUMBER(A8732)),VLOOKUP(A8732,Studies!A:BR,3,FALSE),"")</f>
        <v>https://www.ncbi.nlm.nih.gov/pubmed/17635500</v>
      </c>
      <c r="D8732" s="250" t="str">
        <f>IF(AND(A8732&lt;&gt;"",ISNUMBER(A8732)),VLOOKUP(A8732,Studies!A:BR,4,FALSE),"")</f>
        <v>Clarithromycin</v>
      </c>
      <c r="E8732" s="250" t="str">
        <f>IF(AND(A8732&lt;&gt;"",ISNUMBER(A8732)),VLOOKUP(A8732,Studies!A:BR,5,FALSE),"")</f>
        <v>Clarithromycin</v>
      </c>
      <c r="F8732" s="251" t="str">
        <f>IF(AND(A8732&lt;&gt;"",ISNUMBER(A8732)),VLOOKUP(A8732,Studies!A:BR,6,FALSE),"")</f>
        <v>Serum</v>
      </c>
      <c r="G8732" s="194">
        <v>144</v>
      </c>
      <c r="H8732" s="50" t="s">
        <v>60</v>
      </c>
      <c r="I8732" s="187">
        <v>2.7162030000000001</v>
      </c>
      <c r="J8732" s="41" t="s">
        <v>1220</v>
      </c>
      <c r="K8732" s="41" t="s">
        <v>335</v>
      </c>
      <c r="L8732" s="195">
        <v>1.523725</v>
      </c>
      <c r="M8732" s="52" t="s">
        <v>1220</v>
      </c>
      <c r="N8732" s="52" t="s">
        <v>117</v>
      </c>
      <c r="O8732" s="199">
        <v>3.3424694164048397E-3</v>
      </c>
      <c r="P8732" s="42" t="s">
        <v>2647</v>
      </c>
    </row>
    <row r="8733" spans="1:16" x14ac:dyDescent="0.2">
      <c r="A8733" s="30">
        <v>2031</v>
      </c>
      <c r="B8733" s="249" t="str">
        <f>IF(AND(A8733&lt;&gt;"",ISNUMBER(A8733)),VLOOKUP(A8733,Studies!A:BR,2,FALSE),"")</f>
        <v>Quinney 2008</v>
      </c>
      <c r="C8733" s="250" t="str">
        <f>IF(AND(A8733&lt;&gt;"",ISNUMBER(A8733)),VLOOKUP(A8733,Studies!A:BR,3,FALSE),"")</f>
        <v>https://www.ncbi.nlm.nih.gov/pubmed/17635500</v>
      </c>
      <c r="D8733" s="250" t="str">
        <f>IF(AND(A8733&lt;&gt;"",ISNUMBER(A8733)),VLOOKUP(A8733,Studies!A:BR,4,FALSE),"")</f>
        <v>Clarithromycin</v>
      </c>
      <c r="E8733" s="250" t="str">
        <f>IF(AND(A8733&lt;&gt;"",ISNUMBER(A8733)),VLOOKUP(A8733,Studies!A:BR,5,FALSE),"")</f>
        <v>Clarithromycin</v>
      </c>
      <c r="F8733" s="251" t="str">
        <f>IF(AND(A8733&lt;&gt;"",ISNUMBER(A8733)),VLOOKUP(A8733,Studies!A:BR,6,FALSE),"")</f>
        <v>Serum</v>
      </c>
      <c r="G8733" s="194">
        <v>146</v>
      </c>
      <c r="H8733" s="50" t="s">
        <v>60</v>
      </c>
      <c r="I8733" s="187">
        <v>3.9295209999999998</v>
      </c>
      <c r="J8733" s="41" t="s">
        <v>1220</v>
      </c>
      <c r="K8733" s="41" t="s">
        <v>335</v>
      </c>
      <c r="L8733" s="195">
        <v>1.6331450000000001</v>
      </c>
      <c r="M8733" s="52" t="s">
        <v>1220</v>
      </c>
      <c r="N8733" s="52" t="s">
        <v>117</v>
      </c>
      <c r="O8733" s="199">
        <v>3.3424694164048397E-3</v>
      </c>
    </row>
    <row r="8734" spans="1:16" x14ac:dyDescent="0.2">
      <c r="A8734" s="30">
        <v>2031</v>
      </c>
      <c r="B8734" s="249" t="str">
        <f>IF(AND(A8734&lt;&gt;"",ISNUMBER(A8734)),VLOOKUP(A8734,Studies!A:BR,2,FALSE),"")</f>
        <v>Quinney 2008</v>
      </c>
      <c r="C8734" s="250" t="str">
        <f>IF(AND(A8734&lt;&gt;"",ISNUMBER(A8734)),VLOOKUP(A8734,Studies!A:BR,3,FALSE),"")</f>
        <v>https://www.ncbi.nlm.nih.gov/pubmed/17635500</v>
      </c>
      <c r="D8734" s="250" t="str">
        <f>IF(AND(A8734&lt;&gt;"",ISNUMBER(A8734)),VLOOKUP(A8734,Studies!A:BR,4,FALSE),"")</f>
        <v>Clarithromycin</v>
      </c>
      <c r="E8734" s="250" t="str">
        <f>IF(AND(A8734&lt;&gt;"",ISNUMBER(A8734)),VLOOKUP(A8734,Studies!A:BR,5,FALSE),"")</f>
        <v>Clarithromycin</v>
      </c>
      <c r="F8734" s="251" t="str">
        <f>IF(AND(A8734&lt;&gt;"",ISNUMBER(A8734)),VLOOKUP(A8734,Studies!A:BR,6,FALSE),"")</f>
        <v>Serum</v>
      </c>
      <c r="G8734" s="194">
        <v>146.25</v>
      </c>
      <c r="H8734" s="50" t="s">
        <v>60</v>
      </c>
      <c r="I8734" s="187">
        <v>4.3803559999999999</v>
      </c>
      <c r="J8734" s="41" t="s">
        <v>1220</v>
      </c>
      <c r="K8734" s="41" t="s">
        <v>335</v>
      </c>
      <c r="L8734" s="195">
        <v>1.1823109999999999</v>
      </c>
      <c r="M8734" s="52" t="s">
        <v>1220</v>
      </c>
      <c r="N8734" s="52" t="s">
        <v>117</v>
      </c>
      <c r="O8734" s="199">
        <v>3.3424694164048397E-3</v>
      </c>
    </row>
    <row r="8735" spans="1:16" x14ac:dyDescent="0.2">
      <c r="A8735" s="30">
        <v>2031</v>
      </c>
      <c r="B8735" s="249" t="str">
        <f>IF(AND(A8735&lt;&gt;"",ISNUMBER(A8735)),VLOOKUP(A8735,Studies!A:BR,2,FALSE),"")</f>
        <v>Quinney 2008</v>
      </c>
      <c r="C8735" s="250" t="str">
        <f>IF(AND(A8735&lt;&gt;"",ISNUMBER(A8735)),VLOOKUP(A8735,Studies!A:BR,3,FALSE),"")</f>
        <v>https://www.ncbi.nlm.nih.gov/pubmed/17635500</v>
      </c>
      <c r="D8735" s="250" t="str">
        <f>IF(AND(A8735&lt;&gt;"",ISNUMBER(A8735)),VLOOKUP(A8735,Studies!A:BR,4,FALSE),"")</f>
        <v>Clarithromycin</v>
      </c>
      <c r="E8735" s="250" t="str">
        <f>IF(AND(A8735&lt;&gt;"",ISNUMBER(A8735)),VLOOKUP(A8735,Studies!A:BR,5,FALSE),"")</f>
        <v>Clarithromycin</v>
      </c>
      <c r="F8735" s="251" t="str">
        <f>IF(AND(A8735&lt;&gt;"",ISNUMBER(A8735)),VLOOKUP(A8735,Studies!A:BR,6,FALSE),"")</f>
        <v>Serum</v>
      </c>
      <c r="G8735" s="194">
        <v>146.5</v>
      </c>
      <c r="H8735" s="50" t="s">
        <v>60</v>
      </c>
      <c r="I8735" s="187">
        <v>4.333037</v>
      </c>
      <c r="J8735" s="41" t="s">
        <v>1220</v>
      </c>
      <c r="K8735" s="41" t="s">
        <v>335</v>
      </c>
      <c r="L8735" s="195">
        <v>1.22963</v>
      </c>
      <c r="M8735" s="52" t="s">
        <v>1220</v>
      </c>
      <c r="N8735" s="52" t="s">
        <v>117</v>
      </c>
      <c r="O8735" s="199">
        <v>3.3424694164048397E-3</v>
      </c>
    </row>
    <row r="8736" spans="1:16" x14ac:dyDescent="0.2">
      <c r="A8736" s="30">
        <v>2031</v>
      </c>
      <c r="B8736" s="249" t="str">
        <f>IF(AND(A8736&lt;&gt;"",ISNUMBER(A8736)),VLOOKUP(A8736,Studies!A:BR,2,FALSE),"")</f>
        <v>Quinney 2008</v>
      </c>
      <c r="C8736" s="250" t="str">
        <f>IF(AND(A8736&lt;&gt;"",ISNUMBER(A8736)),VLOOKUP(A8736,Studies!A:BR,3,FALSE),"")</f>
        <v>https://www.ncbi.nlm.nih.gov/pubmed/17635500</v>
      </c>
      <c r="D8736" s="250" t="str">
        <f>IF(AND(A8736&lt;&gt;"",ISNUMBER(A8736)),VLOOKUP(A8736,Studies!A:BR,4,FALSE),"")</f>
        <v>Clarithromycin</v>
      </c>
      <c r="E8736" s="250" t="str">
        <f>IF(AND(A8736&lt;&gt;"",ISNUMBER(A8736)),VLOOKUP(A8736,Studies!A:BR,5,FALSE),"")</f>
        <v>Clarithromycin</v>
      </c>
      <c r="F8736" s="251" t="str">
        <f>IF(AND(A8736&lt;&gt;"",ISNUMBER(A8736)),VLOOKUP(A8736,Studies!A:BR,6,FALSE),"")</f>
        <v>Serum</v>
      </c>
      <c r="G8736" s="194">
        <v>146.75</v>
      </c>
      <c r="H8736" s="50" t="s">
        <v>60</v>
      </c>
      <c r="I8736" s="187">
        <v>4.0158139999999998</v>
      </c>
      <c r="J8736" s="41" t="s">
        <v>1220</v>
      </c>
      <c r="K8736" s="41" t="s">
        <v>335</v>
      </c>
      <c r="L8736" s="195">
        <v>1.1959070000000001</v>
      </c>
      <c r="M8736" s="52" t="s">
        <v>1220</v>
      </c>
      <c r="N8736" s="52" t="s">
        <v>117</v>
      </c>
      <c r="O8736" s="199">
        <v>3.3424694164048397E-3</v>
      </c>
    </row>
    <row r="8737" spans="1:16" x14ac:dyDescent="0.2">
      <c r="A8737" s="30">
        <v>2031</v>
      </c>
      <c r="B8737" s="249" t="str">
        <f>IF(AND(A8737&lt;&gt;"",ISNUMBER(A8737)),VLOOKUP(A8737,Studies!A:BR,2,FALSE),"")</f>
        <v>Quinney 2008</v>
      </c>
      <c r="C8737" s="250" t="str">
        <f>IF(AND(A8737&lt;&gt;"",ISNUMBER(A8737)),VLOOKUP(A8737,Studies!A:BR,3,FALSE),"")</f>
        <v>https://www.ncbi.nlm.nih.gov/pubmed/17635500</v>
      </c>
      <c r="D8737" s="250" t="str">
        <f>IF(AND(A8737&lt;&gt;"",ISNUMBER(A8737)),VLOOKUP(A8737,Studies!A:BR,4,FALSE),"")</f>
        <v>Clarithromycin</v>
      </c>
      <c r="E8737" s="250" t="str">
        <f>IF(AND(A8737&lt;&gt;"",ISNUMBER(A8737)),VLOOKUP(A8737,Studies!A:BR,5,FALSE),"")</f>
        <v>Clarithromycin</v>
      </c>
      <c r="F8737" s="251" t="str">
        <f>IF(AND(A8737&lt;&gt;"",ISNUMBER(A8737)),VLOOKUP(A8737,Studies!A:BR,6,FALSE),"")</f>
        <v>Serum</v>
      </c>
      <c r="G8737" s="194">
        <v>147</v>
      </c>
      <c r="H8737" s="50" t="s">
        <v>60</v>
      </c>
      <c r="I8737" s="187">
        <v>3.9295209999999998</v>
      </c>
      <c r="J8737" s="41" t="s">
        <v>1220</v>
      </c>
      <c r="K8737" s="41" t="s">
        <v>335</v>
      </c>
      <c r="L8737" s="195">
        <v>1.3391139999999999</v>
      </c>
      <c r="M8737" s="52" t="s">
        <v>1220</v>
      </c>
      <c r="N8737" s="52" t="s">
        <v>117</v>
      </c>
      <c r="O8737" s="199">
        <v>3.3424694164048397E-3</v>
      </c>
    </row>
    <row r="8738" spans="1:16" x14ac:dyDescent="0.2">
      <c r="A8738" s="30">
        <v>2031</v>
      </c>
      <c r="B8738" s="249" t="str">
        <f>IF(AND(A8738&lt;&gt;"",ISNUMBER(A8738)),VLOOKUP(A8738,Studies!A:BR,2,FALSE),"")</f>
        <v>Quinney 2008</v>
      </c>
      <c r="C8738" s="250" t="str">
        <f>IF(AND(A8738&lt;&gt;"",ISNUMBER(A8738)),VLOOKUP(A8738,Studies!A:BR,3,FALSE),"")</f>
        <v>https://www.ncbi.nlm.nih.gov/pubmed/17635500</v>
      </c>
      <c r="D8738" s="250" t="str">
        <f>IF(AND(A8738&lt;&gt;"",ISNUMBER(A8738)),VLOOKUP(A8738,Studies!A:BR,4,FALSE),"")</f>
        <v>Clarithromycin</v>
      </c>
      <c r="E8738" s="250" t="str">
        <f>IF(AND(A8738&lt;&gt;"",ISNUMBER(A8738)),VLOOKUP(A8738,Studies!A:BR,5,FALSE),"")</f>
        <v>Clarithromycin</v>
      </c>
      <c r="F8738" s="251" t="str">
        <f>IF(AND(A8738&lt;&gt;"",ISNUMBER(A8738)),VLOOKUP(A8738,Studies!A:BR,6,FALSE),"")</f>
        <v>Serum</v>
      </c>
      <c r="G8738" s="194">
        <v>147.5</v>
      </c>
      <c r="H8738" s="50" t="s">
        <v>60</v>
      </c>
      <c r="I8738" s="187">
        <v>3.7624580000000001</v>
      </c>
      <c r="J8738" s="41" t="s">
        <v>1220</v>
      </c>
      <c r="K8738" s="41" t="s">
        <v>335</v>
      </c>
      <c r="L8738" s="195">
        <v>1.337272</v>
      </c>
      <c r="M8738" s="52" t="s">
        <v>1220</v>
      </c>
      <c r="N8738" s="52" t="s">
        <v>117</v>
      </c>
      <c r="O8738" s="199">
        <v>3.3424694164048397E-3</v>
      </c>
    </row>
    <row r="8739" spans="1:16" x14ac:dyDescent="0.2">
      <c r="A8739" s="30">
        <v>2031</v>
      </c>
      <c r="B8739" s="249" t="str">
        <f>IF(AND(A8739&lt;&gt;"",ISNUMBER(A8739)),VLOOKUP(A8739,Studies!A:BR,2,FALSE),"")</f>
        <v>Quinney 2008</v>
      </c>
      <c r="C8739" s="250" t="str">
        <f>IF(AND(A8739&lt;&gt;"",ISNUMBER(A8739)),VLOOKUP(A8739,Studies!A:BR,3,FALSE),"")</f>
        <v>https://www.ncbi.nlm.nih.gov/pubmed/17635500</v>
      </c>
      <c r="D8739" s="250" t="str">
        <f>IF(AND(A8739&lt;&gt;"",ISNUMBER(A8739)),VLOOKUP(A8739,Studies!A:BR,4,FALSE),"")</f>
        <v>Clarithromycin</v>
      </c>
      <c r="E8739" s="250" t="str">
        <f>IF(AND(A8739&lt;&gt;"",ISNUMBER(A8739)),VLOOKUP(A8739,Studies!A:BR,5,FALSE),"")</f>
        <v>Clarithromycin</v>
      </c>
      <c r="F8739" s="251" t="str">
        <f>IF(AND(A8739&lt;&gt;"",ISNUMBER(A8739)),VLOOKUP(A8739,Studies!A:BR,6,FALSE),"")</f>
        <v>Serum</v>
      </c>
      <c r="G8739" s="194">
        <v>148</v>
      </c>
      <c r="H8739" s="50" t="s">
        <v>60</v>
      </c>
      <c r="I8739" s="187">
        <v>3.887073</v>
      </c>
      <c r="J8739" s="41" t="s">
        <v>1220</v>
      </c>
      <c r="K8739" s="41" t="s">
        <v>335</v>
      </c>
      <c r="L8739" s="195">
        <v>0.99584289999999998</v>
      </c>
      <c r="M8739" s="52" t="s">
        <v>1220</v>
      </c>
      <c r="N8739" s="52" t="s">
        <v>117</v>
      </c>
      <c r="O8739" s="199">
        <v>3.3424694164048397E-3</v>
      </c>
    </row>
    <row r="8740" spans="1:16" x14ac:dyDescent="0.2">
      <c r="A8740" s="30">
        <v>2031</v>
      </c>
      <c r="B8740" s="249" t="str">
        <f>IF(AND(A8740&lt;&gt;"",ISNUMBER(A8740)),VLOOKUP(A8740,Studies!A:BR,2,FALSE),"")</f>
        <v>Quinney 2008</v>
      </c>
      <c r="C8740" s="250" t="str">
        <f>IF(AND(A8740&lt;&gt;"",ISNUMBER(A8740)),VLOOKUP(A8740,Studies!A:BR,3,FALSE),"")</f>
        <v>https://www.ncbi.nlm.nih.gov/pubmed/17635500</v>
      </c>
      <c r="D8740" s="250" t="str">
        <f>IF(AND(A8740&lt;&gt;"",ISNUMBER(A8740)),VLOOKUP(A8740,Studies!A:BR,4,FALSE),"")</f>
        <v>Clarithromycin</v>
      </c>
      <c r="E8740" s="250" t="str">
        <f>IF(AND(A8740&lt;&gt;"",ISNUMBER(A8740)),VLOOKUP(A8740,Studies!A:BR,5,FALSE),"")</f>
        <v>Clarithromycin</v>
      </c>
      <c r="F8740" s="251" t="str">
        <f>IF(AND(A8740&lt;&gt;"",ISNUMBER(A8740)),VLOOKUP(A8740,Studies!A:BR,6,FALSE),"")</f>
        <v>Serum</v>
      </c>
      <c r="G8740" s="194">
        <v>148.5</v>
      </c>
      <c r="H8740" s="50" t="s">
        <v>60</v>
      </c>
      <c r="I8740" s="187">
        <v>3.8450829999999998</v>
      </c>
      <c r="J8740" s="41" t="s">
        <v>1220</v>
      </c>
      <c r="K8740" s="41" t="s">
        <v>335</v>
      </c>
      <c r="L8740" s="195">
        <v>1.1450629999999999</v>
      </c>
      <c r="M8740" s="52" t="s">
        <v>1220</v>
      </c>
      <c r="N8740" s="52" t="s">
        <v>117</v>
      </c>
      <c r="O8740" s="199">
        <v>3.3424694164048397E-3</v>
      </c>
    </row>
    <row r="8741" spans="1:16" x14ac:dyDescent="0.2">
      <c r="A8741" s="30">
        <v>2031</v>
      </c>
      <c r="B8741" s="249" t="str">
        <f>IF(AND(A8741&lt;&gt;"",ISNUMBER(A8741)),VLOOKUP(A8741,Studies!A:BR,2,FALSE),"")</f>
        <v>Quinney 2008</v>
      </c>
      <c r="C8741" s="250" t="str">
        <f>IF(AND(A8741&lt;&gt;"",ISNUMBER(A8741)),VLOOKUP(A8741,Studies!A:BR,3,FALSE),"")</f>
        <v>https://www.ncbi.nlm.nih.gov/pubmed/17635500</v>
      </c>
      <c r="D8741" s="250" t="str">
        <f>IF(AND(A8741&lt;&gt;"",ISNUMBER(A8741)),VLOOKUP(A8741,Studies!A:BR,4,FALSE),"")</f>
        <v>Clarithromycin</v>
      </c>
      <c r="E8741" s="250" t="str">
        <f>IF(AND(A8741&lt;&gt;"",ISNUMBER(A8741)),VLOOKUP(A8741,Studies!A:BR,5,FALSE),"")</f>
        <v>Clarithromycin</v>
      </c>
      <c r="F8741" s="251" t="str">
        <f>IF(AND(A8741&lt;&gt;"",ISNUMBER(A8741)),VLOOKUP(A8741,Studies!A:BR,6,FALSE),"")</f>
        <v>Serum</v>
      </c>
      <c r="G8741" s="194">
        <v>149</v>
      </c>
      <c r="H8741" s="50" t="s">
        <v>60</v>
      </c>
      <c r="I8741" s="187">
        <v>3.68161</v>
      </c>
      <c r="J8741" s="41" t="s">
        <v>1220</v>
      </c>
      <c r="K8741" s="41" t="s">
        <v>335</v>
      </c>
      <c r="L8741" s="195">
        <v>1.201306</v>
      </c>
      <c r="M8741" s="52" t="s">
        <v>1220</v>
      </c>
      <c r="N8741" s="52" t="s">
        <v>117</v>
      </c>
      <c r="O8741" s="199">
        <v>3.3424694164048397E-3</v>
      </c>
    </row>
    <row r="8742" spans="1:16" x14ac:dyDescent="0.2">
      <c r="A8742" s="30">
        <v>2031</v>
      </c>
      <c r="B8742" s="249" t="str">
        <f>IF(AND(A8742&lt;&gt;"",ISNUMBER(A8742)),VLOOKUP(A8742,Studies!A:BR,2,FALSE),"")</f>
        <v>Quinney 2008</v>
      </c>
      <c r="C8742" s="250" t="str">
        <f>IF(AND(A8742&lt;&gt;"",ISNUMBER(A8742)),VLOOKUP(A8742,Studies!A:BR,3,FALSE),"")</f>
        <v>https://www.ncbi.nlm.nih.gov/pubmed/17635500</v>
      </c>
      <c r="D8742" s="250" t="str">
        <f>IF(AND(A8742&lt;&gt;"",ISNUMBER(A8742)),VLOOKUP(A8742,Studies!A:BR,4,FALSE),"")</f>
        <v>Clarithromycin</v>
      </c>
      <c r="E8742" s="250" t="str">
        <f>IF(AND(A8742&lt;&gt;"",ISNUMBER(A8742)),VLOOKUP(A8742,Studies!A:BR,5,FALSE),"")</f>
        <v>Clarithromycin</v>
      </c>
      <c r="F8742" s="251" t="str">
        <f>IF(AND(A8742&lt;&gt;"",ISNUMBER(A8742)),VLOOKUP(A8742,Studies!A:BR,6,FALSE),"")</f>
        <v>Serum</v>
      </c>
      <c r="G8742" s="194">
        <v>150</v>
      </c>
      <c r="H8742" s="50" t="s">
        <v>60</v>
      </c>
      <c r="I8742" s="187">
        <v>3.4493390000000002</v>
      </c>
      <c r="J8742" s="41" t="s">
        <v>1220</v>
      </c>
      <c r="K8742" s="41" t="s">
        <v>335</v>
      </c>
      <c r="L8742" s="195">
        <v>0.74478719999999998</v>
      </c>
      <c r="M8742" s="52" t="s">
        <v>1220</v>
      </c>
      <c r="N8742" s="52" t="s">
        <v>117</v>
      </c>
      <c r="O8742" s="199">
        <v>3.3424694164048397E-3</v>
      </c>
    </row>
    <row r="8743" spans="1:16" x14ac:dyDescent="0.2">
      <c r="A8743" s="30">
        <v>2031</v>
      </c>
      <c r="B8743" s="249" t="str">
        <f>IF(AND(A8743&lt;&gt;"",ISNUMBER(A8743)),VLOOKUP(A8743,Studies!A:BR,2,FALSE),"")</f>
        <v>Quinney 2008</v>
      </c>
      <c r="C8743" s="250" t="str">
        <f>IF(AND(A8743&lt;&gt;"",ISNUMBER(A8743)),VLOOKUP(A8743,Studies!A:BR,3,FALSE),"")</f>
        <v>https://www.ncbi.nlm.nih.gov/pubmed/17635500</v>
      </c>
      <c r="D8743" s="250" t="str">
        <f>IF(AND(A8743&lt;&gt;"",ISNUMBER(A8743)),VLOOKUP(A8743,Studies!A:BR,4,FALSE),"")</f>
        <v>Clarithromycin</v>
      </c>
      <c r="E8743" s="250" t="str">
        <f>IF(AND(A8743&lt;&gt;"",ISNUMBER(A8743)),VLOOKUP(A8743,Studies!A:BR,5,FALSE),"")</f>
        <v>Clarithromycin</v>
      </c>
      <c r="F8743" s="251" t="str">
        <f>IF(AND(A8743&lt;&gt;"",ISNUMBER(A8743)),VLOOKUP(A8743,Studies!A:BR,6,FALSE),"")</f>
        <v>Serum</v>
      </c>
      <c r="G8743" s="194">
        <v>151</v>
      </c>
      <c r="H8743" s="50" t="s">
        <v>60</v>
      </c>
      <c r="I8743" s="187">
        <v>3.3026909999999998</v>
      </c>
      <c r="J8743" s="41" t="s">
        <v>1220</v>
      </c>
      <c r="K8743" s="41" t="s">
        <v>335</v>
      </c>
      <c r="L8743" s="195">
        <v>1.030346</v>
      </c>
      <c r="M8743" s="52" t="s">
        <v>1220</v>
      </c>
      <c r="N8743" s="52" t="s">
        <v>117</v>
      </c>
      <c r="O8743" s="199">
        <v>3.3424694164048397E-3</v>
      </c>
    </row>
    <row r="8744" spans="1:16" x14ac:dyDescent="0.2">
      <c r="A8744" s="30">
        <v>2031</v>
      </c>
      <c r="B8744" s="249" t="str">
        <f>IF(AND(A8744&lt;&gt;"",ISNUMBER(A8744)),VLOOKUP(A8744,Studies!A:BR,2,FALSE),"")</f>
        <v>Quinney 2008</v>
      </c>
      <c r="C8744" s="250" t="str">
        <f>IF(AND(A8744&lt;&gt;"",ISNUMBER(A8744)),VLOOKUP(A8744,Studies!A:BR,3,FALSE),"")</f>
        <v>https://www.ncbi.nlm.nih.gov/pubmed/17635500</v>
      </c>
      <c r="D8744" s="250" t="str">
        <f>IF(AND(A8744&lt;&gt;"",ISNUMBER(A8744)),VLOOKUP(A8744,Studies!A:BR,4,FALSE),"")</f>
        <v>Clarithromycin</v>
      </c>
      <c r="E8744" s="250" t="str">
        <f>IF(AND(A8744&lt;&gt;"",ISNUMBER(A8744)),VLOOKUP(A8744,Studies!A:BR,5,FALSE),"")</f>
        <v>Clarithromycin</v>
      </c>
      <c r="F8744" s="251" t="str">
        <f>IF(AND(A8744&lt;&gt;"",ISNUMBER(A8744)),VLOOKUP(A8744,Studies!A:BR,6,FALSE),"")</f>
        <v>Serum</v>
      </c>
      <c r="G8744" s="194">
        <v>152</v>
      </c>
      <c r="H8744" s="50" t="s">
        <v>60</v>
      </c>
      <c r="I8744" s="187">
        <v>2.8991060000000002</v>
      </c>
      <c r="J8744" s="41" t="s">
        <v>1220</v>
      </c>
      <c r="K8744" s="41" t="s">
        <v>335</v>
      </c>
      <c r="L8744" s="195">
        <v>0.98796649999999997</v>
      </c>
      <c r="M8744" s="52" t="s">
        <v>1220</v>
      </c>
      <c r="N8744" s="52" t="s">
        <v>117</v>
      </c>
      <c r="O8744" s="199">
        <v>3.3424694164048397E-3</v>
      </c>
    </row>
    <row r="8745" spans="1:16" x14ac:dyDescent="0.2">
      <c r="A8745" s="30">
        <v>2031</v>
      </c>
      <c r="B8745" s="249" t="str">
        <f>IF(AND(A8745&lt;&gt;"",ISNUMBER(A8745)),VLOOKUP(A8745,Studies!A:BR,2,FALSE),"")</f>
        <v>Quinney 2008</v>
      </c>
      <c r="C8745" s="250" t="str">
        <f>IF(AND(A8745&lt;&gt;"",ISNUMBER(A8745)),VLOOKUP(A8745,Studies!A:BR,3,FALSE),"")</f>
        <v>https://www.ncbi.nlm.nih.gov/pubmed/17635500</v>
      </c>
      <c r="D8745" s="250" t="str">
        <f>IF(AND(A8745&lt;&gt;"",ISNUMBER(A8745)),VLOOKUP(A8745,Studies!A:BR,4,FALSE),"")</f>
        <v>Clarithromycin</v>
      </c>
      <c r="E8745" s="250" t="str">
        <f>IF(AND(A8745&lt;&gt;"",ISNUMBER(A8745)),VLOOKUP(A8745,Studies!A:BR,5,FALSE),"")</f>
        <v>Clarithromycin</v>
      </c>
      <c r="F8745" s="251" t="str">
        <f>IF(AND(A8745&lt;&gt;"",ISNUMBER(A8745)),VLOOKUP(A8745,Studies!A:BR,6,FALSE),"")</f>
        <v>Serum</v>
      </c>
      <c r="G8745" s="194">
        <v>154</v>
      </c>
      <c r="H8745" s="50" t="s">
        <v>60</v>
      </c>
      <c r="I8745" s="187">
        <v>2.6868620000000001</v>
      </c>
      <c r="J8745" s="41" t="s">
        <v>1220</v>
      </c>
      <c r="K8745" s="41" t="s">
        <v>335</v>
      </c>
      <c r="L8745" s="195">
        <v>1.0349520000000001</v>
      </c>
      <c r="M8745" s="52" t="s">
        <v>1220</v>
      </c>
      <c r="N8745" s="52" t="s">
        <v>117</v>
      </c>
      <c r="O8745" s="199">
        <v>3.3424694164048397E-3</v>
      </c>
    </row>
    <row r="8746" spans="1:16" x14ac:dyDescent="0.2">
      <c r="A8746" s="30">
        <v>2031</v>
      </c>
      <c r="B8746" s="249" t="str">
        <f>IF(AND(A8746&lt;&gt;"",ISNUMBER(A8746)),VLOOKUP(A8746,Studies!A:BR,2,FALSE),"")</f>
        <v>Quinney 2008</v>
      </c>
      <c r="C8746" s="250" t="str">
        <f>IF(AND(A8746&lt;&gt;"",ISNUMBER(A8746)),VLOOKUP(A8746,Studies!A:BR,3,FALSE),"")</f>
        <v>https://www.ncbi.nlm.nih.gov/pubmed/17635500</v>
      </c>
      <c r="D8746" s="250" t="str">
        <f>IF(AND(A8746&lt;&gt;"",ISNUMBER(A8746)),VLOOKUP(A8746,Studies!A:BR,4,FALSE),"")</f>
        <v>Clarithromycin</v>
      </c>
      <c r="E8746" s="250" t="str">
        <f>IF(AND(A8746&lt;&gt;"",ISNUMBER(A8746)),VLOOKUP(A8746,Studies!A:BR,5,FALSE),"")</f>
        <v>Clarithromycin</v>
      </c>
      <c r="F8746" s="251" t="str">
        <f>IF(AND(A8746&lt;&gt;"",ISNUMBER(A8746)),VLOOKUP(A8746,Studies!A:BR,6,FALSE),"")</f>
        <v>Serum</v>
      </c>
      <c r="G8746" s="194">
        <v>156</v>
      </c>
      <c r="H8746" s="50" t="s">
        <v>60</v>
      </c>
      <c r="I8746" s="187">
        <v>2.2582580000000001</v>
      </c>
      <c r="J8746" s="41" t="s">
        <v>1220</v>
      </c>
      <c r="K8746" s="41" t="s">
        <v>335</v>
      </c>
      <c r="L8746" s="195">
        <v>1.0087550000000001</v>
      </c>
      <c r="M8746" s="52" t="s">
        <v>1220</v>
      </c>
      <c r="N8746" s="52" t="s">
        <v>117</v>
      </c>
      <c r="O8746" s="199">
        <v>3.3424694164048397E-3</v>
      </c>
    </row>
    <row r="8747" spans="1:16" x14ac:dyDescent="0.2">
      <c r="A8747" s="30">
        <v>2032</v>
      </c>
      <c r="B8747" s="249" t="str">
        <f>IF(AND(A8747&lt;&gt;"",ISNUMBER(A8747)),VLOOKUP(A8747,Studies!A:BR,2,FALSE),"")</f>
        <v>Quinney 2008</v>
      </c>
      <c r="C8747" s="250" t="str">
        <f>IF(AND(A8747&lt;&gt;"",ISNUMBER(A8747)),VLOOKUP(A8747,Studies!A:BR,3,FALSE),"")</f>
        <v>https://www.ncbi.nlm.nih.gov/pubmed/17635500</v>
      </c>
      <c r="D8747" s="250" t="str">
        <f>IF(AND(A8747&lt;&gt;"",ISNUMBER(A8747)),VLOOKUP(A8747,Studies!A:BR,4,FALSE),"")</f>
        <v>14-hydroxyclarithromycin</v>
      </c>
      <c r="E8747" s="250" t="str">
        <f>IF(AND(A8747&lt;&gt;"",ISNUMBER(A8747)),VLOOKUP(A8747,Studies!A:BR,5,FALSE),"")</f>
        <v>14-hydroxyclarithromycin</v>
      </c>
      <c r="F8747" s="251" t="str">
        <f>IF(AND(A8747&lt;&gt;"",ISNUMBER(A8747)),VLOOKUP(A8747,Studies!A:BR,6,FALSE),"")</f>
        <v>Serum</v>
      </c>
      <c r="G8747" s="194">
        <v>144</v>
      </c>
      <c r="H8747" s="50" t="s">
        <v>60</v>
      </c>
      <c r="I8747" s="187">
        <v>0.40596680000000002</v>
      </c>
      <c r="J8747" s="41" t="s">
        <v>1220</v>
      </c>
      <c r="K8747" s="41" t="s">
        <v>335</v>
      </c>
      <c r="L8747" s="195">
        <v>0.19424140000000001</v>
      </c>
      <c r="M8747" s="52" t="s">
        <v>1220</v>
      </c>
      <c r="N8747" s="52" t="s">
        <v>117</v>
      </c>
      <c r="O8747" s="199"/>
      <c r="P8747" s="42" t="s">
        <v>2647</v>
      </c>
    </row>
    <row r="8748" spans="1:16" x14ac:dyDescent="0.2">
      <c r="A8748" s="30">
        <v>2032</v>
      </c>
      <c r="B8748" s="249" t="str">
        <f>IF(AND(A8748&lt;&gt;"",ISNUMBER(A8748)),VLOOKUP(A8748,Studies!A:BR,2,FALSE),"")</f>
        <v>Quinney 2008</v>
      </c>
      <c r="C8748" s="250" t="str">
        <f>IF(AND(A8748&lt;&gt;"",ISNUMBER(A8748)),VLOOKUP(A8748,Studies!A:BR,3,FALSE),"")</f>
        <v>https://www.ncbi.nlm.nih.gov/pubmed/17635500</v>
      </c>
      <c r="D8748" s="250" t="str">
        <f>IF(AND(A8748&lt;&gt;"",ISNUMBER(A8748)),VLOOKUP(A8748,Studies!A:BR,4,FALSE),"")</f>
        <v>14-hydroxyclarithromycin</v>
      </c>
      <c r="E8748" s="250" t="str">
        <f>IF(AND(A8748&lt;&gt;"",ISNUMBER(A8748)),VLOOKUP(A8748,Studies!A:BR,5,FALSE),"")</f>
        <v>14-hydroxyclarithromycin</v>
      </c>
      <c r="F8748" s="251" t="str">
        <f>IF(AND(A8748&lt;&gt;"",ISNUMBER(A8748)),VLOOKUP(A8748,Studies!A:BR,6,FALSE),"")</f>
        <v>Serum</v>
      </c>
      <c r="G8748" s="194">
        <v>146</v>
      </c>
      <c r="H8748" s="50" t="s">
        <v>60</v>
      </c>
      <c r="I8748" s="187">
        <v>0.47263759999999999</v>
      </c>
      <c r="J8748" s="41" t="s">
        <v>1220</v>
      </c>
      <c r="K8748" s="41" t="s">
        <v>335</v>
      </c>
      <c r="L8748" s="195">
        <v>0.14744969999999999</v>
      </c>
      <c r="M8748" s="52" t="s">
        <v>1220</v>
      </c>
      <c r="N8748" s="52" t="s">
        <v>117</v>
      </c>
      <c r="O8748" s="199"/>
    </row>
    <row r="8749" spans="1:16" x14ac:dyDescent="0.2">
      <c r="A8749" s="30">
        <v>2032</v>
      </c>
      <c r="B8749" s="249" t="str">
        <f>IF(AND(A8749&lt;&gt;"",ISNUMBER(A8749)),VLOOKUP(A8749,Studies!A:BR,2,FALSE),"")</f>
        <v>Quinney 2008</v>
      </c>
      <c r="C8749" s="250" t="str">
        <f>IF(AND(A8749&lt;&gt;"",ISNUMBER(A8749)),VLOOKUP(A8749,Studies!A:BR,3,FALSE),"")</f>
        <v>https://www.ncbi.nlm.nih.gov/pubmed/17635500</v>
      </c>
      <c r="D8749" s="250" t="str">
        <f>IF(AND(A8749&lt;&gt;"",ISNUMBER(A8749)),VLOOKUP(A8749,Studies!A:BR,4,FALSE),"")</f>
        <v>14-hydroxyclarithromycin</v>
      </c>
      <c r="E8749" s="250" t="str">
        <f>IF(AND(A8749&lt;&gt;"",ISNUMBER(A8749)),VLOOKUP(A8749,Studies!A:BR,5,FALSE),"")</f>
        <v>14-hydroxyclarithromycin</v>
      </c>
      <c r="F8749" s="251" t="str">
        <f>IF(AND(A8749&lt;&gt;"",ISNUMBER(A8749)),VLOOKUP(A8749,Studies!A:BR,6,FALSE),"")</f>
        <v>Serum</v>
      </c>
      <c r="G8749" s="194">
        <v>146.25</v>
      </c>
      <c r="H8749" s="50" t="s">
        <v>60</v>
      </c>
      <c r="I8749" s="187">
        <v>0.5155421</v>
      </c>
      <c r="J8749" s="41" t="s">
        <v>1220</v>
      </c>
      <c r="K8749" s="41" t="s">
        <v>335</v>
      </c>
      <c r="L8749" s="195">
        <v>0.139151</v>
      </c>
      <c r="M8749" s="52" t="s">
        <v>1220</v>
      </c>
      <c r="N8749" s="52" t="s">
        <v>117</v>
      </c>
      <c r="O8749" s="199"/>
    </row>
    <row r="8750" spans="1:16" x14ac:dyDescent="0.2">
      <c r="A8750" s="30">
        <v>2032</v>
      </c>
      <c r="B8750" s="249" t="str">
        <f>IF(AND(A8750&lt;&gt;"",ISNUMBER(A8750)),VLOOKUP(A8750,Studies!A:BR,2,FALSE),"")</f>
        <v>Quinney 2008</v>
      </c>
      <c r="C8750" s="250" t="str">
        <f>IF(AND(A8750&lt;&gt;"",ISNUMBER(A8750)),VLOOKUP(A8750,Studies!A:BR,3,FALSE),"")</f>
        <v>https://www.ncbi.nlm.nih.gov/pubmed/17635500</v>
      </c>
      <c r="D8750" s="250" t="str">
        <f>IF(AND(A8750&lt;&gt;"",ISNUMBER(A8750)),VLOOKUP(A8750,Studies!A:BR,4,FALSE),"")</f>
        <v>14-hydroxyclarithromycin</v>
      </c>
      <c r="E8750" s="250" t="str">
        <f>IF(AND(A8750&lt;&gt;"",ISNUMBER(A8750)),VLOOKUP(A8750,Studies!A:BR,5,FALSE),"")</f>
        <v>14-hydroxyclarithromycin</v>
      </c>
      <c r="F8750" s="251" t="str">
        <f>IF(AND(A8750&lt;&gt;"",ISNUMBER(A8750)),VLOOKUP(A8750,Studies!A:BR,6,FALSE),"")</f>
        <v>Serum</v>
      </c>
      <c r="G8750" s="194">
        <v>146.5</v>
      </c>
      <c r="H8750" s="50" t="s">
        <v>60</v>
      </c>
      <c r="I8750" s="187">
        <v>0.50446400000000002</v>
      </c>
      <c r="J8750" s="41" t="s">
        <v>1220</v>
      </c>
      <c r="K8750" s="41" t="s">
        <v>335</v>
      </c>
      <c r="L8750" s="195">
        <v>0.122395</v>
      </c>
      <c r="M8750" s="52" t="s">
        <v>1220</v>
      </c>
      <c r="N8750" s="52" t="s">
        <v>117</v>
      </c>
      <c r="O8750" s="199"/>
    </row>
    <row r="8751" spans="1:16" x14ac:dyDescent="0.2">
      <c r="A8751" s="30">
        <v>2032</v>
      </c>
      <c r="B8751" s="249" t="str">
        <f>IF(AND(A8751&lt;&gt;"",ISNUMBER(A8751)),VLOOKUP(A8751,Studies!A:BR,2,FALSE),"")</f>
        <v>Quinney 2008</v>
      </c>
      <c r="C8751" s="250" t="str">
        <f>IF(AND(A8751&lt;&gt;"",ISNUMBER(A8751)),VLOOKUP(A8751,Studies!A:BR,3,FALSE),"")</f>
        <v>https://www.ncbi.nlm.nih.gov/pubmed/17635500</v>
      </c>
      <c r="D8751" s="250" t="str">
        <f>IF(AND(A8751&lt;&gt;"",ISNUMBER(A8751)),VLOOKUP(A8751,Studies!A:BR,4,FALSE),"")</f>
        <v>14-hydroxyclarithromycin</v>
      </c>
      <c r="E8751" s="250" t="str">
        <f>IF(AND(A8751&lt;&gt;"",ISNUMBER(A8751)),VLOOKUP(A8751,Studies!A:BR,5,FALSE),"")</f>
        <v>14-hydroxyclarithromycin</v>
      </c>
      <c r="F8751" s="251" t="str">
        <f>IF(AND(A8751&lt;&gt;"",ISNUMBER(A8751)),VLOOKUP(A8751,Studies!A:BR,6,FALSE),"")</f>
        <v>Serum</v>
      </c>
      <c r="G8751" s="194">
        <v>146.75</v>
      </c>
      <c r="H8751" s="50" t="s">
        <v>60</v>
      </c>
      <c r="I8751" s="187">
        <v>0.47263759999999999</v>
      </c>
      <c r="J8751" s="41" t="s">
        <v>1220</v>
      </c>
      <c r="K8751" s="41" t="s">
        <v>335</v>
      </c>
      <c r="L8751" s="195">
        <v>0.1020528</v>
      </c>
      <c r="M8751" s="52" t="s">
        <v>1220</v>
      </c>
      <c r="N8751" s="52" t="s">
        <v>117</v>
      </c>
      <c r="O8751" s="199"/>
    </row>
    <row r="8752" spans="1:16" x14ac:dyDescent="0.2">
      <c r="A8752" s="30">
        <v>2032</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14-hydroxyclarithromycin</v>
      </c>
      <c r="E8752" s="250" t="str">
        <f>IF(AND(A8752&lt;&gt;"",ISNUMBER(A8752)),VLOOKUP(A8752,Studies!A:BR,5,FALSE),"")</f>
        <v>14-hydroxyclarithromycin</v>
      </c>
      <c r="F8752" s="251" t="str">
        <f>IF(AND(A8752&lt;&gt;"",ISNUMBER(A8752)),VLOOKUP(A8752,Studies!A:BR,6,FALSE),"")</f>
        <v>Serum</v>
      </c>
      <c r="G8752" s="194">
        <v>147</v>
      </c>
      <c r="H8752" s="50" t="s">
        <v>60</v>
      </c>
      <c r="I8752" s="187">
        <v>0.50997300000000001</v>
      </c>
      <c r="J8752" s="41" t="s">
        <v>1220</v>
      </c>
      <c r="K8752" s="41" t="s">
        <v>335</v>
      </c>
      <c r="L8752" s="195">
        <v>0.16640379999999999</v>
      </c>
      <c r="M8752" s="52" t="s">
        <v>1220</v>
      </c>
      <c r="N8752" s="52" t="s">
        <v>117</v>
      </c>
      <c r="O8752" s="199"/>
    </row>
    <row r="8753" spans="1:16" x14ac:dyDescent="0.2">
      <c r="A8753" s="30">
        <v>2032</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14-hydroxyclarithromycin</v>
      </c>
      <c r="E8753" s="250" t="str">
        <f>IF(AND(A8753&lt;&gt;"",ISNUMBER(A8753)),VLOOKUP(A8753,Studies!A:BR,5,FALSE),"")</f>
        <v>14-hydroxyclarithromycin</v>
      </c>
      <c r="F8753" s="251" t="str">
        <f>IF(AND(A8753&lt;&gt;"",ISNUMBER(A8753)),VLOOKUP(A8753,Studies!A:BR,6,FALSE),"")</f>
        <v>Serum</v>
      </c>
      <c r="G8753" s="194">
        <v>147.5</v>
      </c>
      <c r="H8753" s="50" t="s">
        <v>60</v>
      </c>
      <c r="I8753" s="187">
        <v>0.467532</v>
      </c>
      <c r="J8753" s="41" t="s">
        <v>1220</v>
      </c>
      <c r="K8753" s="41" t="s">
        <v>335</v>
      </c>
      <c r="L8753" s="195">
        <v>0.15932689999999999</v>
      </c>
      <c r="M8753" s="52" t="s">
        <v>1220</v>
      </c>
      <c r="N8753" s="52" t="s">
        <v>117</v>
      </c>
      <c r="O8753" s="199"/>
    </row>
    <row r="8754" spans="1:16" x14ac:dyDescent="0.2">
      <c r="A8754" s="30">
        <v>2032</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14-hydroxyclarithromycin</v>
      </c>
      <c r="E8754" s="250" t="str">
        <f>IF(AND(A8754&lt;&gt;"",ISNUMBER(A8754)),VLOOKUP(A8754,Studies!A:BR,5,FALSE),"")</f>
        <v>14-hydroxyclarithromycin</v>
      </c>
      <c r="F8754" s="251" t="str">
        <f>IF(AND(A8754&lt;&gt;"",ISNUMBER(A8754)),VLOOKUP(A8754,Studies!A:BR,6,FALSE),"")</f>
        <v>Serum</v>
      </c>
      <c r="G8754" s="194">
        <v>148</v>
      </c>
      <c r="H8754" s="50" t="s">
        <v>60</v>
      </c>
      <c r="I8754" s="187">
        <v>0.50997300000000001</v>
      </c>
      <c r="J8754" s="41" t="s">
        <v>1220</v>
      </c>
      <c r="K8754" s="41" t="s">
        <v>335</v>
      </c>
      <c r="L8754" s="195">
        <v>0.1737901</v>
      </c>
      <c r="M8754" s="52" t="s">
        <v>1220</v>
      </c>
      <c r="N8754" s="52" t="s">
        <v>117</v>
      </c>
      <c r="O8754" s="199"/>
    </row>
    <row r="8755" spans="1:16" x14ac:dyDescent="0.2">
      <c r="A8755" s="30">
        <v>2032</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14-hydroxyclarithromycin</v>
      </c>
      <c r="E8755" s="250" t="str">
        <f>IF(AND(A8755&lt;&gt;"",ISNUMBER(A8755)),VLOOKUP(A8755,Studies!A:BR,5,FALSE),"")</f>
        <v>14-hydroxyclarithromycin</v>
      </c>
      <c r="F8755" s="251" t="str">
        <f>IF(AND(A8755&lt;&gt;"",ISNUMBER(A8755)),VLOOKUP(A8755,Studies!A:BR,6,FALSE),"")</f>
        <v>Serum</v>
      </c>
      <c r="G8755" s="194">
        <v>148.5</v>
      </c>
      <c r="H8755" s="50" t="s">
        <v>60</v>
      </c>
      <c r="I8755" s="187">
        <v>0.50446400000000002</v>
      </c>
      <c r="J8755" s="41" t="s">
        <v>1220</v>
      </c>
      <c r="K8755" s="41" t="s">
        <v>335</v>
      </c>
      <c r="L8755" s="195">
        <v>0.1361609</v>
      </c>
      <c r="M8755" s="52" t="s">
        <v>1220</v>
      </c>
      <c r="N8755" s="52" t="s">
        <v>117</v>
      </c>
      <c r="O8755" s="199"/>
    </row>
    <row r="8756" spans="1:16" x14ac:dyDescent="0.2">
      <c r="A8756" s="30">
        <v>2032</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14-hydroxyclarithromycin</v>
      </c>
      <c r="E8756" s="250" t="str">
        <f>IF(AND(A8756&lt;&gt;"",ISNUMBER(A8756)),VLOOKUP(A8756,Studies!A:BR,5,FALSE),"")</f>
        <v>14-hydroxyclarithromycin</v>
      </c>
      <c r="F8756" s="251" t="str">
        <f>IF(AND(A8756&lt;&gt;"",ISNUMBER(A8756)),VLOOKUP(A8756,Studies!A:BR,6,FALSE),"")</f>
        <v>Serum</v>
      </c>
      <c r="G8756" s="194">
        <v>149</v>
      </c>
      <c r="H8756" s="50" t="s">
        <v>60</v>
      </c>
      <c r="I8756" s="187">
        <v>0.48301680000000002</v>
      </c>
      <c r="J8756" s="41" t="s">
        <v>1220</v>
      </c>
      <c r="K8756" s="41" t="s">
        <v>335</v>
      </c>
      <c r="L8756" s="195">
        <v>0.1646039</v>
      </c>
      <c r="M8756" s="52" t="s">
        <v>1220</v>
      </c>
      <c r="N8756" s="52" t="s">
        <v>117</v>
      </c>
      <c r="O8756" s="199"/>
    </row>
    <row r="8757" spans="1:16" x14ac:dyDescent="0.2">
      <c r="A8757" s="30">
        <v>2032</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14-hydroxyclarithromycin</v>
      </c>
      <c r="E8757" s="250" t="str">
        <f>IF(AND(A8757&lt;&gt;"",ISNUMBER(A8757)),VLOOKUP(A8757,Studies!A:BR,5,FALSE),"")</f>
        <v>14-hydroxyclarithromycin</v>
      </c>
      <c r="F8757" s="251" t="str">
        <f>IF(AND(A8757&lt;&gt;"",ISNUMBER(A8757)),VLOOKUP(A8757,Studies!A:BR,6,FALSE),"")</f>
        <v>Serum</v>
      </c>
      <c r="G8757" s="194">
        <v>150</v>
      </c>
      <c r="H8757" s="50" t="s">
        <v>60</v>
      </c>
      <c r="I8757" s="187">
        <v>0.47263759999999999</v>
      </c>
      <c r="J8757" s="41" t="s">
        <v>1220</v>
      </c>
      <c r="K8757" s="41" t="s">
        <v>335</v>
      </c>
      <c r="L8757" s="195">
        <v>0.14744969999999999</v>
      </c>
      <c r="M8757" s="52" t="s">
        <v>1220</v>
      </c>
      <c r="N8757" s="52" t="s">
        <v>117</v>
      </c>
      <c r="O8757" s="199"/>
    </row>
    <row r="8758" spans="1:16" x14ac:dyDescent="0.2">
      <c r="A8758" s="30">
        <v>2032</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14-hydroxyclarithromycin</v>
      </c>
      <c r="E8758" s="250" t="str">
        <f>IF(AND(A8758&lt;&gt;"",ISNUMBER(A8758)),VLOOKUP(A8758,Studies!A:BR,5,FALSE),"")</f>
        <v>14-hydroxyclarithromycin</v>
      </c>
      <c r="F8758" s="251" t="str">
        <f>IF(AND(A8758&lt;&gt;"",ISNUMBER(A8758)),VLOOKUP(A8758,Studies!A:BR,6,FALSE),"")</f>
        <v>Serum</v>
      </c>
      <c r="G8758" s="194">
        <v>151</v>
      </c>
      <c r="H8758" s="50" t="s">
        <v>60</v>
      </c>
      <c r="I8758" s="187">
        <v>0.52117199999999997</v>
      </c>
      <c r="J8758" s="41" t="s">
        <v>1220</v>
      </c>
      <c r="K8758" s="41" t="s">
        <v>335</v>
      </c>
      <c r="L8758" s="195">
        <v>0.14789830000000001</v>
      </c>
      <c r="M8758" s="52" t="s">
        <v>1220</v>
      </c>
      <c r="N8758" s="52" t="s">
        <v>117</v>
      </c>
      <c r="O8758" s="199"/>
    </row>
    <row r="8759" spans="1:16" x14ac:dyDescent="0.2">
      <c r="A8759" s="30">
        <v>2032</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14-hydroxyclarithromycin</v>
      </c>
      <c r="E8759" s="250" t="str">
        <f>IF(AND(A8759&lt;&gt;"",ISNUMBER(A8759)),VLOOKUP(A8759,Studies!A:BR,5,FALSE),"")</f>
        <v>14-hydroxyclarithromycin</v>
      </c>
      <c r="F8759" s="251" t="str">
        <f>IF(AND(A8759&lt;&gt;"",ISNUMBER(A8759)),VLOOKUP(A8759,Studies!A:BR,6,FALSE),"")</f>
        <v>Serum</v>
      </c>
      <c r="G8759" s="194">
        <v>152</v>
      </c>
      <c r="H8759" s="50" t="s">
        <v>60</v>
      </c>
      <c r="I8759" s="187">
        <v>0.48301680000000002</v>
      </c>
      <c r="J8759" s="41" t="s">
        <v>1220</v>
      </c>
      <c r="K8759" s="41" t="s">
        <v>335</v>
      </c>
      <c r="L8759" s="195">
        <v>0.17882580000000001</v>
      </c>
      <c r="M8759" s="52" t="s">
        <v>1220</v>
      </c>
      <c r="N8759" s="52" t="s">
        <v>117</v>
      </c>
      <c r="O8759" s="199"/>
    </row>
    <row r="8760" spans="1:16" x14ac:dyDescent="0.2">
      <c r="A8760" s="30">
        <v>2032</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14-hydroxyclarithromycin</v>
      </c>
      <c r="E8760" s="250" t="str">
        <f>IF(AND(A8760&lt;&gt;"",ISNUMBER(A8760)),VLOOKUP(A8760,Studies!A:BR,5,FALSE),"")</f>
        <v>14-hydroxyclarithromycin</v>
      </c>
      <c r="F8760" s="251" t="str">
        <f>IF(AND(A8760&lt;&gt;"",ISNUMBER(A8760)),VLOOKUP(A8760,Studies!A:BR,6,FALSE),"")</f>
        <v>Serum</v>
      </c>
      <c r="G8760" s="194">
        <v>154</v>
      </c>
      <c r="H8760" s="50" t="s">
        <v>60</v>
      </c>
      <c r="I8760" s="187">
        <v>0.47263759999999999</v>
      </c>
      <c r="J8760" s="41" t="s">
        <v>1220</v>
      </c>
      <c r="K8760" s="41" t="s">
        <v>335</v>
      </c>
      <c r="L8760" s="195">
        <v>0.16106690000000001</v>
      </c>
      <c r="M8760" s="52" t="s">
        <v>1220</v>
      </c>
      <c r="N8760" s="52" t="s">
        <v>117</v>
      </c>
      <c r="O8760" s="199"/>
    </row>
    <row r="8761" spans="1:16" x14ac:dyDescent="0.2">
      <c r="A8761" s="30">
        <v>2032</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14-hydroxyclarithromycin</v>
      </c>
      <c r="E8761" s="250" t="str">
        <f>IF(AND(A8761&lt;&gt;"",ISNUMBER(A8761)),VLOOKUP(A8761,Studies!A:BR,5,FALSE),"")</f>
        <v>14-hydroxyclarithromycin</v>
      </c>
      <c r="F8761" s="251" t="str">
        <f>IF(AND(A8761&lt;&gt;"",ISNUMBER(A8761)),VLOOKUP(A8761,Studies!A:BR,6,FALSE),"")</f>
        <v>Serum</v>
      </c>
      <c r="G8761" s="194">
        <v>156</v>
      </c>
      <c r="H8761" s="50" t="s">
        <v>60</v>
      </c>
      <c r="I8761" s="187">
        <v>0.41941260000000002</v>
      </c>
      <c r="J8761" s="41" t="s">
        <v>1220</v>
      </c>
      <c r="K8761" s="41" t="s">
        <v>335</v>
      </c>
      <c r="L8761" s="195">
        <v>0.16789809999999999</v>
      </c>
      <c r="M8761" s="52" t="s">
        <v>1220</v>
      </c>
      <c r="N8761" s="52" t="s">
        <v>117</v>
      </c>
      <c r="O8761" s="199"/>
    </row>
    <row r="8762" spans="1:16" x14ac:dyDescent="0.2">
      <c r="A8762" s="30">
        <v>2033</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N-desmethylclarithromycin</v>
      </c>
      <c r="E8762" s="250" t="str">
        <f>IF(AND(A8762&lt;&gt;"",ISNUMBER(A8762)),VLOOKUP(A8762,Studies!A:BR,5,FALSE),"")</f>
        <v>N-desmethylclarithromycin</v>
      </c>
      <c r="F8762" s="251" t="str">
        <f>IF(AND(A8762&lt;&gt;"",ISNUMBER(A8762)),VLOOKUP(A8762,Studies!A:BR,6,FALSE),"")</f>
        <v>Serum</v>
      </c>
      <c r="G8762" s="194">
        <v>144</v>
      </c>
      <c r="H8762" s="50" t="s">
        <v>60</v>
      </c>
      <c r="I8762" s="187">
        <v>0.41040019999999999</v>
      </c>
      <c r="J8762" s="41" t="s">
        <v>1220</v>
      </c>
      <c r="K8762" s="41" t="s">
        <v>335</v>
      </c>
      <c r="L8762" s="195">
        <v>0.27632190000000001</v>
      </c>
      <c r="M8762" s="52" t="s">
        <v>1220</v>
      </c>
      <c r="N8762" s="52" t="s">
        <v>117</v>
      </c>
      <c r="O8762" s="199"/>
      <c r="P8762" s="42" t="s">
        <v>2647</v>
      </c>
    </row>
    <row r="8763" spans="1:16" x14ac:dyDescent="0.2">
      <c r="A8763" s="30">
        <v>2033</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N-desmethylclarithromycin</v>
      </c>
      <c r="E8763" s="250" t="str">
        <f>IF(AND(A8763&lt;&gt;"",ISNUMBER(A8763)),VLOOKUP(A8763,Studies!A:BR,5,FALSE),"")</f>
        <v>N-desmethylclarithromycin</v>
      </c>
      <c r="F8763" s="251" t="str">
        <f>IF(AND(A8763&lt;&gt;"",ISNUMBER(A8763)),VLOOKUP(A8763,Studies!A:BR,6,FALSE),"")</f>
        <v>Serum</v>
      </c>
      <c r="G8763" s="194">
        <v>146</v>
      </c>
      <c r="H8763" s="50" t="s">
        <v>60</v>
      </c>
      <c r="I8763" s="187">
        <v>0.467532</v>
      </c>
      <c r="J8763" s="41" t="s">
        <v>1220</v>
      </c>
      <c r="K8763" s="41" t="s">
        <v>335</v>
      </c>
      <c r="L8763" s="195">
        <v>0.24170620000000001</v>
      </c>
      <c r="M8763" s="52" t="s">
        <v>1220</v>
      </c>
      <c r="N8763" s="52" t="s">
        <v>117</v>
      </c>
      <c r="O8763" s="199"/>
    </row>
    <row r="8764" spans="1:16" x14ac:dyDescent="0.2">
      <c r="A8764" s="30">
        <v>2033</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N-desmethylclarithromycin</v>
      </c>
      <c r="E8764" s="250" t="str">
        <f>IF(AND(A8764&lt;&gt;"",ISNUMBER(A8764)),VLOOKUP(A8764,Studies!A:BR,5,FALSE),"")</f>
        <v>N-desmethylclarithromycin</v>
      </c>
      <c r="F8764" s="251" t="str">
        <f>IF(AND(A8764&lt;&gt;"",ISNUMBER(A8764)),VLOOKUP(A8764,Studies!A:BR,6,FALSE),"")</f>
        <v>Serum</v>
      </c>
      <c r="G8764" s="194">
        <v>146.25</v>
      </c>
      <c r="H8764" s="50" t="s">
        <v>60</v>
      </c>
      <c r="I8764" s="187">
        <v>0.47779909999999998</v>
      </c>
      <c r="J8764" s="41" t="s">
        <v>1220</v>
      </c>
      <c r="K8764" s="41" t="s">
        <v>335</v>
      </c>
      <c r="L8764" s="195">
        <v>0.25921290000000002</v>
      </c>
      <c r="M8764" s="52" t="s">
        <v>1220</v>
      </c>
      <c r="N8764" s="52" t="s">
        <v>117</v>
      </c>
    </row>
    <row r="8765" spans="1:16" x14ac:dyDescent="0.2">
      <c r="A8765" s="30">
        <v>2033</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N-desmethylclarithromycin</v>
      </c>
      <c r="E8765" s="250" t="str">
        <f>IF(AND(A8765&lt;&gt;"",ISNUMBER(A8765)),VLOOKUP(A8765,Studies!A:BR,5,FALSE),"")</f>
        <v>N-desmethylclarithromycin</v>
      </c>
      <c r="F8765" s="251" t="str">
        <f>IF(AND(A8765&lt;&gt;"",ISNUMBER(A8765)),VLOOKUP(A8765,Studies!A:BR,6,FALSE),"")</f>
        <v>Serum</v>
      </c>
      <c r="G8765" s="194">
        <v>146.5</v>
      </c>
      <c r="H8765" s="194" t="s">
        <v>60</v>
      </c>
      <c r="I8765" s="187">
        <v>0.467532</v>
      </c>
      <c r="J8765" s="187" t="s">
        <v>1220</v>
      </c>
      <c r="K8765" s="41" t="s">
        <v>335</v>
      </c>
      <c r="L8765" s="195">
        <v>0.29162510000000003</v>
      </c>
      <c r="M8765" s="195" t="s">
        <v>1220</v>
      </c>
      <c r="N8765" s="52" t="s">
        <v>117</v>
      </c>
      <c r="O8765" s="199"/>
    </row>
    <row r="8766" spans="1:16" x14ac:dyDescent="0.2">
      <c r="A8766" s="30">
        <v>2033</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N-desmethylclarithromycin</v>
      </c>
      <c r="E8766" s="250" t="str">
        <f>IF(AND(A8766&lt;&gt;"",ISNUMBER(A8766)),VLOOKUP(A8766,Studies!A:BR,5,FALSE),"")</f>
        <v>N-desmethylclarithromycin</v>
      </c>
      <c r="F8766" s="251" t="str">
        <f>IF(AND(A8766&lt;&gt;"",ISNUMBER(A8766)),VLOOKUP(A8766,Studies!A:BR,6,FALSE),"")</f>
        <v>Serum</v>
      </c>
      <c r="G8766" s="194">
        <v>146.75</v>
      </c>
      <c r="H8766" s="194" t="s">
        <v>60</v>
      </c>
      <c r="I8766" s="187">
        <v>0.467532</v>
      </c>
      <c r="J8766" s="187" t="s">
        <v>1220</v>
      </c>
      <c r="K8766" s="41" t="s">
        <v>335</v>
      </c>
      <c r="L8766" s="195">
        <v>0.2212065</v>
      </c>
      <c r="M8766" s="195" t="s">
        <v>1220</v>
      </c>
      <c r="N8766" s="52" t="s">
        <v>117</v>
      </c>
      <c r="O8766" s="199"/>
    </row>
    <row r="8767" spans="1:16" x14ac:dyDescent="0.2">
      <c r="A8767" s="30">
        <v>2033</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N-desmethylclarithromycin</v>
      </c>
      <c r="E8767" s="250" t="str">
        <f>IF(AND(A8767&lt;&gt;"",ISNUMBER(A8767)),VLOOKUP(A8767,Studies!A:BR,5,FALSE),"")</f>
        <v>N-desmethylclarithromycin</v>
      </c>
      <c r="F8767" s="251" t="str">
        <f>IF(AND(A8767&lt;&gt;"",ISNUMBER(A8767)),VLOOKUP(A8767,Studies!A:BR,6,FALSE),"")</f>
        <v>Serum</v>
      </c>
      <c r="G8767" s="194">
        <v>147</v>
      </c>
      <c r="H8767" s="194" t="s">
        <v>60</v>
      </c>
      <c r="I8767" s="187">
        <v>0.467532</v>
      </c>
      <c r="J8767" s="187" t="s">
        <v>1220</v>
      </c>
      <c r="K8767" s="41" t="s">
        <v>335</v>
      </c>
      <c r="L8767" s="195">
        <v>0.26049990000000001</v>
      </c>
      <c r="M8767" s="195" t="s">
        <v>1220</v>
      </c>
      <c r="N8767" s="52" t="s">
        <v>117</v>
      </c>
      <c r="O8767" s="199"/>
    </row>
    <row r="8768" spans="1:16" x14ac:dyDescent="0.2">
      <c r="A8768" s="30">
        <v>2033</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N-desmethylclarithromycin</v>
      </c>
      <c r="E8768" s="250" t="str">
        <f>IF(AND(A8768&lt;&gt;"",ISNUMBER(A8768)),VLOOKUP(A8768,Studies!A:BR,5,FALSE),"")</f>
        <v>N-desmethylclarithromycin</v>
      </c>
      <c r="F8768" s="251" t="str">
        <f>IF(AND(A8768&lt;&gt;"",ISNUMBER(A8768)),VLOOKUP(A8768,Studies!A:BR,6,FALSE),"")</f>
        <v>Serum</v>
      </c>
      <c r="G8768" s="194">
        <v>147.5</v>
      </c>
      <c r="H8768" s="194" t="s">
        <v>60</v>
      </c>
      <c r="I8768" s="187">
        <v>0.45254359999999999</v>
      </c>
      <c r="J8768" s="187" t="s">
        <v>1220</v>
      </c>
      <c r="K8768" s="41" t="s">
        <v>335</v>
      </c>
      <c r="L8768" s="195">
        <v>0.27081050000000001</v>
      </c>
      <c r="M8768" s="195" t="s">
        <v>1220</v>
      </c>
      <c r="N8768" s="52" t="s">
        <v>117</v>
      </c>
      <c r="O8768" s="199"/>
    </row>
    <row r="8769" spans="1:15" x14ac:dyDescent="0.2">
      <c r="A8769" s="30">
        <v>2033</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N-desmethylclarithromycin</v>
      </c>
      <c r="E8769" s="250" t="str">
        <f>IF(AND(A8769&lt;&gt;"",ISNUMBER(A8769)),VLOOKUP(A8769,Studies!A:BR,5,FALSE),"")</f>
        <v>N-desmethylclarithromycin</v>
      </c>
      <c r="F8769" s="251" t="str">
        <f>IF(AND(A8769&lt;&gt;"",ISNUMBER(A8769)),VLOOKUP(A8769,Studies!A:BR,6,FALSE),"")</f>
        <v>Serum</v>
      </c>
      <c r="G8769" s="194">
        <v>148</v>
      </c>
      <c r="H8769" s="194" t="s">
        <v>60</v>
      </c>
      <c r="I8769" s="187">
        <v>0.45748549999999999</v>
      </c>
      <c r="J8769" s="187" t="s">
        <v>1220</v>
      </c>
      <c r="K8769" s="41" t="s">
        <v>335</v>
      </c>
      <c r="L8769" s="195">
        <v>0.28157850000000001</v>
      </c>
      <c r="M8769" s="195" t="s">
        <v>1220</v>
      </c>
      <c r="N8769" s="52" t="s">
        <v>117</v>
      </c>
      <c r="O8769" s="199"/>
    </row>
    <row r="8770" spans="1:15" x14ac:dyDescent="0.2">
      <c r="A8770" s="30">
        <v>2033</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N-desmethylclarithromycin</v>
      </c>
      <c r="E8770" s="250" t="str">
        <f>IF(AND(A8770&lt;&gt;"",ISNUMBER(A8770)),VLOOKUP(A8770,Studies!A:BR,5,FALSE),"")</f>
        <v>N-desmethylclarithromycin</v>
      </c>
      <c r="F8770" s="251" t="str">
        <f>IF(AND(A8770&lt;&gt;"",ISNUMBER(A8770)),VLOOKUP(A8770,Studies!A:BR,6,FALSE),"")</f>
        <v>Serum</v>
      </c>
      <c r="G8770" s="194">
        <v>148.5</v>
      </c>
      <c r="H8770" s="194" t="s">
        <v>60</v>
      </c>
      <c r="I8770" s="187">
        <v>0.4936239</v>
      </c>
      <c r="J8770" s="187" t="s">
        <v>1220</v>
      </c>
      <c r="K8770" s="41" t="s">
        <v>335</v>
      </c>
      <c r="L8770" s="195">
        <v>0.2750378</v>
      </c>
      <c r="M8770" s="195" t="s">
        <v>1220</v>
      </c>
      <c r="N8770" s="52" t="s">
        <v>117</v>
      </c>
      <c r="O8770" s="199"/>
    </row>
    <row r="8771" spans="1:15" x14ac:dyDescent="0.2">
      <c r="A8771" s="30">
        <v>2033</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N-desmethylclarithromycin</v>
      </c>
      <c r="E8771" s="250" t="str">
        <f>IF(AND(A8771&lt;&gt;"",ISNUMBER(A8771)),VLOOKUP(A8771,Studies!A:BR,5,FALSE),"")</f>
        <v>N-desmethylclarithromycin</v>
      </c>
      <c r="F8771" s="251" t="str">
        <f>IF(AND(A8771&lt;&gt;"",ISNUMBER(A8771)),VLOOKUP(A8771,Studies!A:BR,6,FALSE),"")</f>
        <v>Serum</v>
      </c>
      <c r="G8771" s="194">
        <v>149</v>
      </c>
      <c r="H8771" s="194" t="s">
        <v>60</v>
      </c>
      <c r="I8771" s="187">
        <v>0.48301680000000002</v>
      </c>
      <c r="J8771" s="187" t="s">
        <v>1220</v>
      </c>
      <c r="K8771" s="41" t="s">
        <v>335</v>
      </c>
      <c r="L8771" s="195">
        <v>0.29526469999999999</v>
      </c>
      <c r="M8771" s="195" t="s">
        <v>1220</v>
      </c>
      <c r="N8771" s="52" t="s">
        <v>117</v>
      </c>
      <c r="O8771" s="199"/>
    </row>
    <row r="8772" spans="1:15" x14ac:dyDescent="0.2">
      <c r="A8772" s="30">
        <v>2033</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N-desmethylclarithromycin</v>
      </c>
      <c r="E8772" s="250" t="str">
        <f>IF(AND(A8772&lt;&gt;"",ISNUMBER(A8772)),VLOOKUP(A8772,Studies!A:BR,5,FALSE),"")</f>
        <v>N-desmethylclarithromycin</v>
      </c>
      <c r="F8772" s="251" t="str">
        <f>IF(AND(A8772&lt;&gt;"",ISNUMBER(A8772)),VLOOKUP(A8772,Studies!A:BR,6,FALSE),"")</f>
        <v>Serum</v>
      </c>
      <c r="G8772" s="194">
        <v>150</v>
      </c>
      <c r="H8772" s="194" t="s">
        <v>60</v>
      </c>
      <c r="I8772" s="187">
        <v>0.5155421</v>
      </c>
      <c r="J8772" s="187" t="s">
        <v>1220</v>
      </c>
      <c r="K8772" s="41" t="s">
        <v>335</v>
      </c>
      <c r="L8772" s="195">
        <v>0.33380900000000002</v>
      </c>
      <c r="M8772" s="195" t="s">
        <v>1220</v>
      </c>
      <c r="N8772" s="52" t="s">
        <v>117</v>
      </c>
      <c r="O8772" s="199"/>
    </row>
    <row r="8773" spans="1:15" x14ac:dyDescent="0.2">
      <c r="A8773" s="30">
        <v>2033</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N-desmethylclarithromycin</v>
      </c>
      <c r="E8773" s="250" t="str">
        <f>IF(AND(A8773&lt;&gt;"",ISNUMBER(A8773)),VLOOKUP(A8773,Studies!A:BR,5,FALSE),"")</f>
        <v>N-desmethylclarithromycin</v>
      </c>
      <c r="F8773" s="251" t="str">
        <f>IF(AND(A8773&lt;&gt;"",ISNUMBER(A8773)),VLOOKUP(A8773,Studies!A:BR,6,FALSE),"")</f>
        <v>Serum</v>
      </c>
      <c r="G8773" s="194">
        <v>151</v>
      </c>
      <c r="H8773" s="194" t="s">
        <v>60</v>
      </c>
      <c r="I8773" s="187">
        <v>0.48829159999999999</v>
      </c>
      <c r="J8773" s="187" t="s">
        <v>1220</v>
      </c>
      <c r="K8773" s="41" t="s">
        <v>335</v>
      </c>
      <c r="L8773" s="195">
        <v>0.29220279999999998</v>
      </c>
      <c r="M8773" s="195" t="s">
        <v>1220</v>
      </c>
      <c r="N8773" s="52" t="s">
        <v>117</v>
      </c>
      <c r="O8773" s="199"/>
    </row>
    <row r="8774" spans="1:15" x14ac:dyDescent="0.2">
      <c r="A8774" s="30">
        <v>2033</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N-desmethylclarithromycin</v>
      </c>
      <c r="E8774" s="250" t="str">
        <f>IF(AND(A8774&lt;&gt;"",ISNUMBER(A8774)),VLOOKUP(A8774,Studies!A:BR,5,FALSE),"")</f>
        <v>N-desmethylclarithromycin</v>
      </c>
      <c r="F8774" s="251" t="str">
        <f>IF(AND(A8774&lt;&gt;"",ISNUMBER(A8774)),VLOOKUP(A8774,Studies!A:BR,6,FALSE),"")</f>
        <v>Serum</v>
      </c>
      <c r="G8774" s="194">
        <v>152</v>
      </c>
      <c r="H8774" s="194" t="s">
        <v>60</v>
      </c>
      <c r="I8774" s="187">
        <v>0.43803560000000002</v>
      </c>
      <c r="J8774" s="187" t="s">
        <v>1220</v>
      </c>
      <c r="K8774" s="41" t="s">
        <v>335</v>
      </c>
      <c r="L8774" s="195">
        <v>0.26590859999999999</v>
      </c>
      <c r="M8774" s="195" t="s">
        <v>1220</v>
      </c>
      <c r="N8774" s="52" t="s">
        <v>117</v>
      </c>
      <c r="O8774" s="199"/>
    </row>
    <row r="8775" spans="1:15" x14ac:dyDescent="0.2">
      <c r="A8775" s="30">
        <v>2033</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N-desmethylclarithromycin</v>
      </c>
      <c r="E8775" s="250" t="str">
        <f>IF(AND(A8775&lt;&gt;"",ISNUMBER(A8775)),VLOOKUP(A8775,Studies!A:BR,5,FALSE),"")</f>
        <v>N-desmethylclarithromycin</v>
      </c>
      <c r="F8775" s="251" t="str">
        <f>IF(AND(A8775&lt;&gt;"",ISNUMBER(A8775)),VLOOKUP(A8775,Studies!A:BR,6,FALSE),"")</f>
        <v>Serum</v>
      </c>
      <c r="G8775" s="194">
        <v>154</v>
      </c>
      <c r="H8775" s="194" t="s">
        <v>60</v>
      </c>
      <c r="I8775" s="187">
        <v>0.45748549999999999</v>
      </c>
      <c r="J8775" s="187" t="s">
        <v>1220</v>
      </c>
      <c r="K8775" s="41" t="s">
        <v>335</v>
      </c>
      <c r="L8775" s="195">
        <v>0.267683</v>
      </c>
      <c r="M8775" s="195" t="s">
        <v>1220</v>
      </c>
      <c r="N8775" s="52" t="s">
        <v>117</v>
      </c>
      <c r="O8775" s="199"/>
    </row>
    <row r="8776" spans="1:15" x14ac:dyDescent="0.2">
      <c r="A8776" s="30">
        <v>2033</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N-desmethylclarithromycin</v>
      </c>
      <c r="E8776" s="250" t="str">
        <f>IF(AND(A8776&lt;&gt;"",ISNUMBER(A8776)),VLOOKUP(A8776,Studies!A:BR,5,FALSE),"")</f>
        <v>N-desmethylclarithromycin</v>
      </c>
      <c r="F8776" s="251" t="str">
        <f>IF(AND(A8776&lt;&gt;"",ISNUMBER(A8776)),VLOOKUP(A8776,Studies!A:BR,6,FALSE),"")</f>
        <v>Serum</v>
      </c>
      <c r="G8776" s="194">
        <v>156</v>
      </c>
      <c r="H8776" s="194" t="s">
        <v>60</v>
      </c>
      <c r="I8776" s="187">
        <v>0.39724330000000002</v>
      </c>
      <c r="J8776" s="187" t="s">
        <v>1220</v>
      </c>
      <c r="K8776" s="41" t="s">
        <v>335</v>
      </c>
      <c r="L8776" s="195">
        <v>0.2845529</v>
      </c>
      <c r="M8776" s="195" t="s">
        <v>1220</v>
      </c>
      <c r="N8776" s="52" t="s">
        <v>117</v>
      </c>
      <c r="O8776" s="199"/>
    </row>
    <row r="8777" spans="1:15" x14ac:dyDescent="0.2">
      <c r="A8777" s="30">
        <v>2040</v>
      </c>
      <c r="B8777" s="249" t="str">
        <f>IF(AND(A8777&lt;&gt;"",ISNUMBER(A8777)),VLOOKUP(A8777,Studies!A:BR,2,FALSE),"")</f>
        <v>Katzenmaier 2010</v>
      </c>
      <c r="C8777" s="250" t="str">
        <f>IF(AND(A8777&lt;&gt;"",ISNUMBER(A8777)),VLOOKUP(A8777,Studies!A:BR,3,FALSE),"")</f>
        <v>https://www.ncbi.nlm.nih.gov/pubmed/20680253</v>
      </c>
      <c r="D8777" s="250" t="str">
        <f>IF(AND(A8777&lt;&gt;"",ISNUMBER(A8777)),VLOOKUP(A8777,Studies!A:BR,4,FALSE),"")</f>
        <v>Midazolam control</v>
      </c>
      <c r="E8777" s="250" t="str">
        <f>IF(AND(A8777&lt;&gt;"",ISNUMBER(A8777)),VLOOKUP(A8777,Studies!A:BR,5,FALSE),"")</f>
        <v>Midazolam</v>
      </c>
      <c r="F8777" s="251" t="str">
        <f>IF(AND(A8777&lt;&gt;"",ISNUMBER(A8777)),VLOOKUP(A8777,Studies!A:BR,6,FALSE),"")</f>
        <v>Plasma</v>
      </c>
      <c r="G8777" s="194">
        <v>0.25</v>
      </c>
      <c r="H8777" s="194" t="s">
        <v>60</v>
      </c>
      <c r="I8777" s="187">
        <v>37.021279999999997</v>
      </c>
      <c r="J8777" s="187" t="s">
        <v>1033</v>
      </c>
      <c r="K8777" s="41" t="s">
        <v>116</v>
      </c>
      <c r="L8777" s="195">
        <v>24.11347</v>
      </c>
      <c r="M8777" s="195" t="s">
        <v>1033</v>
      </c>
      <c r="N8777" s="52" t="s">
        <v>117</v>
      </c>
      <c r="O8777" s="199">
        <v>0.2</v>
      </c>
    </row>
    <row r="8778" spans="1:15" x14ac:dyDescent="0.2">
      <c r="A8778" s="30">
        <v>2040</v>
      </c>
      <c r="B8778" s="249" t="str">
        <f>IF(AND(A8778&lt;&gt;"",ISNUMBER(A8778)),VLOOKUP(A8778,Studies!A:BR,2,FALSE),"")</f>
        <v>Katzenmaier 2010</v>
      </c>
      <c r="C8778" s="250" t="str">
        <f>IF(AND(A8778&lt;&gt;"",ISNUMBER(A8778)),VLOOKUP(A8778,Studies!A:BR,3,FALSE),"")</f>
        <v>https://www.ncbi.nlm.nih.gov/pubmed/20680253</v>
      </c>
      <c r="D8778" s="250" t="str">
        <f>IF(AND(A8778&lt;&gt;"",ISNUMBER(A8778)),VLOOKUP(A8778,Studies!A:BR,4,FALSE),"")</f>
        <v>Midazolam control</v>
      </c>
      <c r="E8778" s="250" t="str">
        <f>IF(AND(A8778&lt;&gt;"",ISNUMBER(A8778)),VLOOKUP(A8778,Studies!A:BR,5,FALSE),"")</f>
        <v>Midazolam</v>
      </c>
      <c r="F8778" s="251" t="str">
        <f>IF(AND(A8778&lt;&gt;"",ISNUMBER(A8778)),VLOOKUP(A8778,Studies!A:BR,6,FALSE),"")</f>
        <v>Plasma</v>
      </c>
      <c r="G8778" s="194">
        <v>0.5</v>
      </c>
      <c r="H8778" s="194" t="s">
        <v>60</v>
      </c>
      <c r="I8778" s="187">
        <v>51.063830000000003</v>
      </c>
      <c r="J8778" s="187" t="s">
        <v>1033</v>
      </c>
      <c r="K8778" s="41" t="s">
        <v>116</v>
      </c>
      <c r="L8778" s="195">
        <v>18.29787</v>
      </c>
      <c r="M8778" s="195" t="s">
        <v>1033</v>
      </c>
      <c r="N8778" s="52" t="s">
        <v>117</v>
      </c>
      <c r="O8778" s="199">
        <v>0.2</v>
      </c>
    </row>
    <row r="8779" spans="1:15" x14ac:dyDescent="0.2">
      <c r="A8779" s="30">
        <v>2040</v>
      </c>
      <c r="B8779" s="249" t="str">
        <f>IF(AND(A8779&lt;&gt;"",ISNUMBER(A8779)),VLOOKUP(A8779,Studies!A:BR,2,FALSE),"")</f>
        <v>Katzenmaier 2010</v>
      </c>
      <c r="C8779" s="250" t="str">
        <f>IF(AND(A8779&lt;&gt;"",ISNUMBER(A8779)),VLOOKUP(A8779,Studies!A:BR,3,FALSE),"")</f>
        <v>https://www.ncbi.nlm.nih.gov/pubmed/20680253</v>
      </c>
      <c r="D8779" s="250" t="str">
        <f>IF(AND(A8779&lt;&gt;"",ISNUMBER(A8779)),VLOOKUP(A8779,Studies!A:BR,4,FALSE),"")</f>
        <v>Midazolam control</v>
      </c>
      <c r="E8779" s="250" t="str">
        <f>IF(AND(A8779&lt;&gt;"",ISNUMBER(A8779)),VLOOKUP(A8779,Studies!A:BR,5,FALSE),"")</f>
        <v>Midazolam</v>
      </c>
      <c r="F8779" s="251" t="str">
        <f>IF(AND(A8779&lt;&gt;"",ISNUMBER(A8779)),VLOOKUP(A8779,Studies!A:BR,6,FALSE),"")</f>
        <v>Plasma</v>
      </c>
      <c r="G8779" s="194">
        <v>0.75</v>
      </c>
      <c r="H8779" s="194" t="s">
        <v>60</v>
      </c>
      <c r="I8779" s="187">
        <v>42.411349999999999</v>
      </c>
      <c r="J8779" s="187" t="s">
        <v>1033</v>
      </c>
      <c r="K8779" s="41" t="s">
        <v>116</v>
      </c>
      <c r="L8779" s="195">
        <v>16.879429999999999</v>
      </c>
      <c r="M8779" s="195" t="s">
        <v>1033</v>
      </c>
      <c r="N8779" s="52" t="s">
        <v>117</v>
      </c>
      <c r="O8779" s="59">
        <v>0.2</v>
      </c>
    </row>
    <row r="8780" spans="1:15" x14ac:dyDescent="0.2">
      <c r="A8780" s="30">
        <v>2040</v>
      </c>
      <c r="B8780" s="249" t="str">
        <f>IF(AND(A8780&lt;&gt;"",ISNUMBER(A8780)),VLOOKUP(A8780,Studies!A:BR,2,FALSE),"")</f>
        <v>Katzenmaier 2010</v>
      </c>
      <c r="C8780" s="250" t="str">
        <f>IF(AND(A8780&lt;&gt;"",ISNUMBER(A8780)),VLOOKUP(A8780,Studies!A:BR,3,FALSE),"")</f>
        <v>https://www.ncbi.nlm.nih.gov/pubmed/20680253</v>
      </c>
      <c r="D8780" s="250" t="str">
        <f>IF(AND(A8780&lt;&gt;"",ISNUMBER(A8780)),VLOOKUP(A8780,Studies!A:BR,4,FALSE),"")</f>
        <v>Midazolam control</v>
      </c>
      <c r="E8780" s="250" t="str">
        <f>IF(AND(A8780&lt;&gt;"",ISNUMBER(A8780)),VLOOKUP(A8780,Studies!A:BR,5,FALSE),"")</f>
        <v>Midazolam</v>
      </c>
      <c r="F8780" s="251" t="str">
        <f>IF(AND(A8780&lt;&gt;"",ISNUMBER(A8780)),VLOOKUP(A8780,Studies!A:BR,6,FALSE),"")</f>
        <v>Plasma</v>
      </c>
      <c r="G8780" s="194">
        <v>1</v>
      </c>
      <c r="H8780" s="194" t="s">
        <v>60</v>
      </c>
      <c r="I8780" s="187">
        <v>35.03546</v>
      </c>
      <c r="J8780" s="187" t="s">
        <v>1033</v>
      </c>
      <c r="K8780" s="41" t="s">
        <v>116</v>
      </c>
      <c r="L8780" s="195">
        <v>16.595749999999999</v>
      </c>
      <c r="M8780" s="195" t="s">
        <v>1033</v>
      </c>
      <c r="N8780" s="52" t="s">
        <v>117</v>
      </c>
      <c r="O8780" s="59">
        <v>0.2</v>
      </c>
    </row>
    <row r="8781" spans="1:15" x14ac:dyDescent="0.2">
      <c r="A8781" s="30">
        <v>2040</v>
      </c>
      <c r="B8781" s="249" t="str">
        <f>IF(AND(A8781&lt;&gt;"",ISNUMBER(A8781)),VLOOKUP(A8781,Studies!A:BR,2,FALSE),"")</f>
        <v>Katzenmaier 2010</v>
      </c>
      <c r="C8781" s="250" t="str">
        <f>IF(AND(A8781&lt;&gt;"",ISNUMBER(A8781)),VLOOKUP(A8781,Studies!A:BR,3,FALSE),"")</f>
        <v>https://www.ncbi.nlm.nih.gov/pubmed/20680253</v>
      </c>
      <c r="D8781" s="250" t="str">
        <f>IF(AND(A8781&lt;&gt;"",ISNUMBER(A8781)),VLOOKUP(A8781,Studies!A:BR,4,FALSE),"")</f>
        <v>Midazolam control</v>
      </c>
      <c r="E8781" s="250" t="str">
        <f>IF(AND(A8781&lt;&gt;"",ISNUMBER(A8781)),VLOOKUP(A8781,Studies!A:BR,5,FALSE),"")</f>
        <v>Midazolam</v>
      </c>
      <c r="F8781" s="251" t="str">
        <f>IF(AND(A8781&lt;&gt;"",ISNUMBER(A8781)),VLOOKUP(A8781,Studies!A:BR,6,FALSE),"")</f>
        <v>Plasma</v>
      </c>
      <c r="G8781" s="194">
        <v>1.5</v>
      </c>
      <c r="H8781" s="194" t="s">
        <v>60</v>
      </c>
      <c r="I8781" s="187">
        <v>25.390070000000001</v>
      </c>
      <c r="J8781" s="187" t="s">
        <v>1033</v>
      </c>
      <c r="K8781" s="41" t="s">
        <v>116</v>
      </c>
      <c r="L8781" s="195">
        <v>13.33333</v>
      </c>
      <c r="M8781" s="195" t="s">
        <v>1033</v>
      </c>
      <c r="N8781" s="52" t="s">
        <v>117</v>
      </c>
      <c r="O8781" s="59">
        <v>0.2</v>
      </c>
    </row>
    <row r="8782" spans="1:15" x14ac:dyDescent="0.2">
      <c r="A8782" s="30">
        <v>2040</v>
      </c>
      <c r="B8782" s="249" t="str">
        <f>IF(AND(A8782&lt;&gt;"",ISNUMBER(A8782)),VLOOKUP(A8782,Studies!A:BR,2,FALSE),"")</f>
        <v>Katzenmaier 2010</v>
      </c>
      <c r="C8782" s="250" t="str">
        <f>IF(AND(A8782&lt;&gt;"",ISNUMBER(A8782)),VLOOKUP(A8782,Studies!A:BR,3,FALSE),"")</f>
        <v>https://www.ncbi.nlm.nih.gov/pubmed/20680253</v>
      </c>
      <c r="D8782" s="250" t="str">
        <f>IF(AND(A8782&lt;&gt;"",ISNUMBER(A8782)),VLOOKUP(A8782,Studies!A:BR,4,FALSE),"")</f>
        <v>Midazolam control</v>
      </c>
      <c r="E8782" s="250" t="str">
        <f>IF(AND(A8782&lt;&gt;"",ISNUMBER(A8782)),VLOOKUP(A8782,Studies!A:BR,5,FALSE),"")</f>
        <v>Midazolam</v>
      </c>
      <c r="F8782" s="251" t="str">
        <f>IF(AND(A8782&lt;&gt;"",ISNUMBER(A8782)),VLOOKUP(A8782,Studies!A:BR,6,FALSE),"")</f>
        <v>Plasma</v>
      </c>
      <c r="G8782" s="194">
        <v>2</v>
      </c>
      <c r="H8782" s="194" t="s">
        <v>60</v>
      </c>
      <c r="I8782" s="187">
        <v>18.58156</v>
      </c>
      <c r="J8782" s="187" t="s">
        <v>1033</v>
      </c>
      <c r="K8782" s="41" t="s">
        <v>116</v>
      </c>
      <c r="L8782" s="195">
        <v>9.503546</v>
      </c>
      <c r="M8782" s="195" t="s">
        <v>1033</v>
      </c>
      <c r="N8782" s="52" t="s">
        <v>117</v>
      </c>
      <c r="O8782" s="59">
        <v>0.2</v>
      </c>
    </row>
    <row r="8783" spans="1:15" x14ac:dyDescent="0.2">
      <c r="A8783" s="30">
        <v>2040</v>
      </c>
      <c r="B8783" s="249" t="str">
        <f>IF(AND(A8783&lt;&gt;"",ISNUMBER(A8783)),VLOOKUP(A8783,Studies!A:BR,2,FALSE),"")</f>
        <v>Katzenmaier 2010</v>
      </c>
      <c r="C8783" s="250" t="str">
        <f>IF(AND(A8783&lt;&gt;"",ISNUMBER(A8783)),VLOOKUP(A8783,Studies!A:BR,3,FALSE),"")</f>
        <v>https://www.ncbi.nlm.nih.gov/pubmed/20680253</v>
      </c>
      <c r="D8783" s="250" t="str">
        <f>IF(AND(A8783&lt;&gt;"",ISNUMBER(A8783)),VLOOKUP(A8783,Studies!A:BR,4,FALSE),"")</f>
        <v>Midazolam control</v>
      </c>
      <c r="E8783" s="250" t="str">
        <f>IF(AND(A8783&lt;&gt;"",ISNUMBER(A8783)),VLOOKUP(A8783,Studies!A:BR,5,FALSE),"")</f>
        <v>Midazolam</v>
      </c>
      <c r="F8783" s="251" t="str">
        <f>IF(AND(A8783&lt;&gt;"",ISNUMBER(A8783)),VLOOKUP(A8783,Studies!A:BR,6,FALSE),"")</f>
        <v>Plasma</v>
      </c>
      <c r="G8783" s="194">
        <v>2.5</v>
      </c>
      <c r="H8783" s="194" t="s">
        <v>60</v>
      </c>
      <c r="I8783" s="187">
        <v>15.17731</v>
      </c>
      <c r="J8783" s="187" t="s">
        <v>1033</v>
      </c>
      <c r="K8783" s="41" t="s">
        <v>116</v>
      </c>
      <c r="L8783" s="195">
        <v>7.6595700000000004</v>
      </c>
      <c r="M8783" s="195" t="s">
        <v>1033</v>
      </c>
      <c r="N8783" s="52" t="s">
        <v>117</v>
      </c>
      <c r="O8783" s="59">
        <v>0.2</v>
      </c>
    </row>
    <row r="8784" spans="1:15" x14ac:dyDescent="0.2">
      <c r="A8784" s="30">
        <v>2040</v>
      </c>
      <c r="B8784" s="249" t="str">
        <f>IF(AND(A8784&lt;&gt;"",ISNUMBER(A8784)),VLOOKUP(A8784,Studies!A:BR,2,FALSE),"")</f>
        <v>Katzenmaier 2010</v>
      </c>
      <c r="C8784" s="250" t="str">
        <f>IF(AND(A8784&lt;&gt;"",ISNUMBER(A8784)),VLOOKUP(A8784,Studies!A:BR,3,FALSE),"")</f>
        <v>https://www.ncbi.nlm.nih.gov/pubmed/20680253</v>
      </c>
      <c r="D8784" s="250" t="str">
        <f>IF(AND(A8784&lt;&gt;"",ISNUMBER(A8784)),VLOOKUP(A8784,Studies!A:BR,4,FALSE),"")</f>
        <v>Midazolam control</v>
      </c>
      <c r="E8784" s="250" t="str">
        <f>IF(AND(A8784&lt;&gt;"",ISNUMBER(A8784)),VLOOKUP(A8784,Studies!A:BR,5,FALSE),"")</f>
        <v>Midazolam</v>
      </c>
      <c r="F8784" s="251" t="str">
        <f>IF(AND(A8784&lt;&gt;"",ISNUMBER(A8784)),VLOOKUP(A8784,Studies!A:BR,6,FALSE),"")</f>
        <v>Plasma</v>
      </c>
      <c r="G8784" s="194">
        <v>3</v>
      </c>
      <c r="H8784" s="194" t="s">
        <v>60</v>
      </c>
      <c r="I8784" s="187">
        <v>9.9290780000000005</v>
      </c>
      <c r="J8784" s="187" t="s">
        <v>1033</v>
      </c>
      <c r="K8784" s="41" t="s">
        <v>116</v>
      </c>
      <c r="L8784" s="195">
        <v>4.3971629999999999</v>
      </c>
      <c r="M8784" s="195" t="s">
        <v>1033</v>
      </c>
      <c r="N8784" s="52" t="s">
        <v>117</v>
      </c>
      <c r="O8784" s="59">
        <v>0.2</v>
      </c>
    </row>
    <row r="8785" spans="1:15" x14ac:dyDescent="0.2">
      <c r="A8785" s="30">
        <v>2040</v>
      </c>
      <c r="B8785" s="249" t="str">
        <f>IF(AND(A8785&lt;&gt;"",ISNUMBER(A8785)),VLOOKUP(A8785,Studies!A:BR,2,FALSE),"")</f>
        <v>Katzenmaier 2010</v>
      </c>
      <c r="C8785" s="250" t="str">
        <f>IF(AND(A8785&lt;&gt;"",ISNUMBER(A8785)),VLOOKUP(A8785,Studies!A:BR,3,FALSE),"")</f>
        <v>https://www.ncbi.nlm.nih.gov/pubmed/20680253</v>
      </c>
      <c r="D8785" s="250" t="str">
        <f>IF(AND(A8785&lt;&gt;"",ISNUMBER(A8785)),VLOOKUP(A8785,Studies!A:BR,4,FALSE),"")</f>
        <v>Midazolam control</v>
      </c>
      <c r="E8785" s="250" t="str">
        <f>IF(AND(A8785&lt;&gt;"",ISNUMBER(A8785)),VLOOKUP(A8785,Studies!A:BR,5,FALSE),"")</f>
        <v>Midazolam</v>
      </c>
      <c r="F8785" s="251" t="str">
        <f>IF(AND(A8785&lt;&gt;"",ISNUMBER(A8785)),VLOOKUP(A8785,Studies!A:BR,6,FALSE),"")</f>
        <v>Plasma</v>
      </c>
      <c r="G8785" s="194">
        <v>4</v>
      </c>
      <c r="H8785" s="194" t="s">
        <v>60</v>
      </c>
      <c r="I8785" s="187">
        <v>6.6666670000000003</v>
      </c>
      <c r="J8785" s="187" t="s">
        <v>1033</v>
      </c>
      <c r="K8785" s="41" t="s">
        <v>116</v>
      </c>
      <c r="L8785" s="195">
        <v>3.8297870000000001</v>
      </c>
      <c r="M8785" s="195" t="s">
        <v>1033</v>
      </c>
      <c r="N8785" s="52" t="s">
        <v>117</v>
      </c>
      <c r="O8785" s="59">
        <v>0.2</v>
      </c>
    </row>
    <row r="8786" spans="1:15" x14ac:dyDescent="0.2">
      <c r="A8786" s="30">
        <v>2040</v>
      </c>
      <c r="B8786" s="249" t="str">
        <f>IF(AND(A8786&lt;&gt;"",ISNUMBER(A8786)),VLOOKUP(A8786,Studies!A:BR,2,FALSE),"")</f>
        <v>Katzenmaier 2010</v>
      </c>
      <c r="C8786" s="250" t="str">
        <f>IF(AND(A8786&lt;&gt;"",ISNUMBER(A8786)),VLOOKUP(A8786,Studies!A:BR,3,FALSE),"")</f>
        <v>https://www.ncbi.nlm.nih.gov/pubmed/20680253</v>
      </c>
      <c r="D8786" s="250" t="str">
        <f>IF(AND(A8786&lt;&gt;"",ISNUMBER(A8786)),VLOOKUP(A8786,Studies!A:BR,4,FALSE),"")</f>
        <v>Midazolam control</v>
      </c>
      <c r="E8786" s="250" t="str">
        <f>IF(AND(A8786&lt;&gt;"",ISNUMBER(A8786)),VLOOKUP(A8786,Studies!A:BR,5,FALSE),"")</f>
        <v>Midazolam</v>
      </c>
      <c r="F8786" s="251" t="str">
        <f>IF(AND(A8786&lt;&gt;"",ISNUMBER(A8786)),VLOOKUP(A8786,Studies!A:BR,6,FALSE),"")</f>
        <v>Plasma</v>
      </c>
      <c r="G8786" s="194">
        <v>6</v>
      </c>
      <c r="H8786" s="194" t="s">
        <v>60</v>
      </c>
      <c r="I8786" s="187">
        <v>3.6879430000000002</v>
      </c>
      <c r="J8786" s="187" t="s">
        <v>1033</v>
      </c>
      <c r="K8786" s="41" t="s">
        <v>116</v>
      </c>
      <c r="L8786" s="195">
        <v>2.8368799999999998</v>
      </c>
      <c r="M8786" s="195" t="s">
        <v>1033</v>
      </c>
      <c r="N8786" s="52" t="s">
        <v>117</v>
      </c>
      <c r="O8786" s="59">
        <v>0.2</v>
      </c>
    </row>
    <row r="8787" spans="1:15" x14ac:dyDescent="0.2">
      <c r="A8787" s="30">
        <v>2040</v>
      </c>
      <c r="B8787" s="249" t="str">
        <f>IF(AND(A8787&lt;&gt;"",ISNUMBER(A8787)),VLOOKUP(A8787,Studies!A:BR,2,FALSE),"")</f>
        <v>Katzenmaier 2010</v>
      </c>
      <c r="C8787" s="250" t="str">
        <f>IF(AND(A8787&lt;&gt;"",ISNUMBER(A8787)),VLOOKUP(A8787,Studies!A:BR,3,FALSE),"")</f>
        <v>https://www.ncbi.nlm.nih.gov/pubmed/20680253</v>
      </c>
      <c r="D8787" s="250" t="str">
        <f>IF(AND(A8787&lt;&gt;"",ISNUMBER(A8787)),VLOOKUP(A8787,Studies!A:BR,4,FALSE),"")</f>
        <v>Midazolam control</v>
      </c>
      <c r="E8787" s="250" t="str">
        <f>IF(AND(A8787&lt;&gt;"",ISNUMBER(A8787)),VLOOKUP(A8787,Studies!A:BR,5,FALSE),"")</f>
        <v>Midazolam</v>
      </c>
      <c r="F8787" s="251" t="str">
        <f>IF(AND(A8787&lt;&gt;"",ISNUMBER(A8787)),VLOOKUP(A8787,Studies!A:BR,6,FALSE),"")</f>
        <v>Plasma</v>
      </c>
      <c r="G8787" s="194">
        <v>8</v>
      </c>
      <c r="H8787" s="194" t="s">
        <v>60</v>
      </c>
      <c r="I8787" s="187">
        <v>2.4113479999999998</v>
      </c>
      <c r="J8787" s="187" t="s">
        <v>1033</v>
      </c>
      <c r="K8787" s="41" t="s">
        <v>116</v>
      </c>
      <c r="M8787" s="195"/>
      <c r="O8787" s="59">
        <v>0.2</v>
      </c>
    </row>
    <row r="8788" spans="1:15" x14ac:dyDescent="0.2">
      <c r="A8788" s="30">
        <v>2040</v>
      </c>
      <c r="B8788" s="249" t="str">
        <f>IF(AND(A8788&lt;&gt;"",ISNUMBER(A8788)),VLOOKUP(A8788,Studies!A:BR,2,FALSE),"")</f>
        <v>Katzenmaier 2010</v>
      </c>
      <c r="C8788" s="250" t="str">
        <f>IF(AND(A8788&lt;&gt;"",ISNUMBER(A8788)),VLOOKUP(A8788,Studies!A:BR,3,FALSE),"")</f>
        <v>https://www.ncbi.nlm.nih.gov/pubmed/20680253</v>
      </c>
      <c r="D8788" s="250" t="str">
        <f>IF(AND(A8788&lt;&gt;"",ISNUMBER(A8788)),VLOOKUP(A8788,Studies!A:BR,4,FALSE),"")</f>
        <v>Midazolam control</v>
      </c>
      <c r="E8788" s="250" t="str">
        <f>IF(AND(A8788&lt;&gt;"",ISNUMBER(A8788)),VLOOKUP(A8788,Studies!A:BR,5,FALSE),"")</f>
        <v>Midazolam</v>
      </c>
      <c r="F8788" s="251" t="str">
        <f>IF(AND(A8788&lt;&gt;"",ISNUMBER(A8788)),VLOOKUP(A8788,Studies!A:BR,6,FALSE),"")</f>
        <v>Plasma</v>
      </c>
      <c r="G8788" s="194">
        <v>10</v>
      </c>
      <c r="H8788" s="194" t="s">
        <v>60</v>
      </c>
      <c r="I8788" s="187">
        <v>1.985816</v>
      </c>
      <c r="J8788" s="187" t="s">
        <v>1033</v>
      </c>
      <c r="K8788" s="41" t="s">
        <v>116</v>
      </c>
      <c r="M8788" s="195"/>
      <c r="O8788" s="59">
        <v>0.2</v>
      </c>
    </row>
    <row r="8789" spans="1:15" x14ac:dyDescent="0.2">
      <c r="A8789" s="30">
        <v>2041</v>
      </c>
      <c r="B8789" s="249" t="str">
        <f>IF(AND(A8789&lt;&gt;"",ISNUMBER(A8789)),VLOOKUP(A8789,Studies!A:BR,2,FALSE),"")</f>
        <v>Katzenmaier 2010</v>
      </c>
      <c r="C8789" s="250" t="str">
        <f>IF(AND(A8789&lt;&gt;"",ISNUMBER(A8789)),VLOOKUP(A8789,Studies!A:BR,3,FALSE),"")</f>
        <v>https://www.ncbi.nlm.nih.gov/pubmed/20680253</v>
      </c>
      <c r="D8789" s="250" t="str">
        <f>IF(AND(A8789&lt;&gt;"",ISNUMBER(A8789)),VLOOKUP(A8789,Studies!A:BR,4,FALSE),"")</f>
        <v>Midazolam + Efavirenz</v>
      </c>
      <c r="E8789" s="250" t="str">
        <f>IF(AND(A8789&lt;&gt;"",ISNUMBER(A8789)),VLOOKUP(A8789,Studies!A:BR,5,FALSE),"")</f>
        <v>Midazolam</v>
      </c>
      <c r="F8789" s="251" t="str">
        <f>IF(AND(A8789&lt;&gt;"",ISNUMBER(A8789)),VLOOKUP(A8789,Studies!A:BR,6,FALSE),"")</f>
        <v>Plasma</v>
      </c>
      <c r="G8789" s="194">
        <v>336.25</v>
      </c>
      <c r="H8789" s="194" t="s">
        <v>60</v>
      </c>
      <c r="I8789" s="187">
        <v>8.2269509999999997</v>
      </c>
      <c r="J8789" s="187" t="s">
        <v>1033</v>
      </c>
      <c r="K8789" s="41" t="s">
        <v>116</v>
      </c>
      <c r="L8789" s="195">
        <v>5.9574470000000002</v>
      </c>
      <c r="M8789" s="195" t="s">
        <v>1033</v>
      </c>
      <c r="N8789" s="52" t="s">
        <v>117</v>
      </c>
      <c r="O8789" s="59">
        <v>0.2</v>
      </c>
    </row>
    <row r="8790" spans="1:15" x14ac:dyDescent="0.2">
      <c r="A8790" s="30">
        <v>2041</v>
      </c>
      <c r="B8790" s="249" t="str">
        <f>IF(AND(A8790&lt;&gt;"",ISNUMBER(A8790)),VLOOKUP(A8790,Studies!A:BR,2,FALSE),"")</f>
        <v>Katzenmaier 2010</v>
      </c>
      <c r="C8790" s="250" t="str">
        <f>IF(AND(A8790&lt;&gt;"",ISNUMBER(A8790)),VLOOKUP(A8790,Studies!A:BR,3,FALSE),"")</f>
        <v>https://www.ncbi.nlm.nih.gov/pubmed/20680253</v>
      </c>
      <c r="D8790" s="250" t="str">
        <f>IF(AND(A8790&lt;&gt;"",ISNUMBER(A8790)),VLOOKUP(A8790,Studies!A:BR,4,FALSE),"")</f>
        <v>Midazolam + Efavirenz</v>
      </c>
      <c r="E8790" s="250" t="str">
        <f>IF(AND(A8790&lt;&gt;"",ISNUMBER(A8790)),VLOOKUP(A8790,Studies!A:BR,5,FALSE),"")</f>
        <v>Midazolam</v>
      </c>
      <c r="F8790" s="251" t="str">
        <f>IF(AND(A8790&lt;&gt;"",ISNUMBER(A8790)),VLOOKUP(A8790,Studies!A:BR,6,FALSE),"")</f>
        <v>Plasma</v>
      </c>
      <c r="G8790" s="194">
        <v>336.5</v>
      </c>
      <c r="H8790" s="194" t="s">
        <v>60</v>
      </c>
      <c r="I8790" s="187">
        <v>9.2198580000000003</v>
      </c>
      <c r="J8790" s="187" t="s">
        <v>1033</v>
      </c>
      <c r="K8790" s="41" t="s">
        <v>116</v>
      </c>
      <c r="L8790" s="195">
        <v>3.9716309999999999</v>
      </c>
      <c r="M8790" s="195" t="s">
        <v>1033</v>
      </c>
      <c r="N8790" s="52" t="s">
        <v>117</v>
      </c>
      <c r="O8790" s="59">
        <v>0.2</v>
      </c>
    </row>
    <row r="8791" spans="1:15" x14ac:dyDescent="0.2">
      <c r="A8791" s="30">
        <v>2041</v>
      </c>
      <c r="B8791" s="249" t="str">
        <f>IF(AND(A8791&lt;&gt;"",ISNUMBER(A8791)),VLOOKUP(A8791,Studies!A:BR,2,FALSE),"")</f>
        <v>Katzenmaier 2010</v>
      </c>
      <c r="C8791" s="250" t="str">
        <f>IF(AND(A8791&lt;&gt;"",ISNUMBER(A8791)),VLOOKUP(A8791,Studies!A:BR,3,FALSE),"")</f>
        <v>https://www.ncbi.nlm.nih.gov/pubmed/20680253</v>
      </c>
      <c r="D8791" s="250" t="str">
        <f>IF(AND(A8791&lt;&gt;"",ISNUMBER(A8791)),VLOOKUP(A8791,Studies!A:BR,4,FALSE),"")</f>
        <v>Midazolam + Efavirenz</v>
      </c>
      <c r="E8791" s="250" t="str">
        <f>IF(AND(A8791&lt;&gt;"",ISNUMBER(A8791)),VLOOKUP(A8791,Studies!A:BR,5,FALSE),"")</f>
        <v>Midazolam</v>
      </c>
      <c r="F8791" s="251" t="str">
        <f>IF(AND(A8791&lt;&gt;"",ISNUMBER(A8791)),VLOOKUP(A8791,Studies!A:BR,6,FALSE),"")</f>
        <v>Plasma</v>
      </c>
      <c r="G8791" s="194">
        <v>336.75</v>
      </c>
      <c r="H8791" s="194" t="s">
        <v>60</v>
      </c>
      <c r="I8791" s="187">
        <v>5.8156030000000003</v>
      </c>
      <c r="J8791" s="187" t="s">
        <v>1033</v>
      </c>
      <c r="K8791" s="41" t="s">
        <v>116</v>
      </c>
      <c r="M8791" s="195"/>
      <c r="O8791" s="59">
        <v>0.2</v>
      </c>
    </row>
    <row r="8792" spans="1:15" x14ac:dyDescent="0.2">
      <c r="A8792" s="30">
        <v>2041</v>
      </c>
      <c r="B8792" s="249" t="str">
        <f>IF(AND(A8792&lt;&gt;"",ISNUMBER(A8792)),VLOOKUP(A8792,Studies!A:BR,2,FALSE),"")</f>
        <v>Katzenmaier 2010</v>
      </c>
      <c r="C8792" s="250" t="str">
        <f>IF(AND(A8792&lt;&gt;"",ISNUMBER(A8792)),VLOOKUP(A8792,Studies!A:BR,3,FALSE),"")</f>
        <v>https://www.ncbi.nlm.nih.gov/pubmed/20680253</v>
      </c>
      <c r="D8792" s="250" t="str">
        <f>IF(AND(A8792&lt;&gt;"",ISNUMBER(A8792)),VLOOKUP(A8792,Studies!A:BR,4,FALSE),"")</f>
        <v>Midazolam + Efavirenz</v>
      </c>
      <c r="E8792" s="250" t="str">
        <f>IF(AND(A8792&lt;&gt;"",ISNUMBER(A8792)),VLOOKUP(A8792,Studies!A:BR,5,FALSE),"")</f>
        <v>Midazolam</v>
      </c>
      <c r="F8792" s="251" t="str">
        <f>IF(AND(A8792&lt;&gt;"",ISNUMBER(A8792)),VLOOKUP(A8792,Studies!A:BR,6,FALSE),"")</f>
        <v>Plasma</v>
      </c>
      <c r="G8792" s="194">
        <v>337</v>
      </c>
      <c r="H8792" s="194" t="s">
        <v>60</v>
      </c>
      <c r="I8792" s="187">
        <v>4.3971629999999999</v>
      </c>
      <c r="J8792" s="187" t="s">
        <v>1033</v>
      </c>
      <c r="K8792" s="41" t="s">
        <v>116</v>
      </c>
      <c r="M8792" s="195"/>
      <c r="O8792" s="59">
        <v>0.2</v>
      </c>
    </row>
    <row r="8793" spans="1:15" x14ac:dyDescent="0.2">
      <c r="A8793" s="30">
        <v>2041</v>
      </c>
      <c r="B8793" s="249" t="str">
        <f>IF(AND(A8793&lt;&gt;"",ISNUMBER(A8793)),VLOOKUP(A8793,Studies!A:BR,2,FALSE),"")</f>
        <v>Katzenmaier 2010</v>
      </c>
      <c r="C8793" s="250" t="str">
        <f>IF(AND(A8793&lt;&gt;"",ISNUMBER(A8793)),VLOOKUP(A8793,Studies!A:BR,3,FALSE),"")</f>
        <v>https://www.ncbi.nlm.nih.gov/pubmed/20680253</v>
      </c>
      <c r="D8793" s="250" t="str">
        <f>IF(AND(A8793&lt;&gt;"",ISNUMBER(A8793)),VLOOKUP(A8793,Studies!A:BR,4,FALSE),"")</f>
        <v>Midazolam + Efavirenz</v>
      </c>
      <c r="E8793" s="250" t="str">
        <f>IF(AND(A8793&lt;&gt;"",ISNUMBER(A8793)),VLOOKUP(A8793,Studies!A:BR,5,FALSE),"")</f>
        <v>Midazolam</v>
      </c>
      <c r="F8793" s="251" t="str">
        <f>IF(AND(A8793&lt;&gt;"",ISNUMBER(A8793)),VLOOKUP(A8793,Studies!A:BR,6,FALSE),"")</f>
        <v>Plasma</v>
      </c>
      <c r="G8793" s="194">
        <v>337.5</v>
      </c>
      <c r="H8793" s="194" t="s">
        <v>60</v>
      </c>
      <c r="I8793" s="187">
        <v>2.6950349999999998</v>
      </c>
      <c r="J8793" s="187" t="s">
        <v>1033</v>
      </c>
      <c r="K8793" s="41" t="s">
        <v>116</v>
      </c>
      <c r="M8793" s="195"/>
      <c r="O8793" s="59">
        <v>0.2</v>
      </c>
    </row>
    <row r="8794" spans="1:15" x14ac:dyDescent="0.2">
      <c r="A8794" s="30">
        <v>2041</v>
      </c>
      <c r="B8794" s="249" t="str">
        <f>IF(AND(A8794&lt;&gt;"",ISNUMBER(A8794)),VLOOKUP(A8794,Studies!A:BR,2,FALSE),"")</f>
        <v>Katzenmaier 2010</v>
      </c>
      <c r="C8794" s="250" t="str">
        <f>IF(AND(A8794&lt;&gt;"",ISNUMBER(A8794)),VLOOKUP(A8794,Studies!A:BR,3,FALSE),"")</f>
        <v>https://www.ncbi.nlm.nih.gov/pubmed/20680253</v>
      </c>
      <c r="D8794" s="250" t="str">
        <f>IF(AND(A8794&lt;&gt;"",ISNUMBER(A8794)),VLOOKUP(A8794,Studies!A:BR,4,FALSE),"")</f>
        <v>Midazolam + Efavirenz</v>
      </c>
      <c r="E8794" s="250" t="str">
        <f>IF(AND(A8794&lt;&gt;"",ISNUMBER(A8794)),VLOOKUP(A8794,Studies!A:BR,5,FALSE),"")</f>
        <v>Midazolam</v>
      </c>
      <c r="F8794" s="251" t="str">
        <f>IF(AND(A8794&lt;&gt;"",ISNUMBER(A8794)),VLOOKUP(A8794,Studies!A:BR,6,FALSE),"")</f>
        <v>Plasma</v>
      </c>
      <c r="G8794" s="194">
        <v>338</v>
      </c>
      <c r="H8794" s="194" t="s">
        <v>60</v>
      </c>
      <c r="I8794" s="187">
        <v>1.7021280000000001</v>
      </c>
      <c r="J8794" s="187" t="s">
        <v>1033</v>
      </c>
      <c r="K8794" s="41" t="s">
        <v>116</v>
      </c>
      <c r="M8794" s="195"/>
      <c r="O8794" s="59">
        <v>0.2</v>
      </c>
    </row>
    <row r="8795" spans="1:15" x14ac:dyDescent="0.2">
      <c r="A8795" s="30">
        <v>2041</v>
      </c>
      <c r="B8795" s="249" t="str">
        <f>IF(AND(A8795&lt;&gt;"",ISNUMBER(A8795)),VLOOKUP(A8795,Studies!A:BR,2,FALSE),"")</f>
        <v>Katzenmaier 2010</v>
      </c>
      <c r="C8795" s="250" t="str">
        <f>IF(AND(A8795&lt;&gt;"",ISNUMBER(A8795)),VLOOKUP(A8795,Studies!A:BR,3,FALSE),"")</f>
        <v>https://www.ncbi.nlm.nih.gov/pubmed/20680253</v>
      </c>
      <c r="D8795" s="250" t="str">
        <f>IF(AND(A8795&lt;&gt;"",ISNUMBER(A8795)),VLOOKUP(A8795,Studies!A:BR,4,FALSE),"")</f>
        <v>Midazolam + Efavirenz</v>
      </c>
      <c r="E8795" s="250" t="str">
        <f>IF(AND(A8795&lt;&gt;"",ISNUMBER(A8795)),VLOOKUP(A8795,Studies!A:BR,5,FALSE),"")</f>
        <v>Midazolam</v>
      </c>
      <c r="F8795" s="251" t="str">
        <f>IF(AND(A8795&lt;&gt;"",ISNUMBER(A8795)),VLOOKUP(A8795,Studies!A:BR,6,FALSE),"")</f>
        <v>Plasma</v>
      </c>
      <c r="G8795" s="194">
        <v>338.5</v>
      </c>
      <c r="H8795" s="194" t="s">
        <v>60</v>
      </c>
      <c r="I8795" s="187">
        <v>1.4184399999999999</v>
      </c>
      <c r="J8795" s="187" t="s">
        <v>1033</v>
      </c>
      <c r="K8795" s="41" t="s">
        <v>116</v>
      </c>
      <c r="M8795" s="195"/>
      <c r="O8795" s="59">
        <v>0.2</v>
      </c>
    </row>
    <row r="8796" spans="1:15" x14ac:dyDescent="0.2">
      <c r="A8796" s="30">
        <v>2041</v>
      </c>
      <c r="B8796" s="249" t="str">
        <f>IF(AND(A8796&lt;&gt;"",ISNUMBER(A8796)),VLOOKUP(A8796,Studies!A:BR,2,FALSE),"")</f>
        <v>Katzenmaier 2010</v>
      </c>
      <c r="C8796" s="250" t="str">
        <f>IF(AND(A8796&lt;&gt;"",ISNUMBER(A8796)),VLOOKUP(A8796,Studies!A:BR,3,FALSE),"")</f>
        <v>https://www.ncbi.nlm.nih.gov/pubmed/20680253</v>
      </c>
      <c r="D8796" s="250" t="str">
        <f>IF(AND(A8796&lt;&gt;"",ISNUMBER(A8796)),VLOOKUP(A8796,Studies!A:BR,4,FALSE),"")</f>
        <v>Midazolam + Efavirenz</v>
      </c>
      <c r="E8796" s="250" t="str">
        <f>IF(AND(A8796&lt;&gt;"",ISNUMBER(A8796)),VLOOKUP(A8796,Studies!A:BR,5,FALSE),"")</f>
        <v>Midazolam</v>
      </c>
      <c r="F8796" s="251" t="str">
        <f>IF(AND(A8796&lt;&gt;"",ISNUMBER(A8796)),VLOOKUP(A8796,Studies!A:BR,6,FALSE),"")</f>
        <v>Plasma</v>
      </c>
      <c r="G8796" s="194">
        <v>339</v>
      </c>
      <c r="H8796" s="194" t="s">
        <v>60</v>
      </c>
      <c r="I8796" s="187">
        <v>0.99290780000000001</v>
      </c>
      <c r="J8796" s="187" t="s">
        <v>1033</v>
      </c>
      <c r="K8796" s="41" t="s">
        <v>116</v>
      </c>
      <c r="M8796" s="195"/>
      <c r="O8796" s="59">
        <v>0.2</v>
      </c>
    </row>
    <row r="8797" spans="1:15" x14ac:dyDescent="0.2">
      <c r="A8797" s="30">
        <v>2041</v>
      </c>
      <c r="B8797" s="249" t="str">
        <f>IF(AND(A8797&lt;&gt;"",ISNUMBER(A8797)),VLOOKUP(A8797,Studies!A:BR,2,FALSE),"")</f>
        <v>Katzenmaier 2010</v>
      </c>
      <c r="C8797" s="250" t="str">
        <f>IF(AND(A8797&lt;&gt;"",ISNUMBER(A8797)),VLOOKUP(A8797,Studies!A:BR,3,FALSE),"")</f>
        <v>https://www.ncbi.nlm.nih.gov/pubmed/20680253</v>
      </c>
      <c r="D8797" s="250" t="str">
        <f>IF(AND(A8797&lt;&gt;"",ISNUMBER(A8797)),VLOOKUP(A8797,Studies!A:BR,4,FALSE),"")</f>
        <v>Midazolam + Efavirenz</v>
      </c>
      <c r="E8797" s="250" t="str">
        <f>IF(AND(A8797&lt;&gt;"",ISNUMBER(A8797)),VLOOKUP(A8797,Studies!A:BR,5,FALSE),"")</f>
        <v>Midazolam</v>
      </c>
      <c r="F8797" s="251" t="str">
        <f>IF(AND(A8797&lt;&gt;"",ISNUMBER(A8797)),VLOOKUP(A8797,Studies!A:BR,6,FALSE),"")</f>
        <v>Plasma</v>
      </c>
      <c r="G8797" s="194">
        <v>340</v>
      </c>
      <c r="H8797" s="194" t="s">
        <v>60</v>
      </c>
      <c r="I8797" s="187">
        <v>0.85106380000000004</v>
      </c>
      <c r="J8797" s="187" t="s">
        <v>1033</v>
      </c>
      <c r="K8797" s="41" t="s">
        <v>116</v>
      </c>
      <c r="M8797" s="195"/>
      <c r="O8797" s="59">
        <v>0.2</v>
      </c>
    </row>
    <row r="8798" spans="1:15" x14ac:dyDescent="0.2">
      <c r="A8798" s="30">
        <v>2042</v>
      </c>
      <c r="B8798" s="249" t="str">
        <f>IF(AND(A8798&lt;&gt;"",ISNUMBER(A8798)),VLOOKUP(A8798,Studies!A:BR,2,FALSE),"")</f>
        <v>Mikus 2017</v>
      </c>
      <c r="C8798" s="250" t="str">
        <f>IF(AND(A8798&lt;&gt;"",ISNUMBER(A8798)),VLOOKUP(A8798,Studies!A:BR,3,FALSE),"")</f>
        <v>https://www.ncbi.nlm.nih.gov/pubmed/28194792</v>
      </c>
      <c r="D8798" s="250" t="str">
        <f>IF(AND(A8798&lt;&gt;"",ISNUMBER(A8798)),VLOOKUP(A8798,Studies!A:BR,4,FALSE),"")</f>
        <v>Midazolam control PO</v>
      </c>
      <c r="E8798" s="250" t="str">
        <f>IF(AND(A8798&lt;&gt;"",ISNUMBER(A8798)),VLOOKUP(A8798,Studies!A:BR,5,FALSE),"")</f>
        <v>Midazolam</v>
      </c>
      <c r="F8798" s="251" t="str">
        <f>IF(AND(A8798&lt;&gt;"",ISNUMBER(A8798)),VLOOKUP(A8798,Studies!A:BR,6,FALSE),"")</f>
        <v>Plasma</v>
      </c>
      <c r="G8798" s="194">
        <v>0.1666667</v>
      </c>
      <c r="H8798" s="194" t="s">
        <v>60</v>
      </c>
      <c r="I8798" s="187">
        <v>8.6638540000000006</v>
      </c>
      <c r="J8798" s="187" t="s">
        <v>941</v>
      </c>
      <c r="K8798" s="41" t="s">
        <v>116</v>
      </c>
      <c r="L8798" s="195">
        <v>10.43601</v>
      </c>
      <c r="M8798" s="195" t="s">
        <v>941</v>
      </c>
      <c r="N8798" s="52" t="s">
        <v>117</v>
      </c>
    </row>
    <row r="8799" spans="1:15" x14ac:dyDescent="0.2">
      <c r="A8799" s="30">
        <v>2042</v>
      </c>
      <c r="B8799" s="249" t="str">
        <f>IF(AND(A8799&lt;&gt;"",ISNUMBER(A8799)),VLOOKUP(A8799,Studies!A:BR,2,FALSE),"")</f>
        <v>Mikus 2017</v>
      </c>
      <c r="C8799" s="250" t="str">
        <f>IF(AND(A8799&lt;&gt;"",ISNUMBER(A8799)),VLOOKUP(A8799,Studies!A:BR,3,FALSE),"")</f>
        <v>https://www.ncbi.nlm.nih.gov/pubmed/28194792</v>
      </c>
      <c r="D8799" s="250" t="str">
        <f>IF(AND(A8799&lt;&gt;"",ISNUMBER(A8799)),VLOOKUP(A8799,Studies!A:BR,4,FALSE),"")</f>
        <v>Midazolam control PO</v>
      </c>
      <c r="E8799" s="250" t="str">
        <f>IF(AND(A8799&lt;&gt;"",ISNUMBER(A8799)),VLOOKUP(A8799,Studies!A:BR,5,FALSE),"")</f>
        <v>Midazolam</v>
      </c>
      <c r="F8799" s="251" t="str">
        <f>IF(AND(A8799&lt;&gt;"",ISNUMBER(A8799)),VLOOKUP(A8799,Studies!A:BR,6,FALSE),"")</f>
        <v>Plasma</v>
      </c>
      <c r="G8799" s="194">
        <v>0.3333333</v>
      </c>
      <c r="H8799" s="194" t="s">
        <v>60</v>
      </c>
      <c r="I8799" s="187">
        <v>25.794650000000001</v>
      </c>
      <c r="J8799" s="187" t="s">
        <v>941</v>
      </c>
      <c r="K8799" s="41" t="s">
        <v>116</v>
      </c>
      <c r="L8799" s="195">
        <v>15.45711</v>
      </c>
      <c r="M8799" s="195" t="s">
        <v>941</v>
      </c>
      <c r="N8799" s="52" t="s">
        <v>117</v>
      </c>
    </row>
    <row r="8800" spans="1:15" x14ac:dyDescent="0.2">
      <c r="A8800" s="30">
        <v>2042</v>
      </c>
      <c r="B8800" s="249" t="str">
        <f>IF(AND(A8800&lt;&gt;"",ISNUMBER(A8800)),VLOOKUP(A8800,Studies!A:BR,2,FALSE),"")</f>
        <v>Mikus 2017</v>
      </c>
      <c r="C8800" s="250" t="str">
        <f>IF(AND(A8800&lt;&gt;"",ISNUMBER(A8800)),VLOOKUP(A8800,Studies!A:BR,3,FALSE),"")</f>
        <v>https://www.ncbi.nlm.nih.gov/pubmed/28194792</v>
      </c>
      <c r="D8800" s="250" t="str">
        <f>IF(AND(A8800&lt;&gt;"",ISNUMBER(A8800)),VLOOKUP(A8800,Studies!A:BR,4,FALSE),"")</f>
        <v>Midazolam control PO</v>
      </c>
      <c r="E8800" s="250" t="str">
        <f>IF(AND(A8800&lt;&gt;"",ISNUMBER(A8800)),VLOOKUP(A8800,Studies!A:BR,5,FALSE),"")</f>
        <v>Midazolam</v>
      </c>
      <c r="F8800" s="251" t="str">
        <f>IF(AND(A8800&lt;&gt;"",ISNUMBER(A8800)),VLOOKUP(A8800,Studies!A:BR,6,FALSE),"")</f>
        <v>Plasma</v>
      </c>
      <c r="G8800" s="194">
        <v>0.5</v>
      </c>
      <c r="H8800" s="194" t="s">
        <v>60</v>
      </c>
      <c r="I8800" s="187">
        <v>24.711670000000002</v>
      </c>
      <c r="J8800" s="187" t="s">
        <v>941</v>
      </c>
      <c r="K8800" s="41" t="s">
        <v>116</v>
      </c>
      <c r="L8800" s="195">
        <v>7.0886120000000004</v>
      </c>
      <c r="M8800" s="195" t="s">
        <v>941</v>
      </c>
      <c r="N8800" s="52" t="s">
        <v>117</v>
      </c>
    </row>
    <row r="8801" spans="1:15" x14ac:dyDescent="0.2">
      <c r="A8801" s="30">
        <v>2042</v>
      </c>
      <c r="B8801" s="249" t="str">
        <f>IF(AND(A8801&lt;&gt;"",ISNUMBER(A8801)),VLOOKUP(A8801,Studies!A:BR,2,FALSE),"")</f>
        <v>Mikus 2017</v>
      </c>
      <c r="C8801" s="250" t="str">
        <f>IF(AND(A8801&lt;&gt;"",ISNUMBER(A8801)),VLOOKUP(A8801,Studies!A:BR,3,FALSE),"")</f>
        <v>https://www.ncbi.nlm.nih.gov/pubmed/28194792</v>
      </c>
      <c r="D8801" s="250" t="str">
        <f>IF(AND(A8801&lt;&gt;"",ISNUMBER(A8801)),VLOOKUP(A8801,Studies!A:BR,4,FALSE),"")</f>
        <v>Midazolam control PO</v>
      </c>
      <c r="E8801" s="250" t="str">
        <f>IF(AND(A8801&lt;&gt;"",ISNUMBER(A8801)),VLOOKUP(A8801,Studies!A:BR,5,FALSE),"")</f>
        <v>Midazolam</v>
      </c>
      <c r="F8801" s="251" t="str">
        <f>IF(AND(A8801&lt;&gt;"",ISNUMBER(A8801)),VLOOKUP(A8801,Studies!A:BR,6,FALSE),"")</f>
        <v>Plasma</v>
      </c>
      <c r="G8801" s="194">
        <v>0.75</v>
      </c>
      <c r="H8801" s="194" t="s">
        <v>60</v>
      </c>
      <c r="I8801" s="187">
        <v>19.985939999999999</v>
      </c>
      <c r="J8801" s="187" t="s">
        <v>941</v>
      </c>
      <c r="K8801" s="41" t="s">
        <v>116</v>
      </c>
      <c r="L8801" s="195">
        <v>3.93811</v>
      </c>
      <c r="M8801" s="195" t="s">
        <v>941</v>
      </c>
      <c r="N8801" s="52" t="s">
        <v>117</v>
      </c>
    </row>
    <row r="8802" spans="1:15" x14ac:dyDescent="0.2">
      <c r="A8802" s="30">
        <v>2042</v>
      </c>
      <c r="B8802" s="249" t="str">
        <f>IF(AND(A8802&lt;&gt;"",ISNUMBER(A8802)),VLOOKUP(A8802,Studies!A:BR,2,FALSE),"")</f>
        <v>Mikus 2017</v>
      </c>
      <c r="C8802" s="250" t="str">
        <f>IF(AND(A8802&lt;&gt;"",ISNUMBER(A8802)),VLOOKUP(A8802,Studies!A:BR,3,FALSE),"")</f>
        <v>https://www.ncbi.nlm.nih.gov/pubmed/28194792</v>
      </c>
      <c r="D8802" s="250" t="str">
        <f>IF(AND(A8802&lt;&gt;"",ISNUMBER(A8802)),VLOOKUP(A8802,Studies!A:BR,4,FALSE),"")</f>
        <v>Midazolam control PO</v>
      </c>
      <c r="E8802" s="250" t="str">
        <f>IF(AND(A8802&lt;&gt;"",ISNUMBER(A8802)),VLOOKUP(A8802,Studies!A:BR,5,FALSE),"")</f>
        <v>Midazolam</v>
      </c>
      <c r="F8802" s="251" t="str">
        <f>IF(AND(A8802&lt;&gt;"",ISNUMBER(A8802)),VLOOKUP(A8802,Studies!A:BR,6,FALSE),"")</f>
        <v>Plasma</v>
      </c>
      <c r="G8802" s="194">
        <v>1</v>
      </c>
      <c r="H8802" s="194" t="s">
        <v>60</v>
      </c>
      <c r="I8802" s="187">
        <v>16.244730000000001</v>
      </c>
      <c r="J8802" s="187" t="s">
        <v>941</v>
      </c>
      <c r="K8802" s="41" t="s">
        <v>116</v>
      </c>
      <c r="L8802" s="195">
        <v>4.0365640000000003</v>
      </c>
      <c r="M8802" s="195" t="s">
        <v>941</v>
      </c>
      <c r="N8802" s="52" t="s">
        <v>117</v>
      </c>
    </row>
    <row r="8803" spans="1:15" x14ac:dyDescent="0.2">
      <c r="A8803" s="30">
        <v>2042</v>
      </c>
      <c r="B8803" s="249" t="str">
        <f>IF(AND(A8803&lt;&gt;"",ISNUMBER(A8803)),VLOOKUP(A8803,Studies!A:BR,2,FALSE),"")</f>
        <v>Mikus 2017</v>
      </c>
      <c r="C8803" s="250" t="str">
        <f>IF(AND(A8803&lt;&gt;"",ISNUMBER(A8803)),VLOOKUP(A8803,Studies!A:BR,3,FALSE),"")</f>
        <v>https://www.ncbi.nlm.nih.gov/pubmed/28194792</v>
      </c>
      <c r="D8803" s="250" t="str">
        <f>IF(AND(A8803&lt;&gt;"",ISNUMBER(A8803)),VLOOKUP(A8803,Studies!A:BR,4,FALSE),"")</f>
        <v>Midazolam control PO</v>
      </c>
      <c r="E8803" s="250" t="str">
        <f>IF(AND(A8803&lt;&gt;"",ISNUMBER(A8803)),VLOOKUP(A8803,Studies!A:BR,5,FALSE),"")</f>
        <v>Midazolam</v>
      </c>
      <c r="F8803" s="251" t="str">
        <f>IF(AND(A8803&lt;&gt;"",ISNUMBER(A8803)),VLOOKUP(A8803,Studies!A:BR,6,FALSE),"")</f>
        <v>Plasma</v>
      </c>
      <c r="G8803" s="194">
        <v>1.5</v>
      </c>
      <c r="H8803" s="194" t="s">
        <v>60</v>
      </c>
      <c r="I8803" s="187">
        <v>11.518990000000001</v>
      </c>
      <c r="J8803" s="187" t="s">
        <v>941</v>
      </c>
      <c r="K8803" s="41" t="s">
        <v>116</v>
      </c>
      <c r="L8803" s="195">
        <v>3.0520369999999999</v>
      </c>
      <c r="M8803" s="195" t="s">
        <v>941</v>
      </c>
      <c r="N8803" s="52" t="s">
        <v>117</v>
      </c>
    </row>
    <row r="8804" spans="1:15" x14ac:dyDescent="0.2">
      <c r="A8804" s="30">
        <v>2042</v>
      </c>
      <c r="B8804" s="249" t="str">
        <f>IF(AND(A8804&lt;&gt;"",ISNUMBER(A8804)),VLOOKUP(A8804,Studies!A:BR,2,FALSE),"")</f>
        <v>Mikus 2017</v>
      </c>
      <c r="C8804" s="250" t="str">
        <f>IF(AND(A8804&lt;&gt;"",ISNUMBER(A8804)),VLOOKUP(A8804,Studies!A:BR,3,FALSE),"")</f>
        <v>https://www.ncbi.nlm.nih.gov/pubmed/28194792</v>
      </c>
      <c r="D8804" s="250" t="str">
        <f>IF(AND(A8804&lt;&gt;"",ISNUMBER(A8804)),VLOOKUP(A8804,Studies!A:BR,4,FALSE),"")</f>
        <v>Midazolam control PO</v>
      </c>
      <c r="E8804" s="250" t="str">
        <f>IF(AND(A8804&lt;&gt;"",ISNUMBER(A8804)),VLOOKUP(A8804,Studies!A:BR,5,FALSE),"")</f>
        <v>Midazolam</v>
      </c>
      <c r="F8804" s="251" t="str">
        <f>IF(AND(A8804&lt;&gt;"",ISNUMBER(A8804)),VLOOKUP(A8804,Studies!A:BR,6,FALSE),"")</f>
        <v>Plasma</v>
      </c>
      <c r="G8804" s="194">
        <v>2</v>
      </c>
      <c r="H8804" s="194" t="s">
        <v>60</v>
      </c>
      <c r="I8804" s="187">
        <v>8.0731359999999999</v>
      </c>
      <c r="J8804" s="187" t="s">
        <v>941</v>
      </c>
      <c r="K8804" s="41" t="s">
        <v>116</v>
      </c>
      <c r="L8804" s="195">
        <v>2.0675110000000001</v>
      </c>
      <c r="M8804" s="195" t="s">
        <v>941</v>
      </c>
      <c r="N8804" s="52" t="s">
        <v>117</v>
      </c>
    </row>
    <row r="8805" spans="1:15" x14ac:dyDescent="0.2">
      <c r="A8805" s="30">
        <v>2042</v>
      </c>
      <c r="B8805" s="249" t="str">
        <f>IF(AND(A8805&lt;&gt;"",ISNUMBER(A8805)),VLOOKUP(A8805,Studies!A:BR,2,FALSE),"")</f>
        <v>Mikus 2017</v>
      </c>
      <c r="C8805" s="250" t="str">
        <f>IF(AND(A8805&lt;&gt;"",ISNUMBER(A8805)),VLOOKUP(A8805,Studies!A:BR,3,FALSE),"")</f>
        <v>https://www.ncbi.nlm.nih.gov/pubmed/28194792</v>
      </c>
      <c r="D8805" s="250" t="str">
        <f>IF(AND(A8805&lt;&gt;"",ISNUMBER(A8805)),VLOOKUP(A8805,Studies!A:BR,4,FALSE),"")</f>
        <v>Midazolam control PO</v>
      </c>
      <c r="E8805" s="250" t="str">
        <f>IF(AND(A8805&lt;&gt;"",ISNUMBER(A8805)),VLOOKUP(A8805,Studies!A:BR,5,FALSE),"")</f>
        <v>Midazolam</v>
      </c>
      <c r="F8805" s="251" t="str">
        <f>IF(AND(A8805&lt;&gt;"",ISNUMBER(A8805)),VLOOKUP(A8805,Studies!A:BR,6,FALSE),"")</f>
        <v>Plasma</v>
      </c>
      <c r="G8805" s="194">
        <v>3</v>
      </c>
      <c r="H8805" s="194" t="s">
        <v>60</v>
      </c>
      <c r="I8805" s="187">
        <v>5.1195500000000003</v>
      </c>
      <c r="J8805" s="187" t="s">
        <v>941</v>
      </c>
      <c r="K8805" s="41" t="s">
        <v>116</v>
      </c>
      <c r="L8805" s="195">
        <v>1.5752459999999999</v>
      </c>
      <c r="M8805" s="195" t="s">
        <v>941</v>
      </c>
      <c r="N8805" s="52" t="s">
        <v>117</v>
      </c>
    </row>
    <row r="8806" spans="1:15" x14ac:dyDescent="0.2">
      <c r="A8806" s="30">
        <v>2042</v>
      </c>
      <c r="B8806" s="249" t="str">
        <f>IF(AND(A8806&lt;&gt;"",ISNUMBER(A8806)),VLOOKUP(A8806,Studies!A:BR,2,FALSE),"")</f>
        <v>Mikus 2017</v>
      </c>
      <c r="C8806" s="250" t="str">
        <f>IF(AND(A8806&lt;&gt;"",ISNUMBER(A8806)),VLOOKUP(A8806,Studies!A:BR,3,FALSE),"")</f>
        <v>https://www.ncbi.nlm.nih.gov/pubmed/28194792</v>
      </c>
      <c r="D8806" s="250" t="str">
        <f>IF(AND(A8806&lt;&gt;"",ISNUMBER(A8806)),VLOOKUP(A8806,Studies!A:BR,4,FALSE),"")</f>
        <v>Midazolam control PO</v>
      </c>
      <c r="E8806" s="250" t="str">
        <f>IF(AND(A8806&lt;&gt;"",ISNUMBER(A8806)),VLOOKUP(A8806,Studies!A:BR,5,FALSE),"")</f>
        <v>Midazolam</v>
      </c>
      <c r="F8806" s="251" t="str">
        <f>IF(AND(A8806&lt;&gt;"",ISNUMBER(A8806)),VLOOKUP(A8806,Studies!A:BR,6,FALSE),"")</f>
        <v>Plasma</v>
      </c>
      <c r="G8806" s="194">
        <v>4</v>
      </c>
      <c r="H8806" s="194" t="s">
        <v>60</v>
      </c>
      <c r="I8806" s="187">
        <v>3.642757</v>
      </c>
      <c r="J8806" s="187" t="s">
        <v>941</v>
      </c>
      <c r="K8806" s="41" t="s">
        <v>116</v>
      </c>
      <c r="L8806" s="195">
        <v>1.1814340000000001</v>
      </c>
      <c r="M8806" s="195" t="s">
        <v>941</v>
      </c>
      <c r="N8806" s="52" t="s">
        <v>117</v>
      </c>
    </row>
    <row r="8807" spans="1:15" x14ac:dyDescent="0.2">
      <c r="A8807" s="30">
        <v>2042</v>
      </c>
      <c r="B8807" s="249" t="str">
        <f>IF(AND(A8807&lt;&gt;"",ISNUMBER(A8807)),VLOOKUP(A8807,Studies!A:BR,2,FALSE),"")</f>
        <v>Mikus 2017</v>
      </c>
      <c r="C8807" s="250" t="str">
        <f>IF(AND(A8807&lt;&gt;"",ISNUMBER(A8807)),VLOOKUP(A8807,Studies!A:BR,3,FALSE),"")</f>
        <v>https://www.ncbi.nlm.nih.gov/pubmed/28194792</v>
      </c>
      <c r="D8807" s="250" t="str">
        <f>IF(AND(A8807&lt;&gt;"",ISNUMBER(A8807)),VLOOKUP(A8807,Studies!A:BR,4,FALSE),"")</f>
        <v>Midazolam control PO</v>
      </c>
      <c r="E8807" s="250" t="str">
        <f>IF(AND(A8807&lt;&gt;"",ISNUMBER(A8807)),VLOOKUP(A8807,Studies!A:BR,5,FALSE),"")</f>
        <v>Midazolam</v>
      </c>
      <c r="F8807" s="251" t="str">
        <f>IF(AND(A8807&lt;&gt;"",ISNUMBER(A8807)),VLOOKUP(A8807,Studies!A:BR,6,FALSE),"")</f>
        <v>Plasma</v>
      </c>
      <c r="G8807" s="194">
        <v>5</v>
      </c>
      <c r="H8807" s="194" t="s">
        <v>60</v>
      </c>
      <c r="I8807" s="187">
        <v>2.461322</v>
      </c>
      <c r="J8807" s="187" t="s">
        <v>941</v>
      </c>
      <c r="K8807" s="41" t="s">
        <v>116</v>
      </c>
      <c r="L8807" s="195">
        <v>0.78762319999999997</v>
      </c>
      <c r="M8807" s="195" t="s">
        <v>941</v>
      </c>
      <c r="N8807" s="52" t="s">
        <v>117</v>
      </c>
    </row>
    <row r="8808" spans="1:15" x14ac:dyDescent="0.2">
      <c r="A8808" s="30">
        <v>2043</v>
      </c>
      <c r="B8808" s="249" t="str">
        <f>IF(AND(A8808&lt;&gt;"",ISNUMBER(A8808)),VLOOKUP(A8808,Studies!A:BR,2,FALSE),"")</f>
        <v>Mikus 2017</v>
      </c>
      <c r="C8808" s="250" t="str">
        <f>IF(AND(A8808&lt;&gt;"",ISNUMBER(A8808)),VLOOKUP(A8808,Studies!A:BR,3,FALSE),"")</f>
        <v>https://www.ncbi.nlm.nih.gov/pubmed/28194792</v>
      </c>
      <c r="D8808" s="250" t="str">
        <f>IF(AND(A8808&lt;&gt;"",ISNUMBER(A8808)),VLOOKUP(A8808,Studies!A:BR,4,FALSE),"")</f>
        <v>Midazolam control IV</v>
      </c>
      <c r="E8808" s="250" t="str">
        <f>IF(AND(A8808&lt;&gt;"",ISNUMBER(A8808)),VLOOKUP(A8808,Studies!A:BR,5,FALSE),"")</f>
        <v>Midazolam</v>
      </c>
      <c r="F8808" s="251" t="str">
        <f>IF(AND(A8808&lt;&gt;"",ISNUMBER(A8808)),VLOOKUP(A8808,Studies!A:BR,6,FALSE),"")</f>
        <v>Plasma</v>
      </c>
      <c r="G8808" s="194">
        <v>6</v>
      </c>
      <c r="H8808" s="194" t="s">
        <v>60</v>
      </c>
      <c r="I8808" s="187">
        <v>2.0675110000000001</v>
      </c>
      <c r="J8808" s="187" t="s">
        <v>941</v>
      </c>
      <c r="K8808" s="41" t="s">
        <v>116</v>
      </c>
      <c r="L8808" s="195">
        <v>0.68916960000000005</v>
      </c>
      <c r="M8808" s="195" t="s">
        <v>941</v>
      </c>
      <c r="N8808" s="52" t="s">
        <v>117</v>
      </c>
    </row>
    <row r="8809" spans="1:15" x14ac:dyDescent="0.2">
      <c r="A8809" s="30">
        <v>2043</v>
      </c>
      <c r="B8809" s="249" t="str">
        <f>IF(AND(A8809&lt;&gt;"",ISNUMBER(A8809)),VLOOKUP(A8809,Studies!A:BR,2,FALSE),"")</f>
        <v>Mikus 2017</v>
      </c>
      <c r="C8809" s="250" t="str">
        <f>IF(AND(A8809&lt;&gt;"",ISNUMBER(A8809)),VLOOKUP(A8809,Studies!A:BR,3,FALSE),"")</f>
        <v>https://www.ncbi.nlm.nih.gov/pubmed/28194792</v>
      </c>
      <c r="D8809" s="250" t="str">
        <f>IF(AND(A8809&lt;&gt;"",ISNUMBER(A8809)),VLOOKUP(A8809,Studies!A:BR,4,FALSE),"")</f>
        <v>Midazolam control IV</v>
      </c>
      <c r="E8809" s="250" t="str">
        <f>IF(AND(A8809&lt;&gt;"",ISNUMBER(A8809)),VLOOKUP(A8809,Studies!A:BR,5,FALSE),"")</f>
        <v>Midazolam</v>
      </c>
      <c r="F8809" s="251" t="str">
        <f>IF(AND(A8809&lt;&gt;"",ISNUMBER(A8809)),VLOOKUP(A8809,Studies!A:BR,6,FALSE),"")</f>
        <v>Plasma</v>
      </c>
      <c r="G8809" s="194">
        <v>6.25</v>
      </c>
      <c r="H8809" s="194" t="s">
        <v>60</v>
      </c>
      <c r="I8809" s="187">
        <v>36.427570000000003</v>
      </c>
      <c r="J8809" s="41" t="s">
        <v>941</v>
      </c>
      <c r="K8809" s="41" t="s">
        <v>116</v>
      </c>
      <c r="L8809" s="195">
        <v>7.7777750000000001</v>
      </c>
      <c r="M8809" s="52" t="s">
        <v>941</v>
      </c>
      <c r="N8809" s="52" t="s">
        <v>117</v>
      </c>
    </row>
    <row r="8810" spans="1:15" x14ac:dyDescent="0.2">
      <c r="A8810" s="30">
        <v>2043</v>
      </c>
      <c r="B8810" s="249" t="str">
        <f>IF(AND(A8810&lt;&gt;"",ISNUMBER(A8810)),VLOOKUP(A8810,Studies!A:BR,2,FALSE),"")</f>
        <v>Mikus 2017</v>
      </c>
      <c r="C8810" s="250" t="str">
        <f>IF(AND(A8810&lt;&gt;"",ISNUMBER(A8810)),VLOOKUP(A8810,Studies!A:BR,3,FALSE),"")</f>
        <v>https://www.ncbi.nlm.nih.gov/pubmed/28194792</v>
      </c>
      <c r="D8810" s="250" t="str">
        <f>IF(AND(A8810&lt;&gt;"",ISNUMBER(A8810)),VLOOKUP(A8810,Studies!A:BR,4,FALSE),"")</f>
        <v>Midazolam control IV</v>
      </c>
      <c r="E8810" s="250" t="str">
        <f>IF(AND(A8810&lt;&gt;"",ISNUMBER(A8810)),VLOOKUP(A8810,Studies!A:BR,5,FALSE),"")</f>
        <v>Midazolam</v>
      </c>
      <c r="F8810" s="251" t="str">
        <f>IF(AND(A8810&lt;&gt;"",ISNUMBER(A8810)),VLOOKUP(A8810,Studies!A:BR,6,FALSE),"")</f>
        <v>Plasma</v>
      </c>
      <c r="G8810" s="194">
        <v>6.5</v>
      </c>
      <c r="H8810" s="194" t="s">
        <v>60</v>
      </c>
      <c r="I8810" s="187">
        <v>52.967649999999999</v>
      </c>
      <c r="J8810" s="41" t="s">
        <v>941</v>
      </c>
      <c r="K8810" s="41" t="s">
        <v>116</v>
      </c>
      <c r="L8810" s="195">
        <v>9.9437409999999993</v>
      </c>
      <c r="M8810" s="52" t="s">
        <v>941</v>
      </c>
      <c r="N8810" s="52" t="s">
        <v>117</v>
      </c>
      <c r="O8810" s="199"/>
    </row>
    <row r="8811" spans="1:15" x14ac:dyDescent="0.2">
      <c r="A8811" s="30">
        <v>2043</v>
      </c>
      <c r="B8811" s="249" t="str">
        <f>IF(AND(A8811&lt;&gt;"",ISNUMBER(A8811)),VLOOKUP(A8811,Studies!A:BR,2,FALSE),"")</f>
        <v>Mikus 2017</v>
      </c>
      <c r="C8811" s="250" t="str">
        <f>IF(AND(A8811&lt;&gt;"",ISNUMBER(A8811)),VLOOKUP(A8811,Studies!A:BR,3,FALSE),"")</f>
        <v>https://www.ncbi.nlm.nih.gov/pubmed/28194792</v>
      </c>
      <c r="D8811" s="250" t="str">
        <f>IF(AND(A8811&lt;&gt;"",ISNUMBER(A8811)),VLOOKUP(A8811,Studies!A:BR,4,FALSE),"")</f>
        <v>Midazolam control IV</v>
      </c>
      <c r="E8811" s="250" t="str">
        <f>IF(AND(A8811&lt;&gt;"",ISNUMBER(A8811)),VLOOKUP(A8811,Studies!A:BR,5,FALSE),"")</f>
        <v>Midazolam</v>
      </c>
      <c r="F8811" s="251" t="str">
        <f>IF(AND(A8811&lt;&gt;"",ISNUMBER(A8811)),VLOOKUP(A8811,Studies!A:BR,6,FALSE),"")</f>
        <v>Plasma</v>
      </c>
      <c r="G8811" s="194">
        <v>6.6666667000000004</v>
      </c>
      <c r="H8811" s="194" t="s">
        <v>60</v>
      </c>
      <c r="I8811" s="187">
        <v>31.89874</v>
      </c>
      <c r="J8811" s="41" t="s">
        <v>941</v>
      </c>
      <c r="K8811" s="41" t="s">
        <v>116</v>
      </c>
      <c r="L8811" s="195">
        <v>6.3009779999999997</v>
      </c>
      <c r="M8811" s="52" t="s">
        <v>941</v>
      </c>
      <c r="N8811" s="52" t="s">
        <v>117</v>
      </c>
      <c r="O8811" s="199"/>
    </row>
    <row r="8812" spans="1:15" x14ac:dyDescent="0.2">
      <c r="A8812" s="30">
        <v>2043</v>
      </c>
      <c r="B8812" s="249" t="str">
        <f>IF(AND(A8812&lt;&gt;"",ISNUMBER(A8812)),VLOOKUP(A8812,Studies!A:BR,2,FALSE),"")</f>
        <v>Mikus 2017</v>
      </c>
      <c r="C8812" s="250" t="str">
        <f>IF(AND(A8812&lt;&gt;"",ISNUMBER(A8812)),VLOOKUP(A8812,Studies!A:BR,3,FALSE),"")</f>
        <v>https://www.ncbi.nlm.nih.gov/pubmed/28194792</v>
      </c>
      <c r="D8812" s="250" t="str">
        <f>IF(AND(A8812&lt;&gt;"",ISNUMBER(A8812)),VLOOKUP(A8812,Studies!A:BR,4,FALSE),"")</f>
        <v>Midazolam control IV</v>
      </c>
      <c r="E8812" s="250" t="str">
        <f>IF(AND(A8812&lt;&gt;"",ISNUMBER(A8812)),VLOOKUP(A8812,Studies!A:BR,5,FALSE),"")</f>
        <v>Midazolam</v>
      </c>
      <c r="F8812" s="251" t="str">
        <f>IF(AND(A8812&lt;&gt;"",ISNUMBER(A8812)),VLOOKUP(A8812,Studies!A:BR,6,FALSE),"")</f>
        <v>Plasma</v>
      </c>
      <c r="G8812" s="194">
        <v>6.8333332999999996</v>
      </c>
      <c r="H8812" s="194" t="s">
        <v>60</v>
      </c>
      <c r="I8812" s="187">
        <v>26.483830000000001</v>
      </c>
      <c r="J8812" s="41" t="s">
        <v>941</v>
      </c>
      <c r="K8812" s="41" t="s">
        <v>116</v>
      </c>
      <c r="L8812" s="195">
        <v>4.9226400000000003</v>
      </c>
      <c r="M8812" s="52" t="s">
        <v>941</v>
      </c>
      <c r="N8812" s="52" t="s">
        <v>117</v>
      </c>
      <c r="O8812" s="199"/>
    </row>
    <row r="8813" spans="1:15" x14ac:dyDescent="0.2">
      <c r="A8813" s="30">
        <v>2043</v>
      </c>
      <c r="B8813" s="249" t="str">
        <f>IF(AND(A8813&lt;&gt;"",ISNUMBER(A8813)),VLOOKUP(A8813,Studies!A:BR,2,FALSE),"")</f>
        <v>Mikus 2017</v>
      </c>
      <c r="C8813" s="250" t="str">
        <f>IF(AND(A8813&lt;&gt;"",ISNUMBER(A8813)),VLOOKUP(A8813,Studies!A:BR,3,FALSE),"")</f>
        <v>https://www.ncbi.nlm.nih.gov/pubmed/28194792</v>
      </c>
      <c r="D8813" s="250" t="str">
        <f>IF(AND(A8813&lt;&gt;"",ISNUMBER(A8813)),VLOOKUP(A8813,Studies!A:BR,4,FALSE),"")</f>
        <v>Midazolam control IV</v>
      </c>
      <c r="E8813" s="250" t="str">
        <f>IF(AND(A8813&lt;&gt;"",ISNUMBER(A8813)),VLOOKUP(A8813,Studies!A:BR,5,FALSE),"")</f>
        <v>Midazolam</v>
      </c>
      <c r="F8813" s="251" t="str">
        <f>IF(AND(A8813&lt;&gt;"",ISNUMBER(A8813)),VLOOKUP(A8813,Studies!A:BR,6,FALSE),"")</f>
        <v>Plasma</v>
      </c>
      <c r="G8813" s="194">
        <v>7</v>
      </c>
      <c r="H8813" s="194" t="s">
        <v>60</v>
      </c>
      <c r="I8813" s="187">
        <v>22.151900000000001</v>
      </c>
      <c r="J8813" s="41" t="s">
        <v>941</v>
      </c>
      <c r="K8813" s="41" t="s">
        <v>116</v>
      </c>
      <c r="L8813" s="195">
        <v>4.0365679999999999</v>
      </c>
      <c r="M8813" s="52" t="s">
        <v>941</v>
      </c>
      <c r="N8813" s="52" t="s">
        <v>117</v>
      </c>
      <c r="O8813" s="199"/>
    </row>
    <row r="8814" spans="1:15" x14ac:dyDescent="0.2">
      <c r="A8814" s="30">
        <v>2043</v>
      </c>
      <c r="B8814" s="249" t="str">
        <f>IF(AND(A8814&lt;&gt;"",ISNUMBER(A8814)),VLOOKUP(A8814,Studies!A:BR,2,FALSE),"")</f>
        <v>Mikus 2017</v>
      </c>
      <c r="C8814" s="250" t="str">
        <f>IF(AND(A8814&lt;&gt;"",ISNUMBER(A8814)),VLOOKUP(A8814,Studies!A:BR,3,FALSE),"")</f>
        <v>https://www.ncbi.nlm.nih.gov/pubmed/28194792</v>
      </c>
      <c r="D8814" s="250" t="str">
        <f>IF(AND(A8814&lt;&gt;"",ISNUMBER(A8814)),VLOOKUP(A8814,Studies!A:BR,4,FALSE),"")</f>
        <v>Midazolam control IV</v>
      </c>
      <c r="E8814" s="250" t="str">
        <f>IF(AND(A8814&lt;&gt;"",ISNUMBER(A8814)),VLOOKUP(A8814,Studies!A:BR,5,FALSE),"")</f>
        <v>Midazolam</v>
      </c>
      <c r="F8814" s="251" t="str">
        <f>IF(AND(A8814&lt;&gt;"",ISNUMBER(A8814)),VLOOKUP(A8814,Studies!A:BR,6,FALSE),"")</f>
        <v>Plasma</v>
      </c>
      <c r="G8814" s="194">
        <v>7.25</v>
      </c>
      <c r="H8814" s="194" t="s">
        <v>60</v>
      </c>
      <c r="I8814" s="187">
        <v>18.410689999999999</v>
      </c>
      <c r="J8814" s="41" t="s">
        <v>941</v>
      </c>
      <c r="K8814" s="41" t="s">
        <v>116</v>
      </c>
      <c r="L8814" s="195">
        <v>4.4303780000000001</v>
      </c>
      <c r="M8814" s="52" t="s">
        <v>941</v>
      </c>
      <c r="N8814" s="52" t="s">
        <v>117</v>
      </c>
      <c r="O8814" s="199"/>
    </row>
    <row r="8815" spans="1:15" x14ac:dyDescent="0.2">
      <c r="A8815" s="30">
        <v>2043</v>
      </c>
      <c r="B8815" s="249" t="str">
        <f>IF(AND(A8815&lt;&gt;"",ISNUMBER(A8815)),VLOOKUP(A8815,Studies!A:BR,2,FALSE),"")</f>
        <v>Mikus 2017</v>
      </c>
      <c r="C8815" s="250" t="str">
        <f>IF(AND(A8815&lt;&gt;"",ISNUMBER(A8815)),VLOOKUP(A8815,Studies!A:BR,3,FALSE),"")</f>
        <v>https://www.ncbi.nlm.nih.gov/pubmed/28194792</v>
      </c>
      <c r="D8815" s="250" t="str">
        <f>IF(AND(A8815&lt;&gt;"",ISNUMBER(A8815)),VLOOKUP(A8815,Studies!A:BR,4,FALSE),"")</f>
        <v>Midazolam control IV</v>
      </c>
      <c r="E8815" s="250" t="str">
        <f>IF(AND(A8815&lt;&gt;"",ISNUMBER(A8815)),VLOOKUP(A8815,Studies!A:BR,5,FALSE),"")</f>
        <v>Midazolam</v>
      </c>
      <c r="F8815" s="251" t="str">
        <f>IF(AND(A8815&lt;&gt;"",ISNUMBER(A8815)),VLOOKUP(A8815,Studies!A:BR,6,FALSE),"")</f>
        <v>Plasma</v>
      </c>
      <c r="G8815" s="194">
        <v>7.5</v>
      </c>
      <c r="H8815" s="194" t="s">
        <v>60</v>
      </c>
      <c r="I8815" s="187">
        <v>16.638539999999999</v>
      </c>
      <c r="J8815" s="41" t="s">
        <v>941</v>
      </c>
      <c r="K8815" s="41" t="s">
        <v>116</v>
      </c>
      <c r="L8815" s="195">
        <v>3.642754</v>
      </c>
      <c r="M8815" s="52" t="s">
        <v>941</v>
      </c>
      <c r="N8815" s="52" t="s">
        <v>117</v>
      </c>
      <c r="O8815" s="199"/>
    </row>
    <row r="8816" spans="1:15" x14ac:dyDescent="0.2">
      <c r="A8816" s="30">
        <v>2043</v>
      </c>
      <c r="B8816" s="249" t="str">
        <f>IF(AND(A8816&lt;&gt;"",ISNUMBER(A8816)),VLOOKUP(A8816,Studies!A:BR,2,FALSE),"")</f>
        <v>Mikus 2017</v>
      </c>
      <c r="C8816" s="250" t="str">
        <f>IF(AND(A8816&lt;&gt;"",ISNUMBER(A8816)),VLOOKUP(A8816,Studies!A:BR,3,FALSE),"")</f>
        <v>https://www.ncbi.nlm.nih.gov/pubmed/28194792</v>
      </c>
      <c r="D8816" s="250" t="str">
        <f>IF(AND(A8816&lt;&gt;"",ISNUMBER(A8816)),VLOOKUP(A8816,Studies!A:BR,4,FALSE),"")</f>
        <v>Midazolam control IV</v>
      </c>
      <c r="E8816" s="250" t="str">
        <f>IF(AND(A8816&lt;&gt;"",ISNUMBER(A8816)),VLOOKUP(A8816,Studies!A:BR,5,FALSE),"")</f>
        <v>Midazolam</v>
      </c>
      <c r="F8816" s="251" t="str">
        <f>IF(AND(A8816&lt;&gt;"",ISNUMBER(A8816)),VLOOKUP(A8816,Studies!A:BR,6,FALSE),"")</f>
        <v>Plasma</v>
      </c>
      <c r="G8816" s="194">
        <v>8</v>
      </c>
      <c r="H8816" s="194" t="s">
        <v>60</v>
      </c>
      <c r="I8816" s="187">
        <v>12.700419999999999</v>
      </c>
      <c r="J8816" s="41" t="s">
        <v>941</v>
      </c>
      <c r="K8816" s="41" t="s">
        <v>116</v>
      </c>
      <c r="L8816" s="195">
        <v>2.264418</v>
      </c>
      <c r="M8816" s="52" t="s">
        <v>941</v>
      </c>
      <c r="N8816" s="52" t="s">
        <v>117</v>
      </c>
      <c r="O8816" s="199"/>
    </row>
    <row r="8817" spans="1:15" x14ac:dyDescent="0.2">
      <c r="A8817" s="30">
        <v>2043</v>
      </c>
      <c r="B8817" s="249" t="str">
        <f>IF(AND(A8817&lt;&gt;"",ISNUMBER(A8817)),VLOOKUP(A8817,Studies!A:BR,2,FALSE),"")</f>
        <v>Mikus 2017</v>
      </c>
      <c r="C8817" s="250" t="str">
        <f>IF(AND(A8817&lt;&gt;"",ISNUMBER(A8817)),VLOOKUP(A8817,Studies!A:BR,3,FALSE),"")</f>
        <v>https://www.ncbi.nlm.nih.gov/pubmed/28194792</v>
      </c>
      <c r="D8817" s="250" t="str">
        <f>IF(AND(A8817&lt;&gt;"",ISNUMBER(A8817)),VLOOKUP(A8817,Studies!A:BR,4,FALSE),"")</f>
        <v>Midazolam control IV</v>
      </c>
      <c r="E8817" s="250" t="str">
        <f>IF(AND(A8817&lt;&gt;"",ISNUMBER(A8817)),VLOOKUP(A8817,Studies!A:BR,5,FALSE),"")</f>
        <v>Midazolam</v>
      </c>
      <c r="F8817" s="251" t="str">
        <f>IF(AND(A8817&lt;&gt;"",ISNUMBER(A8817)),VLOOKUP(A8817,Studies!A:BR,6,FALSE),"")</f>
        <v>Plasma</v>
      </c>
      <c r="G8817" s="194">
        <v>9</v>
      </c>
      <c r="H8817" s="194" t="s">
        <v>60</v>
      </c>
      <c r="I8817" s="187">
        <v>8.9592120000000008</v>
      </c>
      <c r="J8817" s="41" t="s">
        <v>941</v>
      </c>
      <c r="K8817" s="41" t="s">
        <v>116</v>
      </c>
      <c r="L8817" s="195">
        <v>1.673699</v>
      </c>
      <c r="M8817" s="52" t="s">
        <v>941</v>
      </c>
      <c r="N8817" s="52" t="s">
        <v>117</v>
      </c>
      <c r="O8817" s="199"/>
    </row>
    <row r="8818" spans="1:15" x14ac:dyDescent="0.2">
      <c r="A8818" s="30">
        <v>2043</v>
      </c>
      <c r="B8818" s="249" t="str">
        <f>IF(AND(A8818&lt;&gt;"",ISNUMBER(A8818)),VLOOKUP(A8818,Studies!A:BR,2,FALSE),"")</f>
        <v>Mikus 2017</v>
      </c>
      <c r="C8818" s="250" t="str">
        <f>IF(AND(A8818&lt;&gt;"",ISNUMBER(A8818)),VLOOKUP(A8818,Studies!A:BR,3,FALSE),"")</f>
        <v>https://www.ncbi.nlm.nih.gov/pubmed/28194792</v>
      </c>
      <c r="D8818" s="250" t="str">
        <f>IF(AND(A8818&lt;&gt;"",ISNUMBER(A8818)),VLOOKUP(A8818,Studies!A:BR,4,FALSE),"")</f>
        <v>Midazolam control IV</v>
      </c>
      <c r="E8818" s="250" t="str">
        <f>IF(AND(A8818&lt;&gt;"",ISNUMBER(A8818)),VLOOKUP(A8818,Studies!A:BR,5,FALSE),"")</f>
        <v>Midazolam</v>
      </c>
      <c r="F8818" s="251" t="str">
        <f>IF(AND(A8818&lt;&gt;"",ISNUMBER(A8818)),VLOOKUP(A8818,Studies!A:BR,6,FALSE),"")</f>
        <v>Plasma</v>
      </c>
      <c r="G8818" s="194">
        <v>10</v>
      </c>
      <c r="H8818" s="194" t="s">
        <v>60</v>
      </c>
      <c r="I8818" s="187">
        <v>5.8087200000000001</v>
      </c>
      <c r="J8818" s="41" t="s">
        <v>941</v>
      </c>
      <c r="K8818" s="41" t="s">
        <v>116</v>
      </c>
      <c r="L8818" s="195">
        <v>0.98452899999999999</v>
      </c>
      <c r="M8818" s="52" t="s">
        <v>941</v>
      </c>
      <c r="N8818" s="52" t="s">
        <v>117</v>
      </c>
      <c r="O8818" s="199"/>
    </row>
    <row r="8819" spans="1:15" x14ac:dyDescent="0.2">
      <c r="A8819" s="30">
        <v>2043</v>
      </c>
      <c r="B8819" s="249" t="str">
        <f>IF(AND(A8819&lt;&gt;"",ISNUMBER(A8819)),VLOOKUP(A8819,Studies!A:BR,2,FALSE),"")</f>
        <v>Mikus 2017</v>
      </c>
      <c r="C8819" s="250" t="str">
        <f>IF(AND(A8819&lt;&gt;"",ISNUMBER(A8819)),VLOOKUP(A8819,Studies!A:BR,3,FALSE),"")</f>
        <v>https://www.ncbi.nlm.nih.gov/pubmed/28194792</v>
      </c>
      <c r="D8819" s="250" t="str">
        <f>IF(AND(A8819&lt;&gt;"",ISNUMBER(A8819)),VLOOKUP(A8819,Studies!A:BR,4,FALSE),"")</f>
        <v>Midazolam control IV</v>
      </c>
      <c r="E8819" s="250" t="str">
        <f>IF(AND(A8819&lt;&gt;"",ISNUMBER(A8819)),VLOOKUP(A8819,Studies!A:BR,5,FALSE),"")</f>
        <v>Midazolam</v>
      </c>
      <c r="F8819" s="251" t="str">
        <f>IF(AND(A8819&lt;&gt;"",ISNUMBER(A8819)),VLOOKUP(A8819,Studies!A:BR,6,FALSE),"")</f>
        <v>Plasma</v>
      </c>
      <c r="G8819" s="194">
        <v>12</v>
      </c>
      <c r="H8819" s="194" t="s">
        <v>60</v>
      </c>
      <c r="I8819" s="187">
        <v>4.2334740000000002</v>
      </c>
      <c r="J8819" s="41" t="s">
        <v>941</v>
      </c>
      <c r="K8819" s="41" t="s">
        <v>116</v>
      </c>
      <c r="L8819" s="195">
        <v>1.673699</v>
      </c>
      <c r="M8819" s="52" t="s">
        <v>941</v>
      </c>
      <c r="N8819" s="52" t="s">
        <v>117</v>
      </c>
      <c r="O8819" s="199"/>
    </row>
    <row r="8820" spans="1:15" x14ac:dyDescent="0.2">
      <c r="A8820" s="30">
        <v>2043</v>
      </c>
      <c r="B8820" s="249" t="str">
        <f>IF(AND(A8820&lt;&gt;"",ISNUMBER(A8820)),VLOOKUP(A8820,Studies!A:BR,2,FALSE),"")</f>
        <v>Mikus 2017</v>
      </c>
      <c r="C8820" s="250" t="str">
        <f>IF(AND(A8820&lt;&gt;"",ISNUMBER(A8820)),VLOOKUP(A8820,Studies!A:BR,3,FALSE),"")</f>
        <v>https://www.ncbi.nlm.nih.gov/pubmed/28194792</v>
      </c>
      <c r="D8820" s="250" t="str">
        <f>IF(AND(A8820&lt;&gt;"",ISNUMBER(A8820)),VLOOKUP(A8820,Studies!A:BR,4,FALSE),"")</f>
        <v>Midazolam control IV</v>
      </c>
      <c r="E8820" s="250" t="str">
        <f>IF(AND(A8820&lt;&gt;"",ISNUMBER(A8820)),VLOOKUP(A8820,Studies!A:BR,5,FALSE),"")</f>
        <v>Midazolam</v>
      </c>
      <c r="F8820" s="251" t="str">
        <f>IF(AND(A8820&lt;&gt;"",ISNUMBER(A8820)),VLOOKUP(A8820,Studies!A:BR,6,FALSE),"")</f>
        <v>Plasma</v>
      </c>
      <c r="G8820" s="194">
        <v>14</v>
      </c>
      <c r="H8820" s="194" t="s">
        <v>60</v>
      </c>
      <c r="I8820" s="187">
        <v>2.461322</v>
      </c>
      <c r="J8820" s="41" t="s">
        <v>941</v>
      </c>
      <c r="K8820" s="41" t="s">
        <v>116</v>
      </c>
      <c r="L8820" s="195">
        <v>0.78762319999999997</v>
      </c>
      <c r="M8820" s="52" t="s">
        <v>941</v>
      </c>
      <c r="N8820" s="52" t="s">
        <v>117</v>
      </c>
      <c r="O8820" s="199"/>
    </row>
    <row r="8821" spans="1:15" x14ac:dyDescent="0.2">
      <c r="A8821" s="30">
        <v>2044</v>
      </c>
      <c r="B8821" s="249" t="str">
        <f>IF(AND(A8821&lt;&gt;"",ISNUMBER(A8821)),VLOOKUP(A8821,Studies!A:BR,2,FALSE),"")</f>
        <v>Mikus 2017</v>
      </c>
      <c r="C8821" s="250" t="str">
        <f>IF(AND(A8821&lt;&gt;"",ISNUMBER(A8821)),VLOOKUP(A8821,Studies!A:BR,3,FALSE),"")</f>
        <v>https://www.ncbi.nlm.nih.gov/pubmed/28194792</v>
      </c>
      <c r="D8821" s="250" t="str">
        <f>IF(AND(A8821&lt;&gt;"",ISNUMBER(A8821)),VLOOKUP(A8821,Studies!A:BR,4,FALSE),"")</f>
        <v>Efavirenz + Midazolam PO day 1</v>
      </c>
      <c r="E8821" s="250" t="str">
        <f>IF(AND(A8821&lt;&gt;"",ISNUMBER(A8821)),VLOOKUP(A8821,Studies!A:BR,5,FALSE),"")</f>
        <v>Midazolam</v>
      </c>
      <c r="F8821" s="251" t="str">
        <f>IF(AND(A8821&lt;&gt;"",ISNUMBER(A8821)),VLOOKUP(A8821,Studies!A:BR,6,FALSE),"")</f>
        <v>Plasma</v>
      </c>
      <c r="G8821" s="194">
        <v>12.1666667</v>
      </c>
      <c r="H8821" s="194" t="s">
        <v>60</v>
      </c>
      <c r="I8821" s="187">
        <v>5.1195500000000003</v>
      </c>
      <c r="J8821" s="41" t="s">
        <v>941</v>
      </c>
      <c r="K8821" s="41" t="s">
        <v>116</v>
      </c>
      <c r="L8821" s="195">
        <v>5.0210970000000001</v>
      </c>
      <c r="M8821" s="52" t="s">
        <v>941</v>
      </c>
      <c r="N8821" s="52" t="s">
        <v>117</v>
      </c>
      <c r="O8821" s="199"/>
    </row>
    <row r="8822" spans="1:15" x14ac:dyDescent="0.2">
      <c r="A8822" s="30">
        <v>2044</v>
      </c>
      <c r="B8822" s="249" t="str">
        <f>IF(AND(A8822&lt;&gt;"",ISNUMBER(A8822)),VLOOKUP(A8822,Studies!A:BR,2,FALSE),"")</f>
        <v>Mikus 2017</v>
      </c>
      <c r="C8822" s="250" t="str">
        <f>IF(AND(A8822&lt;&gt;"",ISNUMBER(A8822)),VLOOKUP(A8822,Studies!A:BR,3,FALSE),"")</f>
        <v>https://www.ncbi.nlm.nih.gov/pubmed/28194792</v>
      </c>
      <c r="D8822" s="250" t="str">
        <f>IF(AND(A8822&lt;&gt;"",ISNUMBER(A8822)),VLOOKUP(A8822,Studies!A:BR,4,FALSE),"")</f>
        <v>Efavirenz + Midazolam PO day 1</v>
      </c>
      <c r="E8822" s="250" t="str">
        <f>IF(AND(A8822&lt;&gt;"",ISNUMBER(A8822)),VLOOKUP(A8822,Studies!A:BR,5,FALSE),"")</f>
        <v>Midazolam</v>
      </c>
      <c r="F8822" s="251" t="str">
        <f>IF(AND(A8822&lt;&gt;"",ISNUMBER(A8822)),VLOOKUP(A8822,Studies!A:BR,6,FALSE),"")</f>
        <v>Plasma</v>
      </c>
      <c r="G8822" s="194">
        <v>12.3333333</v>
      </c>
      <c r="H8822" s="194" t="s">
        <v>60</v>
      </c>
      <c r="I8822" s="187">
        <v>18.01688</v>
      </c>
      <c r="J8822" s="41" t="s">
        <v>941</v>
      </c>
      <c r="K8822" s="41" t="s">
        <v>116</v>
      </c>
      <c r="L8822" s="195">
        <v>8.9592150000000004</v>
      </c>
      <c r="M8822" s="52" t="s">
        <v>941</v>
      </c>
      <c r="N8822" s="52" t="s">
        <v>117</v>
      </c>
      <c r="O8822" s="199"/>
    </row>
    <row r="8823" spans="1:15" x14ac:dyDescent="0.2">
      <c r="A8823" s="30">
        <v>2044</v>
      </c>
      <c r="B8823" s="249" t="str">
        <f>IF(AND(A8823&lt;&gt;"",ISNUMBER(A8823)),VLOOKUP(A8823,Studies!A:BR,2,FALSE),"")</f>
        <v>Mikus 2017</v>
      </c>
      <c r="C8823" s="250" t="str">
        <f>IF(AND(A8823&lt;&gt;"",ISNUMBER(A8823)),VLOOKUP(A8823,Studies!A:BR,3,FALSE),"")</f>
        <v>https://www.ncbi.nlm.nih.gov/pubmed/28194792</v>
      </c>
      <c r="D8823" s="250" t="str">
        <f>IF(AND(A8823&lt;&gt;"",ISNUMBER(A8823)),VLOOKUP(A8823,Studies!A:BR,4,FALSE),"")</f>
        <v>Efavirenz + Midazolam PO day 1</v>
      </c>
      <c r="E8823" s="250" t="str">
        <f>IF(AND(A8823&lt;&gt;"",ISNUMBER(A8823)),VLOOKUP(A8823,Studies!A:BR,5,FALSE),"")</f>
        <v>Midazolam</v>
      </c>
      <c r="F8823" s="251" t="str">
        <f>IF(AND(A8823&lt;&gt;"",ISNUMBER(A8823)),VLOOKUP(A8823,Studies!A:BR,6,FALSE),"")</f>
        <v>Plasma</v>
      </c>
      <c r="G8823" s="194">
        <v>12.5</v>
      </c>
      <c r="H8823" s="194" t="s">
        <v>60</v>
      </c>
      <c r="I8823" s="187">
        <v>17.524609999999999</v>
      </c>
      <c r="J8823" s="41" t="s">
        <v>941</v>
      </c>
      <c r="K8823" s="41" t="s">
        <v>116</v>
      </c>
      <c r="L8823" s="195">
        <v>7.2855109999999996</v>
      </c>
      <c r="M8823" s="52" t="s">
        <v>941</v>
      </c>
      <c r="N8823" s="52" t="s">
        <v>117</v>
      </c>
      <c r="O8823" s="199"/>
    </row>
    <row r="8824" spans="1:15" x14ac:dyDescent="0.2">
      <c r="A8824" s="30">
        <v>2044</v>
      </c>
      <c r="B8824" s="249" t="str">
        <f>IF(AND(A8824&lt;&gt;"",ISNUMBER(A8824)),VLOOKUP(A8824,Studies!A:BR,2,FALSE),"")</f>
        <v>Mikus 2017</v>
      </c>
      <c r="C8824" s="250" t="str">
        <f>IF(AND(A8824&lt;&gt;"",ISNUMBER(A8824)),VLOOKUP(A8824,Studies!A:BR,3,FALSE),"")</f>
        <v>https://www.ncbi.nlm.nih.gov/pubmed/28194792</v>
      </c>
      <c r="D8824" s="250" t="str">
        <f>IF(AND(A8824&lt;&gt;"",ISNUMBER(A8824)),VLOOKUP(A8824,Studies!A:BR,4,FALSE),"")</f>
        <v>Efavirenz + Midazolam PO day 1</v>
      </c>
      <c r="E8824" s="250" t="str">
        <f>IF(AND(A8824&lt;&gt;"",ISNUMBER(A8824)),VLOOKUP(A8824,Studies!A:BR,5,FALSE),"")</f>
        <v>Midazolam</v>
      </c>
      <c r="F8824" s="251" t="str">
        <f>IF(AND(A8824&lt;&gt;"",ISNUMBER(A8824)),VLOOKUP(A8824,Studies!A:BR,6,FALSE),"")</f>
        <v>Plasma</v>
      </c>
      <c r="G8824" s="194">
        <v>12.75</v>
      </c>
      <c r="H8824" s="194" t="s">
        <v>60</v>
      </c>
      <c r="I8824" s="187">
        <v>13.7834</v>
      </c>
      <c r="J8824" s="41" t="s">
        <v>941</v>
      </c>
      <c r="K8824" s="41" t="s">
        <v>116</v>
      </c>
      <c r="L8824" s="195">
        <v>4.7257350000000002</v>
      </c>
      <c r="M8824" s="52" t="s">
        <v>941</v>
      </c>
      <c r="N8824" s="52" t="s">
        <v>117</v>
      </c>
      <c r="O8824" s="199"/>
    </row>
    <row r="8825" spans="1:15" x14ac:dyDescent="0.2">
      <c r="A8825" s="30">
        <v>2044</v>
      </c>
      <c r="B8825" s="249" t="str">
        <f>IF(AND(A8825&lt;&gt;"",ISNUMBER(A8825)),VLOOKUP(A8825,Studies!A:BR,2,FALSE),"")</f>
        <v>Mikus 2017</v>
      </c>
      <c r="C8825" s="250" t="str">
        <f>IF(AND(A8825&lt;&gt;"",ISNUMBER(A8825)),VLOOKUP(A8825,Studies!A:BR,3,FALSE),"")</f>
        <v>https://www.ncbi.nlm.nih.gov/pubmed/28194792</v>
      </c>
      <c r="D8825" s="250" t="str">
        <f>IF(AND(A8825&lt;&gt;"",ISNUMBER(A8825)),VLOOKUP(A8825,Studies!A:BR,4,FALSE),"")</f>
        <v>Efavirenz + Midazolam PO day 1</v>
      </c>
      <c r="E8825" s="250" t="str">
        <f>IF(AND(A8825&lt;&gt;"",ISNUMBER(A8825)),VLOOKUP(A8825,Studies!A:BR,5,FALSE),"")</f>
        <v>Midazolam</v>
      </c>
      <c r="F8825" s="251" t="str">
        <f>IF(AND(A8825&lt;&gt;"",ISNUMBER(A8825)),VLOOKUP(A8825,Studies!A:BR,6,FALSE),"")</f>
        <v>Plasma</v>
      </c>
      <c r="G8825" s="194">
        <v>13</v>
      </c>
      <c r="H8825" s="194" t="s">
        <v>60</v>
      </c>
      <c r="I8825" s="187">
        <v>10.73136</v>
      </c>
      <c r="J8825" s="41" t="s">
        <v>941</v>
      </c>
      <c r="K8825" s="41" t="s">
        <v>116</v>
      </c>
      <c r="L8825" s="195">
        <v>4.6272820000000001</v>
      </c>
      <c r="M8825" s="52" t="s">
        <v>941</v>
      </c>
      <c r="N8825" s="52" t="s">
        <v>117</v>
      </c>
      <c r="O8825" s="199"/>
    </row>
    <row r="8826" spans="1:15" x14ac:dyDescent="0.2">
      <c r="A8826" s="30">
        <v>2044</v>
      </c>
      <c r="B8826" s="249" t="str">
        <f>IF(AND(A8826&lt;&gt;"",ISNUMBER(A8826)),VLOOKUP(A8826,Studies!A:BR,2,FALSE),"")</f>
        <v>Mikus 2017</v>
      </c>
      <c r="C8826" s="250" t="str">
        <f>IF(AND(A8826&lt;&gt;"",ISNUMBER(A8826)),VLOOKUP(A8826,Studies!A:BR,3,FALSE),"")</f>
        <v>https://www.ncbi.nlm.nih.gov/pubmed/28194792</v>
      </c>
      <c r="D8826" s="250" t="str">
        <f>IF(AND(A8826&lt;&gt;"",ISNUMBER(A8826)),VLOOKUP(A8826,Studies!A:BR,4,FALSE),"")</f>
        <v>Efavirenz + Midazolam PO day 1</v>
      </c>
      <c r="E8826" s="250" t="str">
        <f>IF(AND(A8826&lt;&gt;"",ISNUMBER(A8826)),VLOOKUP(A8826,Studies!A:BR,5,FALSE),"")</f>
        <v>Midazolam</v>
      </c>
      <c r="F8826" s="251" t="str">
        <f>IF(AND(A8826&lt;&gt;"",ISNUMBER(A8826)),VLOOKUP(A8826,Studies!A:BR,6,FALSE),"")</f>
        <v>Plasma</v>
      </c>
      <c r="G8826" s="194">
        <v>13.5</v>
      </c>
      <c r="H8826" s="194" t="s">
        <v>60</v>
      </c>
      <c r="I8826" s="187">
        <v>7.1870599999999998</v>
      </c>
      <c r="J8826" s="41" t="s">
        <v>941</v>
      </c>
      <c r="K8826" s="41" t="s">
        <v>116</v>
      </c>
      <c r="L8826" s="195">
        <v>3.347397</v>
      </c>
      <c r="M8826" s="52" t="s">
        <v>941</v>
      </c>
      <c r="N8826" s="52" t="s">
        <v>117</v>
      </c>
      <c r="O8826" s="199"/>
    </row>
    <row r="8827" spans="1:15" x14ac:dyDescent="0.2">
      <c r="A8827" s="30">
        <v>2044</v>
      </c>
      <c r="B8827" s="249" t="str">
        <f>IF(AND(A8827&lt;&gt;"",ISNUMBER(A8827)),VLOOKUP(A8827,Studies!A:BR,2,FALSE),"")</f>
        <v>Mikus 2017</v>
      </c>
      <c r="C8827" s="250" t="str">
        <f>IF(AND(A8827&lt;&gt;"",ISNUMBER(A8827)),VLOOKUP(A8827,Studies!A:BR,3,FALSE),"")</f>
        <v>https://www.ncbi.nlm.nih.gov/pubmed/28194792</v>
      </c>
      <c r="D8827" s="250" t="str">
        <f>IF(AND(A8827&lt;&gt;"",ISNUMBER(A8827)),VLOOKUP(A8827,Studies!A:BR,4,FALSE),"")</f>
        <v>Efavirenz + Midazolam PO day 1</v>
      </c>
      <c r="E8827" s="250" t="str">
        <f>IF(AND(A8827&lt;&gt;"",ISNUMBER(A8827)),VLOOKUP(A8827,Studies!A:BR,5,FALSE),"")</f>
        <v>Midazolam</v>
      </c>
      <c r="F8827" s="251" t="str">
        <f>IF(AND(A8827&lt;&gt;"",ISNUMBER(A8827)),VLOOKUP(A8827,Studies!A:BR,6,FALSE),"")</f>
        <v>Plasma</v>
      </c>
      <c r="G8827" s="194">
        <v>14</v>
      </c>
      <c r="H8827" s="194" t="s">
        <v>60</v>
      </c>
      <c r="I8827" s="187">
        <v>4.922644</v>
      </c>
      <c r="J8827" s="41" t="s">
        <v>941</v>
      </c>
      <c r="K8827" s="41" t="s">
        <v>116</v>
      </c>
      <c r="L8827" s="195">
        <v>1.969058</v>
      </c>
      <c r="M8827" s="52" t="s">
        <v>941</v>
      </c>
      <c r="N8827" s="52" t="s">
        <v>117</v>
      </c>
      <c r="O8827" s="199"/>
    </row>
    <row r="8828" spans="1:15" x14ac:dyDescent="0.2">
      <c r="A8828" s="30">
        <v>2044</v>
      </c>
      <c r="B8828" s="249" t="str">
        <f>IF(AND(A8828&lt;&gt;"",ISNUMBER(A8828)),VLOOKUP(A8828,Studies!A:BR,2,FALSE),"")</f>
        <v>Mikus 2017</v>
      </c>
      <c r="C8828" s="250" t="str">
        <f>IF(AND(A8828&lt;&gt;"",ISNUMBER(A8828)),VLOOKUP(A8828,Studies!A:BR,3,FALSE),"")</f>
        <v>https://www.ncbi.nlm.nih.gov/pubmed/28194792</v>
      </c>
      <c r="D8828" s="250" t="str">
        <f>IF(AND(A8828&lt;&gt;"",ISNUMBER(A8828)),VLOOKUP(A8828,Studies!A:BR,4,FALSE),"")</f>
        <v>Efavirenz + Midazolam PO day 1</v>
      </c>
      <c r="E8828" s="250" t="str">
        <f>IF(AND(A8828&lt;&gt;"",ISNUMBER(A8828)),VLOOKUP(A8828,Studies!A:BR,5,FALSE),"")</f>
        <v>Midazolam</v>
      </c>
      <c r="F8828" s="251" t="str">
        <f>IF(AND(A8828&lt;&gt;"",ISNUMBER(A8828)),VLOOKUP(A8828,Studies!A:BR,6,FALSE),"")</f>
        <v>Plasma</v>
      </c>
      <c r="G8828" s="194">
        <v>15</v>
      </c>
      <c r="H8828" s="194" t="s">
        <v>60</v>
      </c>
      <c r="I8828" s="187">
        <v>3.248945</v>
      </c>
      <c r="J8828" s="41" t="s">
        <v>941</v>
      </c>
      <c r="K8828" s="41" t="s">
        <v>116</v>
      </c>
      <c r="L8828" s="195">
        <v>1.3783399999999999</v>
      </c>
      <c r="M8828" s="52" t="s">
        <v>941</v>
      </c>
      <c r="N8828" s="52" t="s">
        <v>117</v>
      </c>
      <c r="O8828" s="199"/>
    </row>
    <row r="8829" spans="1:15" x14ac:dyDescent="0.2">
      <c r="A8829" s="30">
        <v>2044</v>
      </c>
      <c r="B8829" s="249" t="str">
        <f>IF(AND(A8829&lt;&gt;"",ISNUMBER(A8829)),VLOOKUP(A8829,Studies!A:BR,2,FALSE),"")</f>
        <v>Mikus 2017</v>
      </c>
      <c r="C8829" s="250" t="str">
        <f>IF(AND(A8829&lt;&gt;"",ISNUMBER(A8829)),VLOOKUP(A8829,Studies!A:BR,3,FALSE),"")</f>
        <v>https://www.ncbi.nlm.nih.gov/pubmed/28194792</v>
      </c>
      <c r="D8829" s="250" t="str">
        <f>IF(AND(A8829&lt;&gt;"",ISNUMBER(A8829)),VLOOKUP(A8829,Studies!A:BR,4,FALSE),"")</f>
        <v>Efavirenz + Midazolam PO day 1</v>
      </c>
      <c r="E8829" s="250" t="str">
        <f>IF(AND(A8829&lt;&gt;"",ISNUMBER(A8829)),VLOOKUP(A8829,Studies!A:BR,5,FALSE),"")</f>
        <v>Midazolam</v>
      </c>
      <c r="F8829" s="251" t="str">
        <f>IF(AND(A8829&lt;&gt;"",ISNUMBER(A8829)),VLOOKUP(A8829,Studies!A:BR,6,FALSE),"")</f>
        <v>Plasma</v>
      </c>
      <c r="G8829" s="194">
        <v>16</v>
      </c>
      <c r="H8829" s="194" t="s">
        <v>60</v>
      </c>
      <c r="I8829" s="187">
        <v>2.461322</v>
      </c>
      <c r="J8829" s="41" t="s">
        <v>941</v>
      </c>
      <c r="K8829" s="41" t="s">
        <v>116</v>
      </c>
      <c r="L8829" s="195">
        <v>1.279887</v>
      </c>
      <c r="M8829" s="52" t="s">
        <v>941</v>
      </c>
      <c r="N8829" s="52" t="s">
        <v>117</v>
      </c>
      <c r="O8829" s="199"/>
    </row>
    <row r="8830" spans="1:15" x14ac:dyDescent="0.2">
      <c r="A8830" s="30">
        <v>2044</v>
      </c>
      <c r="B8830" s="249" t="str">
        <f>IF(AND(A8830&lt;&gt;"",ISNUMBER(A8830)),VLOOKUP(A8830,Studies!A:BR,2,FALSE),"")</f>
        <v>Mikus 2017</v>
      </c>
      <c r="C8830" s="250" t="str">
        <f>IF(AND(A8830&lt;&gt;"",ISNUMBER(A8830)),VLOOKUP(A8830,Studies!A:BR,3,FALSE),"")</f>
        <v>https://www.ncbi.nlm.nih.gov/pubmed/28194792</v>
      </c>
      <c r="D8830" s="250" t="str">
        <f>IF(AND(A8830&lt;&gt;"",ISNUMBER(A8830)),VLOOKUP(A8830,Studies!A:BR,4,FALSE),"")</f>
        <v>Efavirenz + Midazolam PO day 1</v>
      </c>
      <c r="E8830" s="250" t="str">
        <f>IF(AND(A8830&lt;&gt;"",ISNUMBER(A8830)),VLOOKUP(A8830,Studies!A:BR,5,FALSE),"")</f>
        <v>Midazolam</v>
      </c>
      <c r="F8830" s="251" t="str">
        <f>IF(AND(A8830&lt;&gt;"",ISNUMBER(A8830)),VLOOKUP(A8830,Studies!A:BR,6,FALSE),"")</f>
        <v>Plasma</v>
      </c>
      <c r="G8830" s="194">
        <v>17</v>
      </c>
      <c r="H8830" s="194" t="s">
        <v>60</v>
      </c>
      <c r="I8830" s="187">
        <v>1.5752459999999999</v>
      </c>
      <c r="J8830" s="41" t="s">
        <v>941</v>
      </c>
      <c r="K8830" s="41" t="s">
        <v>116</v>
      </c>
      <c r="L8830" s="195">
        <v>0.68916999999999995</v>
      </c>
      <c r="M8830" s="52" t="s">
        <v>941</v>
      </c>
      <c r="N8830" s="52" t="s">
        <v>117</v>
      </c>
      <c r="O8830" s="199"/>
    </row>
    <row r="8831" spans="1:15" x14ac:dyDescent="0.2">
      <c r="A8831" s="30">
        <v>2044</v>
      </c>
      <c r="B8831" s="249" t="str">
        <f>IF(AND(A8831&lt;&gt;"",ISNUMBER(A8831)),VLOOKUP(A8831,Studies!A:BR,2,FALSE),"")</f>
        <v>Mikus 2017</v>
      </c>
      <c r="C8831" s="250" t="str">
        <f>IF(AND(A8831&lt;&gt;"",ISNUMBER(A8831)),VLOOKUP(A8831,Studies!A:BR,3,FALSE),"")</f>
        <v>https://www.ncbi.nlm.nih.gov/pubmed/28194792</v>
      </c>
      <c r="D8831" s="250" t="str">
        <f>IF(AND(A8831&lt;&gt;"",ISNUMBER(A8831)),VLOOKUP(A8831,Studies!A:BR,4,FALSE),"")</f>
        <v>Efavirenz + Midazolam PO day 1</v>
      </c>
      <c r="E8831" s="250" t="str">
        <f>IF(AND(A8831&lt;&gt;"",ISNUMBER(A8831)),VLOOKUP(A8831,Studies!A:BR,5,FALSE),"")</f>
        <v>Midazolam</v>
      </c>
      <c r="F8831" s="251" t="str">
        <f>IF(AND(A8831&lt;&gt;"",ISNUMBER(A8831)),VLOOKUP(A8831,Studies!A:BR,6,FALSE),"")</f>
        <v>Plasma</v>
      </c>
      <c r="G8831" s="194">
        <v>18</v>
      </c>
      <c r="H8831" s="194" t="s">
        <v>60</v>
      </c>
      <c r="I8831" s="187">
        <v>1.279887</v>
      </c>
      <c r="J8831" s="41" t="s">
        <v>941</v>
      </c>
      <c r="K8831" s="41" t="s">
        <v>116</v>
      </c>
      <c r="L8831" s="195">
        <v>9.8452330000000005E-2</v>
      </c>
      <c r="M8831" s="52" t="s">
        <v>941</v>
      </c>
      <c r="N8831" s="52" t="s">
        <v>117</v>
      </c>
      <c r="O8831" s="199"/>
    </row>
    <row r="8832" spans="1:15" x14ac:dyDescent="0.2">
      <c r="A8832" s="30">
        <v>2045</v>
      </c>
      <c r="B8832" s="249" t="str">
        <f>IF(AND(A8832&lt;&gt;"",ISNUMBER(A8832)),VLOOKUP(A8832,Studies!A:BR,2,FALSE),"")</f>
        <v>Mikus 2017</v>
      </c>
      <c r="C8832" s="250" t="str">
        <f>IF(AND(A8832&lt;&gt;"",ISNUMBER(A8832)),VLOOKUP(A8832,Studies!A:BR,3,FALSE),"")</f>
        <v>https://www.ncbi.nlm.nih.gov/pubmed/28194792</v>
      </c>
      <c r="D8832" s="250" t="str">
        <f>IF(AND(A8832&lt;&gt;"",ISNUMBER(A8832)),VLOOKUP(A8832,Studies!A:BR,4,FALSE),"")</f>
        <v>Efavirenz + Midazolam IV day 1</v>
      </c>
      <c r="E8832" s="250" t="str">
        <f>IF(AND(A8832&lt;&gt;"",ISNUMBER(A8832)),VLOOKUP(A8832,Studies!A:BR,5,FALSE),"")</f>
        <v>Midazolam</v>
      </c>
      <c r="F8832" s="251" t="str">
        <f>IF(AND(A8832&lt;&gt;"",ISNUMBER(A8832)),VLOOKUP(A8832,Studies!A:BR,6,FALSE),"")</f>
        <v>Plasma</v>
      </c>
      <c r="G8832" s="194">
        <v>18.25</v>
      </c>
      <c r="H8832" s="194" t="s">
        <v>60</v>
      </c>
      <c r="I8832" s="187">
        <v>32.686360000000001</v>
      </c>
      <c r="J8832" s="41" t="s">
        <v>941</v>
      </c>
      <c r="K8832" s="41" t="s">
        <v>116</v>
      </c>
      <c r="L8832" s="195">
        <v>7.0886100000000001</v>
      </c>
      <c r="M8832" s="52" t="s">
        <v>941</v>
      </c>
      <c r="N8832" s="52" t="s">
        <v>117</v>
      </c>
      <c r="O8832" s="199"/>
    </row>
    <row r="8833" spans="1:15" x14ac:dyDescent="0.2">
      <c r="A8833" s="30">
        <v>2045</v>
      </c>
      <c r="B8833" s="249" t="str">
        <f>IF(AND(A8833&lt;&gt;"",ISNUMBER(A8833)),VLOOKUP(A8833,Studies!A:BR,2,FALSE),"")</f>
        <v>Mikus 2017</v>
      </c>
      <c r="C8833" s="250" t="str">
        <f>IF(AND(A8833&lt;&gt;"",ISNUMBER(A8833)),VLOOKUP(A8833,Studies!A:BR,3,FALSE),"")</f>
        <v>https://www.ncbi.nlm.nih.gov/pubmed/28194792</v>
      </c>
      <c r="D8833" s="250" t="str">
        <f>IF(AND(A8833&lt;&gt;"",ISNUMBER(A8833)),VLOOKUP(A8833,Studies!A:BR,4,FALSE),"")</f>
        <v>Efavirenz + Midazolam IV day 1</v>
      </c>
      <c r="E8833" s="250" t="str">
        <f>IF(AND(A8833&lt;&gt;"",ISNUMBER(A8833)),VLOOKUP(A8833,Studies!A:BR,5,FALSE),"")</f>
        <v>Midazolam</v>
      </c>
      <c r="F8833" s="251" t="str">
        <f>IF(AND(A8833&lt;&gt;"",ISNUMBER(A8833)),VLOOKUP(A8833,Studies!A:BR,6,FALSE),"")</f>
        <v>Plasma</v>
      </c>
      <c r="G8833" s="194">
        <v>18.5</v>
      </c>
      <c r="H8833" s="194" t="s">
        <v>60</v>
      </c>
      <c r="I8833" s="187">
        <v>42.433190000000003</v>
      </c>
      <c r="J8833" s="41" t="s">
        <v>941</v>
      </c>
      <c r="K8833" s="41" t="s">
        <v>116</v>
      </c>
      <c r="L8833" s="195">
        <v>8.2700390000000006</v>
      </c>
      <c r="M8833" s="52" t="s">
        <v>941</v>
      </c>
      <c r="N8833" s="52" t="s">
        <v>117</v>
      </c>
      <c r="O8833" s="199"/>
    </row>
    <row r="8834" spans="1:15" x14ac:dyDescent="0.2">
      <c r="A8834" s="30">
        <v>2045</v>
      </c>
      <c r="B8834" s="249" t="str">
        <f>IF(AND(A8834&lt;&gt;"",ISNUMBER(A8834)),VLOOKUP(A8834,Studies!A:BR,2,FALSE),"")</f>
        <v>Mikus 2017</v>
      </c>
      <c r="C8834" s="250" t="str">
        <f>IF(AND(A8834&lt;&gt;"",ISNUMBER(A8834)),VLOOKUP(A8834,Studies!A:BR,3,FALSE),"")</f>
        <v>https://www.ncbi.nlm.nih.gov/pubmed/28194792</v>
      </c>
      <c r="D8834" s="250" t="str">
        <f>IF(AND(A8834&lt;&gt;"",ISNUMBER(A8834)),VLOOKUP(A8834,Studies!A:BR,4,FALSE),"")</f>
        <v>Efavirenz + Midazolam IV day 1</v>
      </c>
      <c r="E8834" s="250" t="str">
        <f>IF(AND(A8834&lt;&gt;"",ISNUMBER(A8834)),VLOOKUP(A8834,Studies!A:BR,5,FALSE),"")</f>
        <v>Midazolam</v>
      </c>
      <c r="F8834" s="251" t="str">
        <f>IF(AND(A8834&lt;&gt;"",ISNUMBER(A8834)),VLOOKUP(A8834,Studies!A:BR,6,FALSE),"")</f>
        <v>Plasma</v>
      </c>
      <c r="G8834" s="194">
        <v>18.6666667</v>
      </c>
      <c r="H8834" s="194" t="s">
        <v>60</v>
      </c>
      <c r="I8834" s="187">
        <v>23.727139999999999</v>
      </c>
      <c r="J8834" s="41" t="s">
        <v>941</v>
      </c>
      <c r="K8834" s="41" t="s">
        <v>116</v>
      </c>
      <c r="L8834" s="195">
        <v>4.9226400000000003</v>
      </c>
      <c r="M8834" s="52" t="s">
        <v>941</v>
      </c>
      <c r="N8834" s="52" t="s">
        <v>117</v>
      </c>
      <c r="O8834" s="199"/>
    </row>
    <row r="8835" spans="1:15" x14ac:dyDescent="0.2">
      <c r="A8835" s="30">
        <v>2045</v>
      </c>
      <c r="B8835" s="249" t="str">
        <f>IF(AND(A8835&lt;&gt;"",ISNUMBER(A8835)),VLOOKUP(A8835,Studies!A:BR,2,FALSE),"")</f>
        <v>Mikus 2017</v>
      </c>
      <c r="C8835" s="250" t="str">
        <f>IF(AND(A8835&lt;&gt;"",ISNUMBER(A8835)),VLOOKUP(A8835,Studies!A:BR,3,FALSE),"")</f>
        <v>https://www.ncbi.nlm.nih.gov/pubmed/28194792</v>
      </c>
      <c r="D8835" s="250" t="str">
        <f>IF(AND(A8835&lt;&gt;"",ISNUMBER(A8835)),VLOOKUP(A8835,Studies!A:BR,4,FALSE),"")</f>
        <v>Efavirenz + Midazolam IV day 1</v>
      </c>
      <c r="E8835" s="250" t="str">
        <f>IF(AND(A8835&lt;&gt;"",ISNUMBER(A8835)),VLOOKUP(A8835,Studies!A:BR,5,FALSE),"")</f>
        <v>Midazolam</v>
      </c>
      <c r="F8835" s="251" t="str">
        <f>IF(AND(A8835&lt;&gt;"",ISNUMBER(A8835)),VLOOKUP(A8835,Studies!A:BR,6,FALSE),"")</f>
        <v>Plasma</v>
      </c>
      <c r="G8835" s="194">
        <v>18.8333333</v>
      </c>
      <c r="H8835" s="194" t="s">
        <v>60</v>
      </c>
      <c r="I8835" s="187">
        <v>20.379750000000001</v>
      </c>
      <c r="J8835" s="41" t="s">
        <v>941</v>
      </c>
      <c r="K8835" s="41" t="s">
        <v>116</v>
      </c>
      <c r="L8835" s="195">
        <v>5.0210990000000004</v>
      </c>
      <c r="M8835" s="52" t="s">
        <v>941</v>
      </c>
      <c r="N8835" s="52" t="s">
        <v>117</v>
      </c>
      <c r="O8835" s="199"/>
    </row>
    <row r="8836" spans="1:15" x14ac:dyDescent="0.2">
      <c r="A8836" s="30">
        <v>2045</v>
      </c>
      <c r="B8836" s="249" t="str">
        <f>IF(AND(A8836&lt;&gt;"",ISNUMBER(A8836)),VLOOKUP(A8836,Studies!A:BR,2,FALSE),"")</f>
        <v>Mikus 2017</v>
      </c>
      <c r="C8836" s="250" t="str">
        <f>IF(AND(A8836&lt;&gt;"",ISNUMBER(A8836)),VLOOKUP(A8836,Studies!A:BR,3,FALSE),"")</f>
        <v>https://www.ncbi.nlm.nih.gov/pubmed/28194792</v>
      </c>
      <c r="D8836" s="250" t="str">
        <f>IF(AND(A8836&lt;&gt;"",ISNUMBER(A8836)),VLOOKUP(A8836,Studies!A:BR,4,FALSE),"")</f>
        <v>Efavirenz + Midazolam IV day 1</v>
      </c>
      <c r="E8836" s="250" t="str">
        <f>IF(AND(A8836&lt;&gt;"",ISNUMBER(A8836)),VLOOKUP(A8836,Studies!A:BR,5,FALSE),"")</f>
        <v>Midazolam</v>
      </c>
      <c r="F8836" s="251" t="str">
        <f>IF(AND(A8836&lt;&gt;"",ISNUMBER(A8836)),VLOOKUP(A8836,Studies!A:BR,6,FALSE),"")</f>
        <v>Plasma</v>
      </c>
      <c r="G8836" s="194">
        <v>19</v>
      </c>
      <c r="H8836" s="194" t="s">
        <v>60</v>
      </c>
      <c r="I8836" s="187">
        <v>17.22925</v>
      </c>
      <c r="J8836" s="41" t="s">
        <v>941</v>
      </c>
      <c r="K8836" s="41" t="s">
        <v>116</v>
      </c>
      <c r="L8836" s="195">
        <v>4.8241860000000001</v>
      </c>
      <c r="M8836" s="52" t="s">
        <v>941</v>
      </c>
      <c r="N8836" s="52" t="s">
        <v>117</v>
      </c>
      <c r="O8836" s="199"/>
    </row>
    <row r="8837" spans="1:15" x14ac:dyDescent="0.2">
      <c r="A8837" s="30">
        <v>2045</v>
      </c>
      <c r="B8837" s="249" t="str">
        <f>IF(AND(A8837&lt;&gt;"",ISNUMBER(A8837)),VLOOKUP(A8837,Studies!A:BR,2,FALSE),"")</f>
        <v>Mikus 2017</v>
      </c>
      <c r="C8837" s="250" t="str">
        <f>IF(AND(A8837&lt;&gt;"",ISNUMBER(A8837)),VLOOKUP(A8837,Studies!A:BR,3,FALSE),"")</f>
        <v>https://www.ncbi.nlm.nih.gov/pubmed/28194792</v>
      </c>
      <c r="D8837" s="250" t="str">
        <f>IF(AND(A8837&lt;&gt;"",ISNUMBER(A8837)),VLOOKUP(A8837,Studies!A:BR,4,FALSE),"")</f>
        <v>Efavirenz + Midazolam IV day 1</v>
      </c>
      <c r="E8837" s="250" t="str">
        <f>IF(AND(A8837&lt;&gt;"",ISNUMBER(A8837)),VLOOKUP(A8837,Studies!A:BR,5,FALSE),"")</f>
        <v>Midazolam</v>
      </c>
      <c r="F8837" s="251" t="str">
        <f>IF(AND(A8837&lt;&gt;"",ISNUMBER(A8837)),VLOOKUP(A8837,Studies!A:BR,6,FALSE),"")</f>
        <v>Plasma</v>
      </c>
      <c r="G8837" s="194">
        <v>19.25</v>
      </c>
      <c r="H8837" s="194" t="s">
        <v>60</v>
      </c>
      <c r="I8837" s="187">
        <v>14.37412</v>
      </c>
      <c r="J8837" s="41" t="s">
        <v>941</v>
      </c>
      <c r="K8837" s="41" t="s">
        <v>116</v>
      </c>
      <c r="L8837" s="195">
        <v>3.7412079999999999</v>
      </c>
      <c r="M8837" s="52" t="s">
        <v>941</v>
      </c>
      <c r="N8837" s="52" t="s">
        <v>117</v>
      </c>
      <c r="O8837" s="199"/>
    </row>
    <row r="8838" spans="1:15" x14ac:dyDescent="0.2">
      <c r="A8838" s="30">
        <v>2045</v>
      </c>
      <c r="B8838" s="249" t="str">
        <f>IF(AND(A8838&lt;&gt;"",ISNUMBER(A8838)),VLOOKUP(A8838,Studies!A:BR,2,FALSE),"")</f>
        <v>Mikus 2017</v>
      </c>
      <c r="C8838" s="250" t="str">
        <f>IF(AND(A8838&lt;&gt;"",ISNUMBER(A8838)),VLOOKUP(A8838,Studies!A:BR,3,FALSE),"")</f>
        <v>https://www.ncbi.nlm.nih.gov/pubmed/28194792</v>
      </c>
      <c r="D8838" s="250" t="str">
        <f>IF(AND(A8838&lt;&gt;"",ISNUMBER(A8838)),VLOOKUP(A8838,Studies!A:BR,4,FALSE),"")</f>
        <v>Efavirenz + Midazolam IV day 1</v>
      </c>
      <c r="E8838" s="250" t="str">
        <f>IF(AND(A8838&lt;&gt;"",ISNUMBER(A8838)),VLOOKUP(A8838,Studies!A:BR,5,FALSE),"")</f>
        <v>Midazolam</v>
      </c>
      <c r="F8838" s="251" t="str">
        <f>IF(AND(A8838&lt;&gt;"",ISNUMBER(A8838)),VLOOKUP(A8838,Studies!A:BR,6,FALSE),"")</f>
        <v>Plasma</v>
      </c>
      <c r="G8838" s="194">
        <v>19.5</v>
      </c>
      <c r="H8838" s="194" t="s">
        <v>60</v>
      </c>
      <c r="I8838" s="187">
        <v>12.60197</v>
      </c>
      <c r="J8838" s="41" t="s">
        <v>941</v>
      </c>
      <c r="K8838" s="41" t="s">
        <v>116</v>
      </c>
      <c r="L8838" s="195">
        <v>3.7412100000000001</v>
      </c>
      <c r="M8838" s="52" t="s">
        <v>941</v>
      </c>
      <c r="N8838" s="52" t="s">
        <v>117</v>
      </c>
      <c r="O8838" s="199"/>
    </row>
    <row r="8839" spans="1:15" x14ac:dyDescent="0.2">
      <c r="A8839" s="30">
        <v>2045</v>
      </c>
      <c r="B8839" s="249" t="str">
        <f>IF(AND(A8839&lt;&gt;"",ISNUMBER(A8839)),VLOOKUP(A8839,Studies!A:BR,2,FALSE),"")</f>
        <v>Mikus 2017</v>
      </c>
      <c r="C8839" s="250" t="str">
        <f>IF(AND(A8839&lt;&gt;"",ISNUMBER(A8839)),VLOOKUP(A8839,Studies!A:BR,3,FALSE),"")</f>
        <v>https://www.ncbi.nlm.nih.gov/pubmed/28194792</v>
      </c>
      <c r="D8839" s="250" t="str">
        <f>IF(AND(A8839&lt;&gt;"",ISNUMBER(A8839)),VLOOKUP(A8839,Studies!A:BR,4,FALSE),"")</f>
        <v>Efavirenz + Midazolam IV day 1</v>
      </c>
      <c r="E8839" s="250" t="str">
        <f>IF(AND(A8839&lt;&gt;"",ISNUMBER(A8839)),VLOOKUP(A8839,Studies!A:BR,5,FALSE),"")</f>
        <v>Midazolam</v>
      </c>
      <c r="F8839" s="251" t="str">
        <f>IF(AND(A8839&lt;&gt;"",ISNUMBER(A8839)),VLOOKUP(A8839,Studies!A:BR,6,FALSE),"")</f>
        <v>Plasma</v>
      </c>
      <c r="G8839" s="194">
        <v>20</v>
      </c>
      <c r="H8839" s="194" t="s">
        <v>60</v>
      </c>
      <c r="I8839" s="187">
        <v>10.43601</v>
      </c>
      <c r="J8839" s="41" t="s">
        <v>941</v>
      </c>
      <c r="K8839" s="41" t="s">
        <v>116</v>
      </c>
      <c r="L8839" s="195">
        <v>3.052044</v>
      </c>
      <c r="M8839" s="52" t="s">
        <v>941</v>
      </c>
      <c r="N8839" s="52" t="s">
        <v>117</v>
      </c>
      <c r="O8839" s="199"/>
    </row>
    <row r="8840" spans="1:15" x14ac:dyDescent="0.2">
      <c r="A8840" s="30">
        <v>2045</v>
      </c>
      <c r="B8840" s="249" t="str">
        <f>IF(AND(A8840&lt;&gt;"",ISNUMBER(A8840)),VLOOKUP(A8840,Studies!A:BR,2,FALSE),"")</f>
        <v>Mikus 2017</v>
      </c>
      <c r="C8840" s="250" t="str">
        <f>IF(AND(A8840&lt;&gt;"",ISNUMBER(A8840)),VLOOKUP(A8840,Studies!A:BR,3,FALSE),"")</f>
        <v>https://www.ncbi.nlm.nih.gov/pubmed/28194792</v>
      </c>
      <c r="D8840" s="250" t="str">
        <f>IF(AND(A8840&lt;&gt;"",ISNUMBER(A8840)),VLOOKUP(A8840,Studies!A:BR,4,FALSE),"")</f>
        <v>Efavirenz + Midazolam IV day 1</v>
      </c>
      <c r="E8840" s="250" t="str">
        <f>IF(AND(A8840&lt;&gt;"",ISNUMBER(A8840)),VLOOKUP(A8840,Studies!A:BR,5,FALSE),"")</f>
        <v>Midazolam</v>
      </c>
      <c r="F8840" s="251" t="str">
        <f>IF(AND(A8840&lt;&gt;"",ISNUMBER(A8840)),VLOOKUP(A8840,Studies!A:BR,6,FALSE),"")</f>
        <v>Plasma</v>
      </c>
      <c r="G8840" s="194">
        <v>21</v>
      </c>
      <c r="H8840" s="194" t="s">
        <v>60</v>
      </c>
      <c r="I8840" s="187">
        <v>6.7932490000000003</v>
      </c>
      <c r="J8840" s="41" t="s">
        <v>941</v>
      </c>
      <c r="K8840" s="41" t="s">
        <v>116</v>
      </c>
      <c r="L8840" s="195">
        <v>1.5752459999999999</v>
      </c>
      <c r="M8840" s="52" t="s">
        <v>941</v>
      </c>
      <c r="N8840" s="52" t="s">
        <v>117</v>
      </c>
      <c r="O8840" s="199"/>
    </row>
    <row r="8841" spans="1:15" x14ac:dyDescent="0.2">
      <c r="A8841" s="30">
        <v>2045</v>
      </c>
      <c r="B8841" s="249" t="str">
        <f>IF(AND(A8841&lt;&gt;"",ISNUMBER(A8841)),VLOOKUP(A8841,Studies!A:BR,2,FALSE),"")</f>
        <v>Mikus 2017</v>
      </c>
      <c r="C8841" s="250" t="str">
        <f>IF(AND(A8841&lt;&gt;"",ISNUMBER(A8841)),VLOOKUP(A8841,Studies!A:BR,3,FALSE),"")</f>
        <v>https://www.ncbi.nlm.nih.gov/pubmed/28194792</v>
      </c>
      <c r="D8841" s="250" t="str">
        <f>IF(AND(A8841&lt;&gt;"",ISNUMBER(A8841)),VLOOKUP(A8841,Studies!A:BR,4,FALSE),"")</f>
        <v>Efavirenz + Midazolam IV day 1</v>
      </c>
      <c r="E8841" s="250" t="str">
        <f>IF(AND(A8841&lt;&gt;"",ISNUMBER(A8841)),VLOOKUP(A8841,Studies!A:BR,5,FALSE),"")</f>
        <v>Midazolam</v>
      </c>
      <c r="F8841" s="251" t="str">
        <f>IF(AND(A8841&lt;&gt;"",ISNUMBER(A8841)),VLOOKUP(A8841,Studies!A:BR,6,FALSE),"")</f>
        <v>Plasma</v>
      </c>
      <c r="G8841" s="194">
        <v>22</v>
      </c>
      <c r="H8841" s="194" t="s">
        <v>60</v>
      </c>
      <c r="I8841" s="187">
        <v>4.3319270000000003</v>
      </c>
      <c r="J8841" s="41" t="s">
        <v>941</v>
      </c>
      <c r="K8841" s="41" t="s">
        <v>116</v>
      </c>
      <c r="L8841" s="195">
        <v>0.98452879999999998</v>
      </c>
      <c r="M8841" s="52" t="s">
        <v>941</v>
      </c>
      <c r="N8841" s="52" t="s">
        <v>117</v>
      </c>
      <c r="O8841" s="199"/>
    </row>
    <row r="8842" spans="1:15" x14ac:dyDescent="0.2">
      <c r="A8842" s="30">
        <v>2045</v>
      </c>
      <c r="B8842" s="249" t="str">
        <f>IF(AND(A8842&lt;&gt;"",ISNUMBER(A8842)),VLOOKUP(A8842,Studies!A:BR,2,FALSE),"")</f>
        <v>Mikus 2017</v>
      </c>
      <c r="C8842" s="250" t="str">
        <f>IF(AND(A8842&lt;&gt;"",ISNUMBER(A8842)),VLOOKUP(A8842,Studies!A:BR,3,FALSE),"")</f>
        <v>https://www.ncbi.nlm.nih.gov/pubmed/28194792</v>
      </c>
      <c r="D8842" s="250" t="str">
        <f>IF(AND(A8842&lt;&gt;"",ISNUMBER(A8842)),VLOOKUP(A8842,Studies!A:BR,4,FALSE),"")</f>
        <v>Efavirenz + Midazolam IV day 1</v>
      </c>
      <c r="E8842" s="250" t="str">
        <f>IF(AND(A8842&lt;&gt;"",ISNUMBER(A8842)),VLOOKUP(A8842,Studies!A:BR,5,FALSE),"")</f>
        <v>Midazolam</v>
      </c>
      <c r="F8842" s="251" t="str">
        <f>IF(AND(A8842&lt;&gt;"",ISNUMBER(A8842)),VLOOKUP(A8842,Studies!A:BR,6,FALSE),"")</f>
        <v>Plasma</v>
      </c>
      <c r="G8842" s="194">
        <v>24</v>
      </c>
      <c r="H8842" s="194" t="s">
        <v>60</v>
      </c>
      <c r="I8842" s="187">
        <v>2.6582279999999998</v>
      </c>
      <c r="J8842" s="41" t="s">
        <v>941</v>
      </c>
      <c r="K8842" s="41" t="s">
        <v>116</v>
      </c>
      <c r="L8842" s="195">
        <v>0.68917019999999996</v>
      </c>
      <c r="M8842" s="52" t="s">
        <v>941</v>
      </c>
      <c r="N8842" s="52" t="s">
        <v>117</v>
      </c>
      <c r="O8842" s="199"/>
    </row>
    <row r="8843" spans="1:15" x14ac:dyDescent="0.2">
      <c r="A8843" s="30">
        <v>2045</v>
      </c>
      <c r="B8843" s="249" t="str">
        <f>IF(AND(A8843&lt;&gt;"",ISNUMBER(A8843)),VLOOKUP(A8843,Studies!A:BR,2,FALSE),"")</f>
        <v>Mikus 2017</v>
      </c>
      <c r="C8843" s="250" t="str">
        <f>IF(AND(A8843&lt;&gt;"",ISNUMBER(A8843)),VLOOKUP(A8843,Studies!A:BR,3,FALSE),"")</f>
        <v>https://www.ncbi.nlm.nih.gov/pubmed/28194792</v>
      </c>
      <c r="D8843" s="250" t="str">
        <f>IF(AND(A8843&lt;&gt;"",ISNUMBER(A8843)),VLOOKUP(A8843,Studies!A:BR,4,FALSE),"")</f>
        <v>Efavirenz + Midazolam IV day 1</v>
      </c>
      <c r="E8843" s="250" t="str">
        <f>IF(AND(A8843&lt;&gt;"",ISNUMBER(A8843)),VLOOKUP(A8843,Studies!A:BR,5,FALSE),"")</f>
        <v>Midazolam</v>
      </c>
      <c r="F8843" s="251" t="str">
        <f>IF(AND(A8843&lt;&gt;"",ISNUMBER(A8843)),VLOOKUP(A8843,Studies!A:BR,6,FALSE),"")</f>
        <v>Plasma</v>
      </c>
      <c r="G8843" s="194">
        <v>26</v>
      </c>
      <c r="H8843" s="194" t="s">
        <v>60</v>
      </c>
      <c r="I8843" s="187">
        <v>1.8706050000000001</v>
      </c>
      <c r="J8843" s="41" t="s">
        <v>941</v>
      </c>
      <c r="K8843" s="41" t="s">
        <v>116</v>
      </c>
      <c r="L8843" s="195">
        <v>2.3799999999999999E-7</v>
      </c>
      <c r="M8843" s="52" t="s">
        <v>941</v>
      </c>
      <c r="N8843" s="52" t="s">
        <v>117</v>
      </c>
      <c r="O8843" s="199"/>
    </row>
    <row r="8844" spans="1:15" x14ac:dyDescent="0.2">
      <c r="A8844" s="30">
        <v>2046</v>
      </c>
      <c r="B8844" s="249" t="str">
        <f>IF(AND(A8844&lt;&gt;"",ISNUMBER(A8844)),VLOOKUP(A8844,Studies!A:BR,2,FALSE),"")</f>
        <v>Mikus 2017</v>
      </c>
      <c r="C8844" s="250" t="str">
        <f>IF(AND(A8844&lt;&gt;"",ISNUMBER(A8844)),VLOOKUP(A8844,Studies!A:BR,3,FALSE),"")</f>
        <v>https://www.ncbi.nlm.nih.gov/pubmed/28194792</v>
      </c>
      <c r="D8844" s="250" t="str">
        <f>IF(AND(A8844&lt;&gt;"",ISNUMBER(A8844)),VLOOKUP(A8844,Studies!A:BR,4,FALSE),"")</f>
        <v>Midazolam + Efavirenz</v>
      </c>
      <c r="E8844" s="250" t="str">
        <f>IF(AND(A8844&lt;&gt;"",ISNUMBER(A8844)),VLOOKUP(A8844,Studies!A:BR,5,FALSE),"")</f>
        <v>Efavirenz</v>
      </c>
      <c r="F8844" s="251" t="str">
        <f>IF(AND(A8844&lt;&gt;"",ISNUMBER(A8844)),VLOOKUP(A8844,Studies!A:BR,6,FALSE),"")</f>
        <v>Plasma</v>
      </c>
      <c r="G8844" s="194">
        <v>0.5</v>
      </c>
      <c r="H8844" s="194" t="s">
        <v>2813</v>
      </c>
      <c r="I8844" s="187">
        <v>1157.8720000000001</v>
      </c>
      <c r="J8844" s="41" t="s">
        <v>941</v>
      </c>
      <c r="K8844" s="41" t="s">
        <v>116</v>
      </c>
      <c r="L8844" s="195">
        <v>356.98399999999998</v>
      </c>
      <c r="M8844" s="52" t="s">
        <v>941</v>
      </c>
      <c r="N8844" s="52" t="s">
        <v>117</v>
      </c>
      <c r="O8844" s="199"/>
    </row>
    <row r="8845" spans="1:15" x14ac:dyDescent="0.2">
      <c r="A8845" s="30">
        <v>2046</v>
      </c>
      <c r="B8845" s="249" t="str">
        <f>IF(AND(A8845&lt;&gt;"",ISNUMBER(A8845)),VLOOKUP(A8845,Studies!A:BR,2,FALSE),"")</f>
        <v>Mikus 2017</v>
      </c>
      <c r="C8845" s="250" t="str">
        <f>IF(AND(A8845&lt;&gt;"",ISNUMBER(A8845)),VLOOKUP(A8845,Studies!A:BR,3,FALSE),"")</f>
        <v>https://www.ncbi.nlm.nih.gov/pubmed/28194792</v>
      </c>
      <c r="D8845" s="250" t="str">
        <f>IF(AND(A8845&lt;&gt;"",ISNUMBER(A8845)),VLOOKUP(A8845,Studies!A:BR,4,FALSE),"")</f>
        <v>Midazolam + Efavirenz</v>
      </c>
      <c r="E8845" s="250" t="str">
        <f>IF(AND(A8845&lt;&gt;"",ISNUMBER(A8845)),VLOOKUP(A8845,Studies!A:BR,5,FALSE),"")</f>
        <v>Efavirenz</v>
      </c>
      <c r="F8845" s="251" t="str">
        <f>IF(AND(A8845&lt;&gt;"",ISNUMBER(A8845)),VLOOKUP(A8845,Studies!A:BR,6,FALSE),"")</f>
        <v>Plasma</v>
      </c>
      <c r="G8845" s="194">
        <v>0.75</v>
      </c>
      <c r="H8845" s="194" t="s">
        <v>2813</v>
      </c>
      <c r="I8845" s="187">
        <v>832.577</v>
      </c>
      <c r="J8845" s="41" t="s">
        <v>941</v>
      </c>
      <c r="K8845" s="41" t="s">
        <v>116</v>
      </c>
      <c r="L8845" s="195">
        <v>256.69229999999999</v>
      </c>
      <c r="M8845" s="52" t="s">
        <v>941</v>
      </c>
      <c r="N8845" s="52" t="s">
        <v>117</v>
      </c>
      <c r="O8845" s="199"/>
    </row>
    <row r="8846" spans="1:15" x14ac:dyDescent="0.2">
      <c r="A8846" s="30">
        <v>2046</v>
      </c>
      <c r="B8846" s="249" t="str">
        <f>IF(AND(A8846&lt;&gt;"",ISNUMBER(A8846)),VLOOKUP(A8846,Studies!A:BR,2,FALSE),"")</f>
        <v>Mikus 2017</v>
      </c>
      <c r="C8846" s="250" t="str">
        <f>IF(AND(A8846&lt;&gt;"",ISNUMBER(A8846)),VLOOKUP(A8846,Studies!A:BR,3,FALSE),"")</f>
        <v>https://www.ncbi.nlm.nih.gov/pubmed/28194792</v>
      </c>
      <c r="D8846" s="250" t="str">
        <f>IF(AND(A8846&lt;&gt;"",ISNUMBER(A8846)),VLOOKUP(A8846,Studies!A:BR,4,FALSE),"")</f>
        <v>Midazolam + Efavirenz</v>
      </c>
      <c r="E8846" s="250" t="str">
        <f>IF(AND(A8846&lt;&gt;"",ISNUMBER(A8846)),VLOOKUP(A8846,Studies!A:BR,5,FALSE),"")</f>
        <v>Efavirenz</v>
      </c>
      <c r="F8846" s="251" t="str">
        <f>IF(AND(A8846&lt;&gt;"",ISNUMBER(A8846)),VLOOKUP(A8846,Studies!A:BR,6,FALSE),"")</f>
        <v>Plasma</v>
      </c>
      <c r="G8846" s="194">
        <v>1</v>
      </c>
      <c r="H8846" s="194" t="s">
        <v>2813</v>
      </c>
      <c r="I8846" s="187">
        <v>792.8741</v>
      </c>
      <c r="J8846" s="41" t="s">
        <v>941</v>
      </c>
      <c r="K8846" s="41" t="s">
        <v>116</v>
      </c>
      <c r="L8846" s="195">
        <v>257.20049999999998</v>
      </c>
      <c r="M8846" s="52" t="s">
        <v>941</v>
      </c>
      <c r="N8846" s="52" t="s">
        <v>117</v>
      </c>
      <c r="O8846" s="199"/>
    </row>
    <row r="8847" spans="1:15" x14ac:dyDescent="0.2">
      <c r="A8847" s="30">
        <v>2046</v>
      </c>
      <c r="B8847" s="249" t="str">
        <f>IF(AND(A8847&lt;&gt;"",ISNUMBER(A8847)),VLOOKUP(A8847,Studies!A:BR,2,FALSE),"")</f>
        <v>Mikus 2017</v>
      </c>
      <c r="C8847" s="250" t="str">
        <f>IF(AND(A8847&lt;&gt;"",ISNUMBER(A8847)),VLOOKUP(A8847,Studies!A:BR,3,FALSE),"")</f>
        <v>https://www.ncbi.nlm.nih.gov/pubmed/28194792</v>
      </c>
      <c r="D8847" s="250" t="str">
        <f>IF(AND(A8847&lt;&gt;"",ISNUMBER(A8847)),VLOOKUP(A8847,Studies!A:BR,4,FALSE),"")</f>
        <v>Midazolam + Efavirenz</v>
      </c>
      <c r="E8847" s="250" t="str">
        <f>IF(AND(A8847&lt;&gt;"",ISNUMBER(A8847)),VLOOKUP(A8847,Studies!A:BR,5,FALSE),"")</f>
        <v>Efavirenz</v>
      </c>
      <c r="F8847" s="251" t="str">
        <f>IF(AND(A8847&lt;&gt;"",ISNUMBER(A8847)),VLOOKUP(A8847,Studies!A:BR,6,FALSE),"")</f>
        <v>Plasma</v>
      </c>
      <c r="G8847" s="194">
        <v>5.5</v>
      </c>
      <c r="H8847" s="194" t="s">
        <v>2813</v>
      </c>
      <c r="I8847" s="187">
        <v>371.78489999999999</v>
      </c>
      <c r="J8847" s="41" t="s">
        <v>941</v>
      </c>
      <c r="K8847" s="41" t="s">
        <v>116</v>
      </c>
      <c r="L8847" s="195">
        <v>126.6549</v>
      </c>
      <c r="M8847" s="52" t="s">
        <v>941</v>
      </c>
      <c r="N8847" s="52" t="s">
        <v>117</v>
      </c>
      <c r="O8847" s="199"/>
    </row>
    <row r="8848" spans="1:15" x14ac:dyDescent="0.2">
      <c r="A8848" s="30">
        <v>2046</v>
      </c>
      <c r="B8848" s="249" t="str">
        <f>IF(AND(A8848&lt;&gt;"",ISNUMBER(A8848)),VLOOKUP(A8848,Studies!A:BR,2,FALSE),"")</f>
        <v>Mikus 2017</v>
      </c>
      <c r="C8848" s="250" t="str">
        <f>IF(AND(A8848&lt;&gt;"",ISNUMBER(A8848)),VLOOKUP(A8848,Studies!A:BR,3,FALSE),"")</f>
        <v>https://www.ncbi.nlm.nih.gov/pubmed/28194792</v>
      </c>
      <c r="D8848" s="250" t="str">
        <f>IF(AND(A8848&lt;&gt;"",ISNUMBER(A8848)),VLOOKUP(A8848,Studies!A:BR,4,FALSE),"")</f>
        <v>Midazolam + Efavirenz</v>
      </c>
      <c r="E8848" s="250" t="str">
        <f>IF(AND(A8848&lt;&gt;"",ISNUMBER(A8848)),VLOOKUP(A8848,Studies!A:BR,5,FALSE),"")</f>
        <v>Efavirenz</v>
      </c>
      <c r="F8848" s="251" t="str">
        <f>IF(AND(A8848&lt;&gt;"",ISNUMBER(A8848)),VLOOKUP(A8848,Studies!A:BR,6,FALSE),"")</f>
        <v>Plasma</v>
      </c>
      <c r="G8848" s="194">
        <v>10.5</v>
      </c>
      <c r="H8848" s="194" t="s">
        <v>2813</v>
      </c>
      <c r="I8848" s="187">
        <v>141.64250000000001</v>
      </c>
      <c r="J8848" s="41" t="s">
        <v>941</v>
      </c>
      <c r="K8848" s="41" t="s">
        <v>116</v>
      </c>
      <c r="L8848" s="195">
        <v>70.320449999999994</v>
      </c>
      <c r="M8848" s="52" t="s">
        <v>941</v>
      </c>
      <c r="N8848" s="52" t="s">
        <v>117</v>
      </c>
      <c r="O8848" s="199"/>
    </row>
    <row r="8849" spans="1:17" x14ac:dyDescent="0.2">
      <c r="A8849" s="30">
        <v>2046</v>
      </c>
      <c r="B8849" s="249" t="str">
        <f>IF(AND(A8849&lt;&gt;"",ISNUMBER(A8849)),VLOOKUP(A8849,Studies!A:BR,2,FALSE),"")</f>
        <v>Mikus 2017</v>
      </c>
      <c r="C8849" s="250" t="str">
        <f>IF(AND(A8849&lt;&gt;"",ISNUMBER(A8849)),VLOOKUP(A8849,Studies!A:BR,3,FALSE),"")</f>
        <v>https://www.ncbi.nlm.nih.gov/pubmed/28194792</v>
      </c>
      <c r="D8849" s="250" t="str">
        <f>IF(AND(A8849&lt;&gt;"",ISNUMBER(A8849)),VLOOKUP(A8849,Studies!A:BR,4,FALSE),"")</f>
        <v>Midazolam + Efavirenz</v>
      </c>
      <c r="E8849" s="250" t="str">
        <f>IF(AND(A8849&lt;&gt;"",ISNUMBER(A8849)),VLOOKUP(A8849,Studies!A:BR,5,FALSE),"")</f>
        <v>Efavirenz</v>
      </c>
      <c r="F8849" s="251" t="str">
        <f>IF(AND(A8849&lt;&gt;"",ISNUMBER(A8849)),VLOOKUP(A8849,Studies!A:BR,6,FALSE),"")</f>
        <v>Plasma</v>
      </c>
      <c r="G8849" s="194">
        <v>15.5</v>
      </c>
      <c r="H8849" s="194" t="s">
        <v>2813</v>
      </c>
      <c r="I8849" s="187">
        <v>70.600269999999995</v>
      </c>
      <c r="J8849" s="41" t="s">
        <v>941</v>
      </c>
      <c r="K8849" s="41" t="s">
        <v>116</v>
      </c>
      <c r="L8849" s="195">
        <v>43.08466</v>
      </c>
      <c r="M8849" s="52" t="s">
        <v>941</v>
      </c>
      <c r="N8849" s="52" t="s">
        <v>117</v>
      </c>
      <c r="O8849" s="199"/>
    </row>
    <row r="8850" spans="1:17" x14ac:dyDescent="0.2">
      <c r="A8850" s="30">
        <v>2046</v>
      </c>
      <c r="B8850" s="249" t="str">
        <f>IF(AND(A8850&lt;&gt;"",ISNUMBER(A8850)),VLOOKUP(A8850,Studies!A:BR,2,FALSE),"")</f>
        <v>Mikus 2017</v>
      </c>
      <c r="C8850" s="250" t="str">
        <f>IF(AND(A8850&lt;&gt;"",ISNUMBER(A8850)),VLOOKUP(A8850,Studies!A:BR,3,FALSE),"")</f>
        <v>https://www.ncbi.nlm.nih.gov/pubmed/28194792</v>
      </c>
      <c r="D8850" s="250" t="str">
        <f>IF(AND(A8850&lt;&gt;"",ISNUMBER(A8850)),VLOOKUP(A8850,Studies!A:BR,4,FALSE),"")</f>
        <v>Midazolam + Efavirenz</v>
      </c>
      <c r="E8850" s="250" t="str">
        <f>IF(AND(A8850&lt;&gt;"",ISNUMBER(A8850)),VLOOKUP(A8850,Studies!A:BR,5,FALSE),"")</f>
        <v>Efavirenz</v>
      </c>
      <c r="F8850" s="251" t="str">
        <f>IF(AND(A8850&lt;&gt;"",ISNUMBER(A8850)),VLOOKUP(A8850,Studies!A:BR,6,FALSE),"")</f>
        <v>Plasma</v>
      </c>
      <c r="G8850" s="194">
        <v>21.5</v>
      </c>
      <c r="H8850" s="194" t="s">
        <v>2813</v>
      </c>
      <c r="I8850" s="187">
        <v>40.745489999999997</v>
      </c>
      <c r="J8850" s="41" t="s">
        <v>941</v>
      </c>
      <c r="K8850" s="41" t="s">
        <v>116</v>
      </c>
      <c r="L8850" s="195">
        <v>18.757090000000002</v>
      </c>
      <c r="M8850" s="52" t="s">
        <v>941</v>
      </c>
      <c r="N8850" s="52" t="s">
        <v>117</v>
      </c>
      <c r="O8850" s="199"/>
    </row>
    <row r="8851" spans="1:17" ht="14.25" x14ac:dyDescent="0.2">
      <c r="A8851" s="241">
        <v>5197</v>
      </c>
      <c r="B8851" s="249" t="str">
        <f>IF(AND(A8851&lt;&gt;"",ISNUMBER(A8851)),VLOOKUP(A8851,Studies!A:BR,2,FALSE),"")</f>
        <v>Abdel-Rahman 2007</v>
      </c>
      <c r="C8851" s="250" t="str">
        <f>IF(AND(A8851&lt;&gt;"",ISNUMBER(A8851)),VLOOKUP(A8851,Studies!A:BR,3,FALSE),"")</f>
        <v>https://www.ncbi.nlm.nih.gov/pubmed/17517842</v>
      </c>
      <c r="D8851" s="250" t="str">
        <f>IF(AND(A8851&lt;&gt;"",ISNUMBER(A8851)),VLOOKUP(A8851,Studies!A:BR,4,FALSE),"")</f>
        <v>6m-2y</v>
      </c>
      <c r="E8851" s="250" t="str">
        <f>IF(AND(A8851&lt;&gt;"",ISNUMBER(A8851)),VLOOKUP(A8851,Studies!A:BR,5,FALSE),"")</f>
        <v>Itraconazole</v>
      </c>
      <c r="F8851" s="251" t="str">
        <f>IF(AND(A8851&lt;&gt;"",ISNUMBER(A8851)),VLOOKUP(A8851,Studies!A:BR,6,FALSE),"")</f>
        <v>Plasma</v>
      </c>
      <c r="G8851" s="238">
        <v>1</v>
      </c>
      <c r="H8851" s="238" t="s">
        <v>60</v>
      </c>
      <c r="I8851" s="239">
        <v>1166.568</v>
      </c>
      <c r="J8851" s="239" t="s">
        <v>941</v>
      </c>
      <c r="K8851" s="239" t="s">
        <v>116</v>
      </c>
      <c r="L8851" s="145"/>
      <c r="M8851" s="145"/>
      <c r="N8851" s="145"/>
      <c r="O8851" s="240"/>
      <c r="P8851" s="175"/>
      <c r="Q8851" s="174"/>
    </row>
    <row r="8852" spans="1:17" ht="14.25" x14ac:dyDescent="0.2">
      <c r="A8852" s="241">
        <v>5197</v>
      </c>
      <c r="B8852" s="249" t="str">
        <f>IF(AND(A8852&lt;&gt;"",ISNUMBER(A8852)),VLOOKUP(A8852,Studies!A:BR,2,FALSE),"")</f>
        <v>Abdel-Rahman 2007</v>
      </c>
      <c r="C8852" s="250" t="str">
        <f>IF(AND(A8852&lt;&gt;"",ISNUMBER(A8852)),VLOOKUP(A8852,Studies!A:BR,3,FALSE),"")</f>
        <v>https://www.ncbi.nlm.nih.gov/pubmed/17517842</v>
      </c>
      <c r="D8852" s="250" t="str">
        <f>IF(AND(A8852&lt;&gt;"",ISNUMBER(A8852)),VLOOKUP(A8852,Studies!A:BR,4,FALSE),"")</f>
        <v>6m-2y</v>
      </c>
      <c r="E8852" s="250" t="str">
        <f>IF(AND(A8852&lt;&gt;"",ISNUMBER(A8852)),VLOOKUP(A8852,Studies!A:BR,5,FALSE),"")</f>
        <v>Itraconazole</v>
      </c>
      <c r="F8852" s="251" t="str">
        <f>IF(AND(A8852&lt;&gt;"",ISNUMBER(A8852)),VLOOKUP(A8852,Studies!A:BR,6,FALSE),"")</f>
        <v>Plasma</v>
      </c>
      <c r="G8852" s="238">
        <v>2</v>
      </c>
      <c r="H8852" s="238" t="s">
        <v>60</v>
      </c>
      <c r="I8852" s="239">
        <v>217.4341</v>
      </c>
      <c r="J8852" s="239" t="s">
        <v>941</v>
      </c>
      <c r="K8852" s="239" t="s">
        <v>116</v>
      </c>
      <c r="L8852" s="145"/>
      <c r="M8852" s="145"/>
      <c r="N8852" s="145"/>
      <c r="O8852" s="240"/>
      <c r="P8852" s="175"/>
      <c r="Q8852" s="174"/>
    </row>
    <row r="8853" spans="1:17" ht="14.25" x14ac:dyDescent="0.2">
      <c r="A8853" s="241">
        <v>5197</v>
      </c>
      <c r="B8853" s="249" t="str">
        <f>IF(AND(A8853&lt;&gt;"",ISNUMBER(A8853)),VLOOKUP(A8853,Studies!A:BR,2,FALSE),"")</f>
        <v>Abdel-Rahman 2007</v>
      </c>
      <c r="C8853" s="250" t="str">
        <f>IF(AND(A8853&lt;&gt;"",ISNUMBER(A8853)),VLOOKUP(A8853,Studies!A:BR,3,FALSE),"")</f>
        <v>https://www.ncbi.nlm.nih.gov/pubmed/17517842</v>
      </c>
      <c r="D8853" s="250" t="str">
        <f>IF(AND(A8853&lt;&gt;"",ISNUMBER(A8853)),VLOOKUP(A8853,Studies!A:BR,4,FALSE),"")</f>
        <v>6m-2y</v>
      </c>
      <c r="E8853" s="250" t="str">
        <f>IF(AND(A8853&lt;&gt;"",ISNUMBER(A8853)),VLOOKUP(A8853,Studies!A:BR,5,FALSE),"")</f>
        <v>Itraconazole</v>
      </c>
      <c r="F8853" s="251" t="str">
        <f>IF(AND(A8853&lt;&gt;"",ISNUMBER(A8853)),VLOOKUP(A8853,Studies!A:BR,6,FALSE),"")</f>
        <v>Plasma</v>
      </c>
      <c r="G8853" s="238">
        <v>5</v>
      </c>
      <c r="H8853" s="238" t="s">
        <v>60</v>
      </c>
      <c r="I8853" s="239">
        <v>62.850349999999999</v>
      </c>
      <c r="J8853" s="239" t="s">
        <v>941</v>
      </c>
      <c r="K8853" s="239" t="s">
        <v>116</v>
      </c>
      <c r="L8853" s="145"/>
      <c r="M8853" s="145"/>
      <c r="N8853" s="145"/>
      <c r="O8853" s="240"/>
      <c r="P8853" s="175"/>
      <c r="Q8853" s="174"/>
    </row>
    <row r="8854" spans="1:17" ht="14.25" x14ac:dyDescent="0.2">
      <c r="A8854" s="241">
        <v>5197</v>
      </c>
      <c r="B8854" s="249" t="str">
        <f>IF(AND(A8854&lt;&gt;"",ISNUMBER(A8854)),VLOOKUP(A8854,Studies!A:BR,2,FALSE),"")</f>
        <v>Abdel-Rahman 2007</v>
      </c>
      <c r="C8854" s="250" t="str">
        <f>IF(AND(A8854&lt;&gt;"",ISNUMBER(A8854)),VLOOKUP(A8854,Studies!A:BR,3,FALSE),"")</f>
        <v>https://www.ncbi.nlm.nih.gov/pubmed/17517842</v>
      </c>
      <c r="D8854" s="250" t="str">
        <f>IF(AND(A8854&lt;&gt;"",ISNUMBER(A8854)),VLOOKUP(A8854,Studies!A:BR,4,FALSE),"")</f>
        <v>6m-2y</v>
      </c>
      <c r="E8854" s="250" t="str">
        <f>IF(AND(A8854&lt;&gt;"",ISNUMBER(A8854)),VLOOKUP(A8854,Studies!A:BR,5,FALSE),"")</f>
        <v>Itraconazole</v>
      </c>
      <c r="F8854" s="251" t="str">
        <f>IF(AND(A8854&lt;&gt;"",ISNUMBER(A8854)),VLOOKUP(A8854,Studies!A:BR,6,FALSE),"")</f>
        <v>Plasma</v>
      </c>
      <c r="G8854" s="238">
        <v>8</v>
      </c>
      <c r="H8854" s="238" t="s">
        <v>60</v>
      </c>
      <c r="I8854" s="239">
        <v>55.444850000000002</v>
      </c>
      <c r="J8854" s="239" t="s">
        <v>941</v>
      </c>
      <c r="K8854" s="239" t="s">
        <v>116</v>
      </c>
      <c r="L8854" s="145"/>
      <c r="M8854" s="145"/>
      <c r="N8854" s="145"/>
      <c r="O8854" s="240"/>
      <c r="P8854" s="175"/>
      <c r="Q8854" s="174"/>
    </row>
    <row r="8855" spans="1:17" ht="14.25" x14ac:dyDescent="0.2">
      <c r="A8855" s="241">
        <v>5197</v>
      </c>
      <c r="B8855" s="249" t="str">
        <f>IF(AND(A8855&lt;&gt;"",ISNUMBER(A8855)),VLOOKUP(A8855,Studies!A:BR,2,FALSE),"")</f>
        <v>Abdel-Rahman 2007</v>
      </c>
      <c r="C8855" s="250" t="str">
        <f>IF(AND(A8855&lt;&gt;"",ISNUMBER(A8855)),VLOOKUP(A8855,Studies!A:BR,3,FALSE),"")</f>
        <v>https://www.ncbi.nlm.nih.gov/pubmed/17517842</v>
      </c>
      <c r="D8855" s="250" t="str">
        <f>IF(AND(A8855&lt;&gt;"",ISNUMBER(A8855)),VLOOKUP(A8855,Studies!A:BR,4,FALSE),"")</f>
        <v>6m-2y</v>
      </c>
      <c r="E8855" s="250" t="str">
        <f>IF(AND(A8855&lt;&gt;"",ISNUMBER(A8855)),VLOOKUP(A8855,Studies!A:BR,5,FALSE),"")</f>
        <v>Itraconazole</v>
      </c>
      <c r="F8855" s="251" t="str">
        <f>IF(AND(A8855&lt;&gt;"",ISNUMBER(A8855)),VLOOKUP(A8855,Studies!A:BR,6,FALSE),"")</f>
        <v>Plasma</v>
      </c>
      <c r="G8855" s="238">
        <v>12</v>
      </c>
      <c r="H8855" s="238" t="s">
        <v>60</v>
      </c>
      <c r="I8855" s="239">
        <v>73.053899999999999</v>
      </c>
      <c r="J8855" s="239" t="s">
        <v>941</v>
      </c>
      <c r="K8855" s="239" t="s">
        <v>116</v>
      </c>
      <c r="L8855" s="145"/>
      <c r="M8855" s="145"/>
      <c r="N8855" s="145"/>
      <c r="O8855" s="240"/>
      <c r="P8855" s="175"/>
      <c r="Q8855" s="174"/>
    </row>
    <row r="8856" spans="1:17" ht="14.25" x14ac:dyDescent="0.2">
      <c r="A8856" s="241">
        <v>5197</v>
      </c>
      <c r="B8856" s="249" t="str">
        <f>IF(AND(A8856&lt;&gt;"",ISNUMBER(A8856)),VLOOKUP(A8856,Studies!A:BR,2,FALSE),"")</f>
        <v>Abdel-Rahman 2007</v>
      </c>
      <c r="C8856" s="250" t="str">
        <f>IF(AND(A8856&lt;&gt;"",ISNUMBER(A8856)),VLOOKUP(A8856,Studies!A:BR,3,FALSE),"")</f>
        <v>https://www.ncbi.nlm.nih.gov/pubmed/17517842</v>
      </c>
      <c r="D8856" s="250" t="str">
        <f>IF(AND(A8856&lt;&gt;"",ISNUMBER(A8856)),VLOOKUP(A8856,Studies!A:BR,4,FALSE),"")</f>
        <v>6m-2y</v>
      </c>
      <c r="E8856" s="250" t="str">
        <f>IF(AND(A8856&lt;&gt;"",ISNUMBER(A8856)),VLOOKUP(A8856,Studies!A:BR,5,FALSE),"")</f>
        <v>Itraconazole</v>
      </c>
      <c r="F8856" s="251" t="str">
        <f>IF(AND(A8856&lt;&gt;"",ISNUMBER(A8856)),VLOOKUP(A8856,Studies!A:BR,6,FALSE),"")</f>
        <v>Plasma</v>
      </c>
      <c r="G8856" s="238">
        <v>24</v>
      </c>
      <c r="H8856" s="238" t="s">
        <v>60</v>
      </c>
      <c r="I8856" s="239">
        <v>13.788130000000001</v>
      </c>
      <c r="J8856" s="239" t="s">
        <v>941</v>
      </c>
      <c r="K8856" s="239" t="s">
        <v>116</v>
      </c>
      <c r="L8856" s="145"/>
      <c r="M8856" s="145"/>
      <c r="N8856" s="145"/>
      <c r="O8856" s="240"/>
      <c r="P8856" s="175"/>
      <c r="Q8856" s="174"/>
    </row>
    <row r="8857" spans="1:17" ht="14.25" x14ac:dyDescent="0.2">
      <c r="A8857" s="241">
        <v>5197</v>
      </c>
      <c r="B8857" s="249" t="str">
        <f>IF(AND(A8857&lt;&gt;"",ISNUMBER(A8857)),VLOOKUP(A8857,Studies!A:BR,2,FALSE),"")</f>
        <v>Abdel-Rahman 2007</v>
      </c>
      <c r="C8857" s="250" t="str">
        <f>IF(AND(A8857&lt;&gt;"",ISNUMBER(A8857)),VLOOKUP(A8857,Studies!A:BR,3,FALSE),"")</f>
        <v>https://www.ncbi.nlm.nih.gov/pubmed/17517842</v>
      </c>
      <c r="D8857" s="250" t="str">
        <f>IF(AND(A8857&lt;&gt;"",ISNUMBER(A8857)),VLOOKUP(A8857,Studies!A:BR,4,FALSE),"")</f>
        <v>6m-2y</v>
      </c>
      <c r="E8857" s="250" t="str">
        <f>IF(AND(A8857&lt;&gt;"",ISNUMBER(A8857)),VLOOKUP(A8857,Studies!A:BR,5,FALSE),"")</f>
        <v>Itraconazole</v>
      </c>
      <c r="F8857" s="251" t="str">
        <f>IF(AND(A8857&lt;&gt;"",ISNUMBER(A8857)),VLOOKUP(A8857,Studies!A:BR,6,FALSE),"")</f>
        <v>Plasma</v>
      </c>
      <c r="G8857" s="238">
        <v>48</v>
      </c>
      <c r="H8857" s="238" t="s">
        <v>60</v>
      </c>
      <c r="I8857" s="239">
        <v>6.747776</v>
      </c>
      <c r="J8857" s="239" t="s">
        <v>941</v>
      </c>
      <c r="K8857" s="239" t="s">
        <v>116</v>
      </c>
      <c r="L8857" s="145"/>
      <c r="M8857" s="145"/>
      <c r="N8857" s="145"/>
      <c r="O8857" s="240"/>
      <c r="P8857" s="175"/>
      <c r="Q8857" s="174"/>
    </row>
    <row r="8858" spans="1:17" ht="14.25" x14ac:dyDescent="0.2">
      <c r="A8858" s="241">
        <v>5198</v>
      </c>
      <c r="B8858" s="249" t="str">
        <f>IF(AND(A8858&lt;&gt;"",ISNUMBER(A8858)),VLOOKUP(A8858,Studies!A:BR,2,FALSE),"")</f>
        <v>Abdel-Rahman 2007</v>
      </c>
      <c r="C8858" s="250" t="str">
        <f>IF(AND(A8858&lt;&gt;"",ISNUMBER(A8858)),VLOOKUP(A8858,Studies!A:BR,3,FALSE),"")</f>
        <v>https://www.ncbi.nlm.nih.gov/pubmed/17517842</v>
      </c>
      <c r="D8858" s="250" t="str">
        <f>IF(AND(A8858&lt;&gt;"",ISNUMBER(A8858)),VLOOKUP(A8858,Studies!A:BR,4,FALSE),"")</f>
        <v>2-6y</v>
      </c>
      <c r="E8858" s="250" t="str">
        <f>IF(AND(A8858&lt;&gt;"",ISNUMBER(A8858)),VLOOKUP(A8858,Studies!A:BR,5,FALSE),"")</f>
        <v>Itraconazole</v>
      </c>
      <c r="F8858" s="251" t="str">
        <f>IF(AND(A8858&lt;&gt;"",ISNUMBER(A8858)),VLOOKUP(A8858,Studies!A:BR,6,FALSE),"")</f>
        <v>Plasma</v>
      </c>
      <c r="G8858" s="238">
        <v>1</v>
      </c>
      <c r="H8858" s="238" t="s">
        <v>60</v>
      </c>
      <c r="I8858" s="239">
        <v>1257.703</v>
      </c>
      <c r="J8858" s="239" t="s">
        <v>941</v>
      </c>
      <c r="K8858" s="239" t="s">
        <v>116</v>
      </c>
      <c r="L8858" s="145"/>
      <c r="M8858" s="145"/>
      <c r="N8858" s="145"/>
      <c r="O8858" s="240"/>
      <c r="P8858" s="175"/>
      <c r="Q8858" s="174"/>
    </row>
    <row r="8859" spans="1:17" ht="14.25" x14ac:dyDescent="0.2">
      <c r="A8859" s="241">
        <v>5198</v>
      </c>
      <c r="B8859" s="249" t="str">
        <f>IF(AND(A8859&lt;&gt;"",ISNUMBER(A8859)),VLOOKUP(A8859,Studies!A:BR,2,FALSE),"")</f>
        <v>Abdel-Rahman 2007</v>
      </c>
      <c r="C8859" s="250" t="str">
        <f>IF(AND(A8859&lt;&gt;"",ISNUMBER(A8859)),VLOOKUP(A8859,Studies!A:BR,3,FALSE),"")</f>
        <v>https://www.ncbi.nlm.nih.gov/pubmed/17517842</v>
      </c>
      <c r="D8859" s="250" t="str">
        <f>IF(AND(A8859&lt;&gt;"",ISNUMBER(A8859)),VLOOKUP(A8859,Studies!A:BR,4,FALSE),"")</f>
        <v>2-6y</v>
      </c>
      <c r="E8859" s="250" t="str">
        <f>IF(AND(A8859&lt;&gt;"",ISNUMBER(A8859)),VLOOKUP(A8859,Studies!A:BR,5,FALSE),"")</f>
        <v>Itraconazole</v>
      </c>
      <c r="F8859" s="251" t="str">
        <f>IF(AND(A8859&lt;&gt;"",ISNUMBER(A8859)),VLOOKUP(A8859,Studies!A:BR,6,FALSE),"")</f>
        <v>Plasma</v>
      </c>
      <c r="G8859" s="238">
        <v>2</v>
      </c>
      <c r="H8859" s="238" t="s">
        <v>60</v>
      </c>
      <c r="I8859" s="239">
        <v>485.04829999999998</v>
      </c>
      <c r="J8859" s="239" t="s">
        <v>941</v>
      </c>
      <c r="K8859" s="239" t="s">
        <v>116</v>
      </c>
      <c r="L8859" s="145"/>
      <c r="M8859" s="145"/>
      <c r="N8859" s="145"/>
      <c r="O8859" s="240"/>
      <c r="P8859" s="175"/>
      <c r="Q8859" s="174"/>
    </row>
    <row r="8860" spans="1:17" ht="14.25" x14ac:dyDescent="0.2">
      <c r="A8860" s="241">
        <v>5198</v>
      </c>
      <c r="B8860" s="249" t="str">
        <f>IF(AND(A8860&lt;&gt;"",ISNUMBER(A8860)),VLOOKUP(A8860,Studies!A:BR,2,FALSE),"")</f>
        <v>Abdel-Rahman 2007</v>
      </c>
      <c r="C8860" s="250" t="str">
        <f>IF(AND(A8860&lt;&gt;"",ISNUMBER(A8860)),VLOOKUP(A8860,Studies!A:BR,3,FALSE),"")</f>
        <v>https://www.ncbi.nlm.nih.gov/pubmed/17517842</v>
      </c>
      <c r="D8860" s="250" t="str">
        <f>IF(AND(A8860&lt;&gt;"",ISNUMBER(A8860)),VLOOKUP(A8860,Studies!A:BR,4,FALSE),"")</f>
        <v>2-6y</v>
      </c>
      <c r="E8860" s="250" t="str">
        <f>IF(AND(A8860&lt;&gt;"",ISNUMBER(A8860)),VLOOKUP(A8860,Studies!A:BR,5,FALSE),"")</f>
        <v>Itraconazole</v>
      </c>
      <c r="F8860" s="251" t="str">
        <f>IF(AND(A8860&lt;&gt;"",ISNUMBER(A8860)),VLOOKUP(A8860,Studies!A:BR,6,FALSE),"")</f>
        <v>Plasma</v>
      </c>
      <c r="G8860" s="238">
        <v>5</v>
      </c>
      <c r="H8860" s="238" t="s">
        <v>60</v>
      </c>
      <c r="I8860" s="239">
        <v>196.68459999999999</v>
      </c>
      <c r="J8860" s="239" t="s">
        <v>941</v>
      </c>
      <c r="K8860" s="239" t="s">
        <v>116</v>
      </c>
      <c r="L8860" s="145"/>
      <c r="M8860" s="145"/>
      <c r="N8860" s="145"/>
      <c r="O8860" s="240"/>
      <c r="P8860" s="175"/>
      <c r="Q8860" s="174"/>
    </row>
    <row r="8861" spans="1:17" ht="14.25" x14ac:dyDescent="0.2">
      <c r="A8861" s="241">
        <v>5198</v>
      </c>
      <c r="B8861" s="249" t="str">
        <f>IF(AND(A8861&lt;&gt;"",ISNUMBER(A8861)),VLOOKUP(A8861,Studies!A:BR,2,FALSE),"")</f>
        <v>Abdel-Rahman 2007</v>
      </c>
      <c r="C8861" s="250" t="str">
        <f>IF(AND(A8861&lt;&gt;"",ISNUMBER(A8861)),VLOOKUP(A8861,Studies!A:BR,3,FALSE),"")</f>
        <v>https://www.ncbi.nlm.nih.gov/pubmed/17517842</v>
      </c>
      <c r="D8861" s="250" t="str">
        <f>IF(AND(A8861&lt;&gt;"",ISNUMBER(A8861)),VLOOKUP(A8861,Studies!A:BR,4,FALSE),"")</f>
        <v>2-6y</v>
      </c>
      <c r="E8861" s="250" t="str">
        <f>IF(AND(A8861&lt;&gt;"",ISNUMBER(A8861)),VLOOKUP(A8861,Studies!A:BR,5,FALSE),"")</f>
        <v>Itraconazole</v>
      </c>
      <c r="F8861" s="251" t="str">
        <f>IF(AND(A8861&lt;&gt;"",ISNUMBER(A8861)),VLOOKUP(A8861,Studies!A:BR,6,FALSE),"")</f>
        <v>Plasma</v>
      </c>
      <c r="G8861" s="238">
        <v>8</v>
      </c>
      <c r="H8861" s="238" t="s">
        <v>60</v>
      </c>
      <c r="I8861" s="239">
        <v>153.06559999999999</v>
      </c>
      <c r="J8861" s="239" t="s">
        <v>941</v>
      </c>
      <c r="K8861" s="239" t="s">
        <v>116</v>
      </c>
      <c r="L8861" s="145"/>
      <c r="M8861" s="145"/>
      <c r="N8861" s="145"/>
      <c r="O8861" s="240"/>
      <c r="P8861" s="175"/>
      <c r="Q8861" s="174"/>
    </row>
    <row r="8862" spans="1:17" ht="14.25" x14ac:dyDescent="0.2">
      <c r="A8862" s="241">
        <v>5198</v>
      </c>
      <c r="B8862" s="249" t="str">
        <f>IF(AND(A8862&lt;&gt;"",ISNUMBER(A8862)),VLOOKUP(A8862,Studies!A:BR,2,FALSE),"")</f>
        <v>Abdel-Rahman 2007</v>
      </c>
      <c r="C8862" s="250" t="str">
        <f>IF(AND(A8862&lt;&gt;"",ISNUMBER(A8862)),VLOOKUP(A8862,Studies!A:BR,3,FALSE),"")</f>
        <v>https://www.ncbi.nlm.nih.gov/pubmed/17517842</v>
      </c>
      <c r="D8862" s="250" t="str">
        <f>IF(AND(A8862&lt;&gt;"",ISNUMBER(A8862)),VLOOKUP(A8862,Studies!A:BR,4,FALSE),"")</f>
        <v>2-6y</v>
      </c>
      <c r="E8862" s="250" t="str">
        <f>IF(AND(A8862&lt;&gt;"",ISNUMBER(A8862)),VLOOKUP(A8862,Studies!A:BR,5,FALSE),"")</f>
        <v>Itraconazole</v>
      </c>
      <c r="F8862" s="251" t="str">
        <f>IF(AND(A8862&lt;&gt;"",ISNUMBER(A8862)),VLOOKUP(A8862,Studies!A:BR,6,FALSE),"")</f>
        <v>Plasma</v>
      </c>
      <c r="G8862" s="238">
        <v>12</v>
      </c>
      <c r="H8862" s="238" t="s">
        <v>60</v>
      </c>
      <c r="I8862" s="239">
        <v>90.407070000000004</v>
      </c>
      <c r="J8862" s="239" t="s">
        <v>941</v>
      </c>
      <c r="K8862" s="239" t="s">
        <v>116</v>
      </c>
      <c r="L8862" s="145"/>
      <c r="M8862" s="145"/>
      <c r="N8862" s="145"/>
      <c r="O8862" s="240"/>
      <c r="P8862" s="175"/>
      <c r="Q8862" s="174"/>
    </row>
    <row r="8863" spans="1:17" ht="14.25" x14ac:dyDescent="0.2">
      <c r="A8863" s="241">
        <v>5198</v>
      </c>
      <c r="B8863" s="249" t="str">
        <f>IF(AND(A8863&lt;&gt;"",ISNUMBER(A8863)),VLOOKUP(A8863,Studies!A:BR,2,FALSE),"")</f>
        <v>Abdel-Rahman 2007</v>
      </c>
      <c r="C8863" s="250" t="str">
        <f>IF(AND(A8863&lt;&gt;"",ISNUMBER(A8863)),VLOOKUP(A8863,Studies!A:BR,3,FALSE),"")</f>
        <v>https://www.ncbi.nlm.nih.gov/pubmed/17517842</v>
      </c>
      <c r="D8863" s="250" t="str">
        <f>IF(AND(A8863&lt;&gt;"",ISNUMBER(A8863)),VLOOKUP(A8863,Studies!A:BR,4,FALSE),"")</f>
        <v>2-6y</v>
      </c>
      <c r="E8863" s="250" t="str">
        <f>IF(AND(A8863&lt;&gt;"",ISNUMBER(A8863)),VLOOKUP(A8863,Studies!A:BR,5,FALSE),"")</f>
        <v>Itraconazole</v>
      </c>
      <c r="F8863" s="251" t="str">
        <f>IF(AND(A8863&lt;&gt;"",ISNUMBER(A8863)),VLOOKUP(A8863,Studies!A:BR,6,FALSE),"")</f>
        <v>Plasma</v>
      </c>
      <c r="G8863" s="238">
        <v>24</v>
      </c>
      <c r="H8863" s="238" t="s">
        <v>60</v>
      </c>
      <c r="I8863" s="239">
        <v>54.754089999999998</v>
      </c>
      <c r="J8863" s="239" t="s">
        <v>941</v>
      </c>
      <c r="K8863" s="239" t="s">
        <v>116</v>
      </c>
      <c r="L8863" s="145"/>
      <c r="M8863" s="145"/>
      <c r="N8863" s="145"/>
      <c r="O8863" s="240"/>
      <c r="P8863" s="175"/>
      <c r="Q8863" s="174"/>
    </row>
    <row r="8864" spans="1:17" ht="14.25" x14ac:dyDescent="0.2">
      <c r="A8864" s="241">
        <v>5198</v>
      </c>
      <c r="B8864" s="249" t="str">
        <f>IF(AND(A8864&lt;&gt;"",ISNUMBER(A8864)),VLOOKUP(A8864,Studies!A:BR,2,FALSE),"")</f>
        <v>Abdel-Rahman 2007</v>
      </c>
      <c r="C8864" s="250" t="str">
        <f>IF(AND(A8864&lt;&gt;"",ISNUMBER(A8864)),VLOOKUP(A8864,Studies!A:BR,3,FALSE),"")</f>
        <v>https://www.ncbi.nlm.nih.gov/pubmed/17517842</v>
      </c>
      <c r="D8864" s="250" t="str">
        <f>IF(AND(A8864&lt;&gt;"",ISNUMBER(A8864)),VLOOKUP(A8864,Studies!A:BR,4,FALSE),"")</f>
        <v>2-6y</v>
      </c>
      <c r="E8864" s="250" t="str">
        <f>IF(AND(A8864&lt;&gt;"",ISNUMBER(A8864)),VLOOKUP(A8864,Studies!A:BR,5,FALSE),"")</f>
        <v>Itraconazole</v>
      </c>
      <c r="F8864" s="251" t="str">
        <f>IF(AND(A8864&lt;&gt;"",ISNUMBER(A8864)),VLOOKUP(A8864,Studies!A:BR,6,FALSE),"")</f>
        <v>Plasma</v>
      </c>
      <c r="G8864" s="238">
        <v>48</v>
      </c>
      <c r="H8864" s="238" t="s">
        <v>60</v>
      </c>
      <c r="I8864" s="239">
        <v>37.590420000000002</v>
      </c>
      <c r="J8864" s="239" t="s">
        <v>941</v>
      </c>
      <c r="K8864" s="239" t="s">
        <v>116</v>
      </c>
      <c r="L8864" s="145"/>
      <c r="M8864" s="145"/>
      <c r="N8864" s="145"/>
      <c r="O8864" s="240"/>
      <c r="P8864" s="175"/>
      <c r="Q8864" s="174"/>
    </row>
    <row r="8865" spans="1:17" ht="14.25" x14ac:dyDescent="0.2">
      <c r="A8865" s="241">
        <v>5198</v>
      </c>
      <c r="B8865" s="249" t="str">
        <f>IF(AND(A8865&lt;&gt;"",ISNUMBER(A8865)),VLOOKUP(A8865,Studies!A:BR,2,FALSE),"")</f>
        <v>Abdel-Rahman 2007</v>
      </c>
      <c r="C8865" s="250" t="str">
        <f>IF(AND(A8865&lt;&gt;"",ISNUMBER(A8865)),VLOOKUP(A8865,Studies!A:BR,3,FALSE),"")</f>
        <v>https://www.ncbi.nlm.nih.gov/pubmed/17517842</v>
      </c>
      <c r="D8865" s="250" t="str">
        <f>IF(AND(A8865&lt;&gt;"",ISNUMBER(A8865)),VLOOKUP(A8865,Studies!A:BR,4,FALSE),"")</f>
        <v>2-6y</v>
      </c>
      <c r="E8865" s="250" t="str">
        <f>IF(AND(A8865&lt;&gt;"",ISNUMBER(A8865)),VLOOKUP(A8865,Studies!A:BR,5,FALSE),"")</f>
        <v>Itraconazole</v>
      </c>
      <c r="F8865" s="251" t="str">
        <f>IF(AND(A8865&lt;&gt;"",ISNUMBER(A8865)),VLOOKUP(A8865,Studies!A:BR,6,FALSE),"")</f>
        <v>Plasma</v>
      </c>
      <c r="G8865" s="238">
        <v>72</v>
      </c>
      <c r="H8865" s="238" t="s">
        <v>60</v>
      </c>
      <c r="I8865" s="239">
        <v>16.433520000000001</v>
      </c>
      <c r="J8865" s="239" t="s">
        <v>941</v>
      </c>
      <c r="K8865" s="239" t="s">
        <v>116</v>
      </c>
      <c r="L8865" s="145"/>
      <c r="M8865" s="145"/>
      <c r="N8865" s="145"/>
      <c r="O8865" s="240"/>
      <c r="P8865" s="175"/>
      <c r="Q8865" s="174"/>
    </row>
    <row r="8866" spans="1:17" ht="14.25" x14ac:dyDescent="0.2">
      <c r="A8866" s="241">
        <v>5199</v>
      </c>
      <c r="B8866" s="249" t="str">
        <f>IF(AND(A8866&lt;&gt;"",ISNUMBER(A8866)),VLOOKUP(A8866,Studies!A:BR,2,FALSE),"")</f>
        <v>Abdel-Rahman 2007</v>
      </c>
      <c r="C8866" s="250" t="str">
        <f>IF(AND(A8866&lt;&gt;"",ISNUMBER(A8866)),VLOOKUP(A8866,Studies!A:BR,3,FALSE),"")</f>
        <v>https://www.ncbi.nlm.nih.gov/pubmed/17517842</v>
      </c>
      <c r="D8866" s="250" t="str">
        <f>IF(AND(A8866&lt;&gt;"",ISNUMBER(A8866)),VLOOKUP(A8866,Studies!A:BR,4,FALSE),"")</f>
        <v>6-12y</v>
      </c>
      <c r="E8866" s="250" t="str">
        <f>IF(AND(A8866&lt;&gt;"",ISNUMBER(A8866)),VLOOKUP(A8866,Studies!A:BR,5,FALSE),"")</f>
        <v>Itraconazole</v>
      </c>
      <c r="F8866" s="251" t="str">
        <f>IF(AND(A8866&lt;&gt;"",ISNUMBER(A8866)),VLOOKUP(A8866,Studies!A:BR,6,FALSE),"")</f>
        <v>Plasma</v>
      </c>
      <c r="G8866" s="238">
        <v>1</v>
      </c>
      <c r="H8866" s="238" t="s">
        <v>60</v>
      </c>
      <c r="I8866" s="239">
        <v>790.90840000000003</v>
      </c>
      <c r="J8866" s="239" t="s">
        <v>941</v>
      </c>
      <c r="K8866" s="239" t="s">
        <v>116</v>
      </c>
      <c r="L8866" s="145"/>
      <c r="M8866" s="145"/>
      <c r="N8866" s="145"/>
      <c r="O8866" s="240"/>
      <c r="P8866" s="175"/>
      <c r="Q8866" s="174"/>
    </row>
    <row r="8867" spans="1:17" ht="14.25" x14ac:dyDescent="0.2">
      <c r="A8867" s="241">
        <v>5199</v>
      </c>
      <c r="B8867" s="249" t="str">
        <f>IF(AND(A8867&lt;&gt;"",ISNUMBER(A8867)),VLOOKUP(A8867,Studies!A:BR,2,FALSE),"")</f>
        <v>Abdel-Rahman 2007</v>
      </c>
      <c r="C8867" s="250" t="str">
        <f>IF(AND(A8867&lt;&gt;"",ISNUMBER(A8867)),VLOOKUP(A8867,Studies!A:BR,3,FALSE),"")</f>
        <v>https://www.ncbi.nlm.nih.gov/pubmed/17517842</v>
      </c>
      <c r="D8867" s="250" t="str">
        <f>IF(AND(A8867&lt;&gt;"",ISNUMBER(A8867)),VLOOKUP(A8867,Studies!A:BR,4,FALSE),"")</f>
        <v>6-12y</v>
      </c>
      <c r="E8867" s="250" t="str">
        <f>IF(AND(A8867&lt;&gt;"",ISNUMBER(A8867)),VLOOKUP(A8867,Studies!A:BR,5,FALSE),"")</f>
        <v>Itraconazole</v>
      </c>
      <c r="F8867" s="251" t="str">
        <f>IF(AND(A8867&lt;&gt;"",ISNUMBER(A8867)),VLOOKUP(A8867,Studies!A:BR,6,FALSE),"")</f>
        <v>Plasma</v>
      </c>
      <c r="G8867" s="238">
        <v>2</v>
      </c>
      <c r="H8867" s="238" t="s">
        <v>60</v>
      </c>
      <c r="I8867" s="239">
        <v>422.56529999999998</v>
      </c>
      <c r="J8867" s="239" t="s">
        <v>941</v>
      </c>
      <c r="K8867" s="239" t="s">
        <v>116</v>
      </c>
      <c r="L8867" s="145"/>
      <c r="M8867" s="145"/>
      <c r="N8867" s="145"/>
      <c r="O8867" s="240"/>
      <c r="P8867" s="175"/>
      <c r="Q8867" s="174"/>
    </row>
    <row r="8868" spans="1:17" ht="14.25" x14ac:dyDescent="0.2">
      <c r="A8868" s="241">
        <v>5199</v>
      </c>
      <c r="B8868" s="249" t="str">
        <f>IF(AND(A8868&lt;&gt;"",ISNUMBER(A8868)),VLOOKUP(A8868,Studies!A:BR,2,FALSE),"")</f>
        <v>Abdel-Rahman 2007</v>
      </c>
      <c r="C8868" s="250" t="str">
        <f>IF(AND(A8868&lt;&gt;"",ISNUMBER(A8868)),VLOOKUP(A8868,Studies!A:BR,3,FALSE),"")</f>
        <v>https://www.ncbi.nlm.nih.gov/pubmed/17517842</v>
      </c>
      <c r="D8868" s="250" t="str">
        <f>IF(AND(A8868&lt;&gt;"",ISNUMBER(A8868)),VLOOKUP(A8868,Studies!A:BR,4,FALSE),"")</f>
        <v>6-12y</v>
      </c>
      <c r="E8868" s="250" t="str">
        <f>IF(AND(A8868&lt;&gt;"",ISNUMBER(A8868)),VLOOKUP(A8868,Studies!A:BR,5,FALSE),"")</f>
        <v>Itraconazole</v>
      </c>
      <c r="F8868" s="251" t="str">
        <f>IF(AND(A8868&lt;&gt;"",ISNUMBER(A8868)),VLOOKUP(A8868,Studies!A:BR,6,FALSE),"")</f>
        <v>Plasma</v>
      </c>
      <c r="G8868" s="238">
        <v>5</v>
      </c>
      <c r="H8868" s="238" t="s">
        <v>60</v>
      </c>
      <c r="I8868" s="239">
        <v>201.67859999999999</v>
      </c>
      <c r="J8868" s="239" t="s">
        <v>941</v>
      </c>
      <c r="K8868" s="239" t="s">
        <v>116</v>
      </c>
      <c r="L8868" s="145"/>
      <c r="M8868" s="145"/>
      <c r="N8868" s="145"/>
      <c r="O8868" s="240"/>
      <c r="P8868" s="175"/>
      <c r="Q8868" s="174"/>
    </row>
    <row r="8869" spans="1:17" ht="14.25" x14ac:dyDescent="0.2">
      <c r="A8869" s="241">
        <v>5199</v>
      </c>
      <c r="B8869" s="249" t="str">
        <f>IF(AND(A8869&lt;&gt;"",ISNUMBER(A8869)),VLOOKUP(A8869,Studies!A:BR,2,FALSE),"")</f>
        <v>Abdel-Rahman 2007</v>
      </c>
      <c r="C8869" s="250" t="str">
        <f>IF(AND(A8869&lt;&gt;"",ISNUMBER(A8869)),VLOOKUP(A8869,Studies!A:BR,3,FALSE),"")</f>
        <v>https://www.ncbi.nlm.nih.gov/pubmed/17517842</v>
      </c>
      <c r="D8869" s="250" t="str">
        <f>IF(AND(A8869&lt;&gt;"",ISNUMBER(A8869)),VLOOKUP(A8869,Studies!A:BR,4,FALSE),"")</f>
        <v>6-12y</v>
      </c>
      <c r="E8869" s="250" t="str">
        <f>IF(AND(A8869&lt;&gt;"",ISNUMBER(A8869)),VLOOKUP(A8869,Studies!A:BR,5,FALSE),"")</f>
        <v>Itraconazole</v>
      </c>
      <c r="F8869" s="251" t="str">
        <f>IF(AND(A8869&lt;&gt;"",ISNUMBER(A8869)),VLOOKUP(A8869,Studies!A:BR,6,FALSE),"")</f>
        <v>Plasma</v>
      </c>
      <c r="G8869" s="238">
        <v>8</v>
      </c>
      <c r="H8869" s="238" t="s">
        <v>60</v>
      </c>
      <c r="I8869" s="239">
        <v>135.03030000000001</v>
      </c>
      <c r="J8869" s="239" t="s">
        <v>941</v>
      </c>
      <c r="K8869" s="239" t="s">
        <v>116</v>
      </c>
      <c r="L8869" s="145"/>
      <c r="M8869" s="145"/>
      <c r="N8869" s="145"/>
      <c r="O8869" s="240"/>
      <c r="P8869" s="175"/>
      <c r="Q8869" s="174"/>
    </row>
    <row r="8870" spans="1:17" ht="14.25" x14ac:dyDescent="0.2">
      <c r="A8870" s="241">
        <v>5199</v>
      </c>
      <c r="B8870" s="249" t="str">
        <f>IF(AND(A8870&lt;&gt;"",ISNUMBER(A8870)),VLOOKUP(A8870,Studies!A:BR,2,FALSE),"")</f>
        <v>Abdel-Rahman 2007</v>
      </c>
      <c r="C8870" s="250" t="str">
        <f>IF(AND(A8870&lt;&gt;"",ISNUMBER(A8870)),VLOOKUP(A8870,Studies!A:BR,3,FALSE),"")</f>
        <v>https://www.ncbi.nlm.nih.gov/pubmed/17517842</v>
      </c>
      <c r="D8870" s="250" t="str">
        <f>IF(AND(A8870&lt;&gt;"",ISNUMBER(A8870)),VLOOKUP(A8870,Studies!A:BR,4,FALSE),"")</f>
        <v>6-12y</v>
      </c>
      <c r="E8870" s="250" t="str">
        <f>IF(AND(A8870&lt;&gt;"",ISNUMBER(A8870)),VLOOKUP(A8870,Studies!A:BR,5,FALSE),"")</f>
        <v>Itraconazole</v>
      </c>
      <c r="F8870" s="251" t="str">
        <f>IF(AND(A8870&lt;&gt;"",ISNUMBER(A8870)),VLOOKUP(A8870,Studies!A:BR,6,FALSE),"")</f>
        <v>Plasma</v>
      </c>
      <c r="G8870" s="238">
        <v>12</v>
      </c>
      <c r="H8870" s="238" t="s">
        <v>60</v>
      </c>
      <c r="I8870" s="239">
        <v>103.7752</v>
      </c>
      <c r="J8870" s="239" t="s">
        <v>941</v>
      </c>
      <c r="K8870" s="239" t="s">
        <v>116</v>
      </c>
      <c r="L8870" s="145"/>
      <c r="M8870" s="145"/>
      <c r="N8870" s="145"/>
      <c r="O8870" s="240"/>
      <c r="P8870" s="175"/>
      <c r="Q8870" s="174"/>
    </row>
    <row r="8871" spans="1:17" ht="14.25" x14ac:dyDescent="0.2">
      <c r="A8871" s="241">
        <v>5199</v>
      </c>
      <c r="B8871" s="249" t="str">
        <f>IF(AND(A8871&lt;&gt;"",ISNUMBER(A8871)),VLOOKUP(A8871,Studies!A:BR,2,FALSE),"")</f>
        <v>Abdel-Rahman 2007</v>
      </c>
      <c r="C8871" s="250" t="str">
        <f>IF(AND(A8871&lt;&gt;"",ISNUMBER(A8871)),VLOOKUP(A8871,Studies!A:BR,3,FALSE),"")</f>
        <v>https://www.ncbi.nlm.nih.gov/pubmed/17517842</v>
      </c>
      <c r="D8871" s="250" t="str">
        <f>IF(AND(A8871&lt;&gt;"",ISNUMBER(A8871)),VLOOKUP(A8871,Studies!A:BR,4,FALSE),"")</f>
        <v>6-12y</v>
      </c>
      <c r="E8871" s="250" t="str">
        <f>IF(AND(A8871&lt;&gt;"",ISNUMBER(A8871)),VLOOKUP(A8871,Studies!A:BR,5,FALSE),"")</f>
        <v>Itraconazole</v>
      </c>
      <c r="F8871" s="251" t="str">
        <f>IF(AND(A8871&lt;&gt;"",ISNUMBER(A8871)),VLOOKUP(A8871,Studies!A:BR,6,FALSE),"")</f>
        <v>Plasma</v>
      </c>
      <c r="G8871" s="238">
        <v>24</v>
      </c>
      <c r="H8871" s="238" t="s">
        <v>60</v>
      </c>
      <c r="I8871" s="239">
        <v>52.076039999999999</v>
      </c>
      <c r="J8871" s="239" t="s">
        <v>941</v>
      </c>
      <c r="K8871" s="239" t="s">
        <v>116</v>
      </c>
      <c r="L8871" s="145"/>
      <c r="M8871" s="145"/>
      <c r="N8871" s="145"/>
      <c r="O8871" s="240"/>
      <c r="P8871" s="175"/>
      <c r="Q8871" s="174"/>
    </row>
    <row r="8872" spans="1:17" ht="14.25" x14ac:dyDescent="0.2">
      <c r="A8872" s="241">
        <v>5199</v>
      </c>
      <c r="B8872" s="249" t="str">
        <f>IF(AND(A8872&lt;&gt;"",ISNUMBER(A8872)),VLOOKUP(A8872,Studies!A:BR,2,FALSE),"")</f>
        <v>Abdel-Rahman 2007</v>
      </c>
      <c r="C8872" s="250" t="str">
        <f>IF(AND(A8872&lt;&gt;"",ISNUMBER(A8872)),VLOOKUP(A8872,Studies!A:BR,3,FALSE),"")</f>
        <v>https://www.ncbi.nlm.nih.gov/pubmed/17517842</v>
      </c>
      <c r="D8872" s="250" t="str">
        <f>IF(AND(A8872&lt;&gt;"",ISNUMBER(A8872)),VLOOKUP(A8872,Studies!A:BR,4,FALSE),"")</f>
        <v>6-12y</v>
      </c>
      <c r="E8872" s="250" t="str">
        <f>IF(AND(A8872&lt;&gt;"",ISNUMBER(A8872)),VLOOKUP(A8872,Studies!A:BR,5,FALSE),"")</f>
        <v>Itraconazole</v>
      </c>
      <c r="F8872" s="251" t="str">
        <f>IF(AND(A8872&lt;&gt;"",ISNUMBER(A8872)),VLOOKUP(A8872,Studies!A:BR,6,FALSE),"")</f>
        <v>Plasma</v>
      </c>
      <c r="G8872" s="238">
        <v>48</v>
      </c>
      <c r="H8872" s="238" t="s">
        <v>60</v>
      </c>
      <c r="I8872" s="239">
        <v>18.86347</v>
      </c>
      <c r="J8872" s="239" t="s">
        <v>941</v>
      </c>
      <c r="K8872" s="239" t="s">
        <v>116</v>
      </c>
      <c r="L8872" s="145"/>
      <c r="M8872" s="145"/>
      <c r="N8872" s="145"/>
      <c r="O8872" s="240"/>
      <c r="P8872" s="175"/>
      <c r="Q8872" s="174"/>
    </row>
    <row r="8873" spans="1:17" ht="14.25" x14ac:dyDescent="0.2">
      <c r="A8873" s="241">
        <v>5199</v>
      </c>
      <c r="B8873" s="249" t="str">
        <f>IF(AND(A8873&lt;&gt;"",ISNUMBER(A8873)),VLOOKUP(A8873,Studies!A:BR,2,FALSE),"")</f>
        <v>Abdel-Rahman 2007</v>
      </c>
      <c r="C8873" s="250" t="str">
        <f>IF(AND(A8873&lt;&gt;"",ISNUMBER(A8873)),VLOOKUP(A8873,Studies!A:BR,3,FALSE),"")</f>
        <v>https://www.ncbi.nlm.nih.gov/pubmed/17517842</v>
      </c>
      <c r="D8873" s="250" t="str">
        <f>IF(AND(A8873&lt;&gt;"",ISNUMBER(A8873)),VLOOKUP(A8873,Studies!A:BR,4,FALSE),"")</f>
        <v>6-12y</v>
      </c>
      <c r="E8873" s="250" t="str">
        <f>IF(AND(A8873&lt;&gt;"",ISNUMBER(A8873)),VLOOKUP(A8873,Studies!A:BR,5,FALSE),"")</f>
        <v>Itraconazole</v>
      </c>
      <c r="F8873" s="251" t="str">
        <f>IF(AND(A8873&lt;&gt;"",ISNUMBER(A8873)),VLOOKUP(A8873,Studies!A:BR,6,FALSE),"")</f>
        <v>Plasma</v>
      </c>
      <c r="G8873" s="238">
        <v>72</v>
      </c>
      <c r="H8873" s="238" t="s">
        <v>60</v>
      </c>
      <c r="I8873" s="239">
        <v>8.5626650000000009</v>
      </c>
      <c r="J8873" s="239" t="s">
        <v>941</v>
      </c>
      <c r="K8873" s="239" t="s">
        <v>116</v>
      </c>
      <c r="L8873" s="145"/>
      <c r="M8873" s="145"/>
      <c r="N8873" s="145"/>
      <c r="O8873" s="240"/>
      <c r="P8873" s="175"/>
      <c r="Q8873" s="174"/>
    </row>
    <row r="8874" spans="1:17" ht="14.25" x14ac:dyDescent="0.2">
      <c r="A8874" s="241">
        <v>5200</v>
      </c>
      <c r="B8874" s="249" t="str">
        <f>IF(AND(A8874&lt;&gt;"",ISNUMBER(A8874)),VLOOKUP(A8874,Studies!A:BR,2,FALSE),"")</f>
        <v>Abdel-Rahman 2007</v>
      </c>
      <c r="C8874" s="250" t="str">
        <f>IF(AND(A8874&lt;&gt;"",ISNUMBER(A8874)),VLOOKUP(A8874,Studies!A:BR,3,FALSE),"")</f>
        <v>https://www.ncbi.nlm.nih.gov/pubmed/17517842</v>
      </c>
      <c r="D8874" s="250" t="str">
        <f>IF(AND(A8874&lt;&gt;"",ISNUMBER(A8874)),VLOOKUP(A8874,Studies!A:BR,4,FALSE),"")</f>
        <v>12-16y</v>
      </c>
      <c r="E8874" s="250" t="str">
        <f>IF(AND(A8874&lt;&gt;"",ISNUMBER(A8874)),VLOOKUP(A8874,Studies!A:BR,5,FALSE),"")</f>
        <v>Itraconazole</v>
      </c>
      <c r="F8874" s="251" t="str">
        <f>IF(AND(A8874&lt;&gt;"",ISNUMBER(A8874)),VLOOKUP(A8874,Studies!A:BR,6,FALSE),"")</f>
        <v>Plasma</v>
      </c>
      <c r="G8874" s="238">
        <v>1</v>
      </c>
      <c r="H8874" s="238" t="s">
        <v>60</v>
      </c>
      <c r="I8874" s="239">
        <v>771.32410000000004</v>
      </c>
      <c r="J8874" s="239" t="s">
        <v>941</v>
      </c>
      <c r="K8874" s="239" t="s">
        <v>116</v>
      </c>
      <c r="L8874" s="145"/>
      <c r="M8874" s="145"/>
      <c r="N8874" s="145"/>
      <c r="O8874" s="240"/>
      <c r="P8874" s="175"/>
      <c r="Q8874" s="174"/>
    </row>
    <row r="8875" spans="1:17" ht="14.25" x14ac:dyDescent="0.2">
      <c r="A8875" s="241">
        <v>5200</v>
      </c>
      <c r="B8875" s="249" t="str">
        <f>IF(AND(A8875&lt;&gt;"",ISNUMBER(A8875)),VLOOKUP(A8875,Studies!A:BR,2,FALSE),"")</f>
        <v>Abdel-Rahman 2007</v>
      </c>
      <c r="C8875" s="250" t="str">
        <f>IF(AND(A8875&lt;&gt;"",ISNUMBER(A8875)),VLOOKUP(A8875,Studies!A:BR,3,FALSE),"")</f>
        <v>https://www.ncbi.nlm.nih.gov/pubmed/17517842</v>
      </c>
      <c r="D8875" s="250" t="str">
        <f>IF(AND(A8875&lt;&gt;"",ISNUMBER(A8875)),VLOOKUP(A8875,Studies!A:BR,4,FALSE),"")</f>
        <v>12-16y</v>
      </c>
      <c r="E8875" s="250" t="str">
        <f>IF(AND(A8875&lt;&gt;"",ISNUMBER(A8875)),VLOOKUP(A8875,Studies!A:BR,5,FALSE),"")</f>
        <v>Itraconazole</v>
      </c>
      <c r="F8875" s="251" t="str">
        <f>IF(AND(A8875&lt;&gt;"",ISNUMBER(A8875)),VLOOKUP(A8875,Studies!A:BR,6,FALSE),"")</f>
        <v>Plasma</v>
      </c>
      <c r="G8875" s="238">
        <v>2</v>
      </c>
      <c r="H8875" s="238" t="s">
        <v>60</v>
      </c>
      <c r="I8875" s="239">
        <v>337.20209999999997</v>
      </c>
      <c r="J8875" s="239" t="s">
        <v>941</v>
      </c>
      <c r="K8875" s="239" t="s">
        <v>116</v>
      </c>
      <c r="L8875" s="145"/>
      <c r="M8875" s="145"/>
      <c r="N8875" s="145"/>
      <c r="O8875" s="240"/>
      <c r="P8875" s="175"/>
      <c r="Q8875" s="174"/>
    </row>
    <row r="8876" spans="1:17" ht="14.25" x14ac:dyDescent="0.2">
      <c r="A8876" s="241">
        <v>5200</v>
      </c>
      <c r="B8876" s="249" t="str">
        <f>IF(AND(A8876&lt;&gt;"",ISNUMBER(A8876)),VLOOKUP(A8876,Studies!A:BR,2,FALSE),"")</f>
        <v>Abdel-Rahman 2007</v>
      </c>
      <c r="C8876" s="250" t="str">
        <f>IF(AND(A8876&lt;&gt;"",ISNUMBER(A8876)),VLOOKUP(A8876,Studies!A:BR,3,FALSE),"")</f>
        <v>https://www.ncbi.nlm.nih.gov/pubmed/17517842</v>
      </c>
      <c r="D8876" s="250" t="str">
        <f>IF(AND(A8876&lt;&gt;"",ISNUMBER(A8876)),VLOOKUP(A8876,Studies!A:BR,4,FALSE),"")</f>
        <v>12-16y</v>
      </c>
      <c r="E8876" s="250" t="str">
        <f>IF(AND(A8876&lt;&gt;"",ISNUMBER(A8876)),VLOOKUP(A8876,Studies!A:BR,5,FALSE),"")</f>
        <v>Itraconazole</v>
      </c>
      <c r="F8876" s="251" t="str">
        <f>IF(AND(A8876&lt;&gt;"",ISNUMBER(A8876)),VLOOKUP(A8876,Studies!A:BR,6,FALSE),"")</f>
        <v>Plasma</v>
      </c>
      <c r="G8876" s="238">
        <v>5</v>
      </c>
      <c r="H8876" s="238" t="s">
        <v>60</v>
      </c>
      <c r="I8876" s="239">
        <v>123.6854</v>
      </c>
      <c r="J8876" s="239" t="s">
        <v>941</v>
      </c>
      <c r="K8876" s="239" t="s">
        <v>116</v>
      </c>
      <c r="L8876" s="145"/>
      <c r="M8876" s="145"/>
      <c r="N8876" s="145"/>
      <c r="O8876" s="240"/>
      <c r="P8876" s="175"/>
      <c r="Q8876" s="174"/>
    </row>
    <row r="8877" spans="1:17" ht="14.25" x14ac:dyDescent="0.2">
      <c r="A8877" s="241">
        <v>5200</v>
      </c>
      <c r="B8877" s="249" t="str">
        <f>IF(AND(A8877&lt;&gt;"",ISNUMBER(A8877)),VLOOKUP(A8877,Studies!A:BR,2,FALSE),"")</f>
        <v>Abdel-Rahman 2007</v>
      </c>
      <c r="C8877" s="250" t="str">
        <f>IF(AND(A8877&lt;&gt;"",ISNUMBER(A8877)),VLOOKUP(A8877,Studies!A:BR,3,FALSE),"")</f>
        <v>https://www.ncbi.nlm.nih.gov/pubmed/17517842</v>
      </c>
      <c r="D8877" s="250" t="str">
        <f>IF(AND(A8877&lt;&gt;"",ISNUMBER(A8877)),VLOOKUP(A8877,Studies!A:BR,4,FALSE),"")</f>
        <v>12-16y</v>
      </c>
      <c r="E8877" s="250" t="str">
        <f>IF(AND(A8877&lt;&gt;"",ISNUMBER(A8877)),VLOOKUP(A8877,Studies!A:BR,5,FALSE),"")</f>
        <v>Itraconazole</v>
      </c>
      <c r="F8877" s="251" t="str">
        <f>IF(AND(A8877&lt;&gt;"",ISNUMBER(A8877)),VLOOKUP(A8877,Studies!A:BR,6,FALSE),"")</f>
        <v>Plasma</v>
      </c>
      <c r="G8877" s="238">
        <v>8</v>
      </c>
      <c r="H8877" s="238" t="s">
        <v>60</v>
      </c>
      <c r="I8877" s="239">
        <v>81.779650000000004</v>
      </c>
      <c r="J8877" s="239" t="s">
        <v>941</v>
      </c>
      <c r="K8877" s="239" t="s">
        <v>116</v>
      </c>
      <c r="L8877" s="145"/>
      <c r="M8877" s="145"/>
      <c r="N8877" s="145"/>
      <c r="O8877" s="240"/>
      <c r="P8877" s="175"/>
      <c r="Q8877" s="174"/>
    </row>
    <row r="8878" spans="1:17" ht="14.25" x14ac:dyDescent="0.2">
      <c r="A8878" s="241">
        <v>5200</v>
      </c>
      <c r="B8878" s="249" t="str">
        <f>IF(AND(A8878&lt;&gt;"",ISNUMBER(A8878)),VLOOKUP(A8878,Studies!A:BR,2,FALSE),"")</f>
        <v>Abdel-Rahman 2007</v>
      </c>
      <c r="C8878" s="250" t="str">
        <f>IF(AND(A8878&lt;&gt;"",ISNUMBER(A8878)),VLOOKUP(A8878,Studies!A:BR,3,FALSE),"")</f>
        <v>https://www.ncbi.nlm.nih.gov/pubmed/17517842</v>
      </c>
      <c r="D8878" s="250" t="str">
        <f>IF(AND(A8878&lt;&gt;"",ISNUMBER(A8878)),VLOOKUP(A8878,Studies!A:BR,4,FALSE),"")</f>
        <v>12-16y</v>
      </c>
      <c r="E8878" s="250" t="str">
        <f>IF(AND(A8878&lt;&gt;"",ISNUMBER(A8878)),VLOOKUP(A8878,Studies!A:BR,5,FALSE),"")</f>
        <v>Itraconazole</v>
      </c>
      <c r="F8878" s="251" t="str">
        <f>IF(AND(A8878&lt;&gt;"",ISNUMBER(A8878)),VLOOKUP(A8878,Studies!A:BR,6,FALSE),"")</f>
        <v>Plasma</v>
      </c>
      <c r="G8878" s="238">
        <v>12</v>
      </c>
      <c r="H8878" s="238" t="s">
        <v>60</v>
      </c>
      <c r="I8878" s="239">
        <v>59.031579999999998</v>
      </c>
      <c r="J8878" s="239" t="s">
        <v>941</v>
      </c>
      <c r="K8878" s="239" t="s">
        <v>116</v>
      </c>
      <c r="L8878" s="145"/>
      <c r="M8878" s="145"/>
      <c r="N8878" s="145"/>
      <c r="O8878" s="240"/>
      <c r="P8878" s="175"/>
      <c r="Q8878" s="174"/>
    </row>
    <row r="8879" spans="1:17" ht="14.25" x14ac:dyDescent="0.2">
      <c r="A8879" s="241">
        <v>5200</v>
      </c>
      <c r="B8879" s="249" t="str">
        <f>IF(AND(A8879&lt;&gt;"",ISNUMBER(A8879)),VLOOKUP(A8879,Studies!A:BR,2,FALSE),"")</f>
        <v>Abdel-Rahman 2007</v>
      </c>
      <c r="C8879" s="250" t="str">
        <f>IF(AND(A8879&lt;&gt;"",ISNUMBER(A8879)),VLOOKUP(A8879,Studies!A:BR,3,FALSE),"")</f>
        <v>https://www.ncbi.nlm.nih.gov/pubmed/17517842</v>
      </c>
      <c r="D8879" s="250" t="str">
        <f>IF(AND(A8879&lt;&gt;"",ISNUMBER(A8879)),VLOOKUP(A8879,Studies!A:BR,4,FALSE),"")</f>
        <v>12-16y</v>
      </c>
      <c r="E8879" s="250" t="str">
        <f>IF(AND(A8879&lt;&gt;"",ISNUMBER(A8879)),VLOOKUP(A8879,Studies!A:BR,5,FALSE),"")</f>
        <v>Itraconazole</v>
      </c>
      <c r="F8879" s="251" t="str">
        <f>IF(AND(A8879&lt;&gt;"",ISNUMBER(A8879)),VLOOKUP(A8879,Studies!A:BR,6,FALSE),"")</f>
        <v>Plasma</v>
      </c>
      <c r="G8879" s="238">
        <v>24</v>
      </c>
      <c r="H8879" s="238" t="s">
        <v>60</v>
      </c>
      <c r="I8879" s="239">
        <v>39.031129999999997</v>
      </c>
      <c r="J8879" s="239" t="s">
        <v>941</v>
      </c>
      <c r="K8879" s="239" t="s">
        <v>116</v>
      </c>
      <c r="L8879" s="145"/>
      <c r="M8879" s="145"/>
      <c r="N8879" s="145"/>
      <c r="O8879" s="240"/>
      <c r="P8879" s="175"/>
      <c r="Q8879" s="174"/>
    </row>
    <row r="8880" spans="1:17" ht="14.25" x14ac:dyDescent="0.2">
      <c r="A8880" s="241">
        <v>5200</v>
      </c>
      <c r="B8880" s="249" t="str">
        <f>IF(AND(A8880&lt;&gt;"",ISNUMBER(A8880)),VLOOKUP(A8880,Studies!A:BR,2,FALSE),"")</f>
        <v>Abdel-Rahman 2007</v>
      </c>
      <c r="C8880" s="250" t="str">
        <f>IF(AND(A8880&lt;&gt;"",ISNUMBER(A8880)),VLOOKUP(A8880,Studies!A:BR,3,FALSE),"")</f>
        <v>https://www.ncbi.nlm.nih.gov/pubmed/17517842</v>
      </c>
      <c r="D8880" s="250" t="str">
        <f>IF(AND(A8880&lt;&gt;"",ISNUMBER(A8880)),VLOOKUP(A8880,Studies!A:BR,4,FALSE),"")</f>
        <v>12-16y</v>
      </c>
      <c r="E8880" s="250" t="str">
        <f>IF(AND(A8880&lt;&gt;"",ISNUMBER(A8880)),VLOOKUP(A8880,Studies!A:BR,5,FALSE),"")</f>
        <v>Itraconazole</v>
      </c>
      <c r="F8880" s="251" t="str">
        <f>IF(AND(A8880&lt;&gt;"",ISNUMBER(A8880)),VLOOKUP(A8880,Studies!A:BR,6,FALSE),"")</f>
        <v>Plasma</v>
      </c>
      <c r="G8880" s="238">
        <v>48</v>
      </c>
      <c r="H8880" s="238" t="s">
        <v>60</v>
      </c>
      <c r="I8880" s="239">
        <v>22.20251</v>
      </c>
      <c r="J8880" s="239" t="s">
        <v>941</v>
      </c>
      <c r="K8880" s="239" t="s">
        <v>116</v>
      </c>
      <c r="L8880" s="145"/>
      <c r="M8880" s="145"/>
      <c r="N8880" s="145"/>
      <c r="O8880" s="240"/>
      <c r="P8880" s="175"/>
      <c r="Q8880" s="174"/>
    </row>
    <row r="8881" spans="1:17" ht="14.25" x14ac:dyDescent="0.2">
      <c r="A8881" s="241">
        <v>5200</v>
      </c>
      <c r="B8881" s="249" t="str">
        <f>IF(AND(A8881&lt;&gt;"",ISNUMBER(A8881)),VLOOKUP(A8881,Studies!A:BR,2,FALSE),"")</f>
        <v>Abdel-Rahman 2007</v>
      </c>
      <c r="C8881" s="250" t="str">
        <f>IF(AND(A8881&lt;&gt;"",ISNUMBER(A8881)),VLOOKUP(A8881,Studies!A:BR,3,FALSE),"")</f>
        <v>https://www.ncbi.nlm.nih.gov/pubmed/17517842</v>
      </c>
      <c r="D8881" s="250" t="str">
        <f>IF(AND(A8881&lt;&gt;"",ISNUMBER(A8881)),VLOOKUP(A8881,Studies!A:BR,4,FALSE),"")</f>
        <v>12-16y</v>
      </c>
      <c r="E8881" s="250" t="str">
        <f>IF(AND(A8881&lt;&gt;"",ISNUMBER(A8881)),VLOOKUP(A8881,Studies!A:BR,5,FALSE),"")</f>
        <v>Itraconazole</v>
      </c>
      <c r="F8881" s="251" t="str">
        <f>IF(AND(A8881&lt;&gt;"",ISNUMBER(A8881)),VLOOKUP(A8881,Studies!A:BR,6,FALSE),"")</f>
        <v>Plasma</v>
      </c>
      <c r="G8881" s="238">
        <v>72</v>
      </c>
      <c r="H8881" s="238" t="s">
        <v>60</v>
      </c>
      <c r="I8881" s="239">
        <v>13.11375</v>
      </c>
      <c r="J8881" s="239" t="s">
        <v>941</v>
      </c>
      <c r="K8881" s="239" t="s">
        <v>116</v>
      </c>
      <c r="L8881" s="145"/>
      <c r="M8881" s="145"/>
      <c r="N8881" s="145"/>
      <c r="O8881" s="240"/>
      <c r="P8881" s="175"/>
      <c r="Q8881" s="174"/>
    </row>
    <row r="8882" spans="1:17" ht="14.25" x14ac:dyDescent="0.2">
      <c r="A8882" s="241">
        <v>5200</v>
      </c>
      <c r="B8882" s="249" t="str">
        <f>IF(AND(A8882&lt;&gt;"",ISNUMBER(A8882)),VLOOKUP(A8882,Studies!A:BR,2,FALSE),"")</f>
        <v>Abdel-Rahman 2007</v>
      </c>
      <c r="C8882" s="250" t="str">
        <f>IF(AND(A8882&lt;&gt;"",ISNUMBER(A8882)),VLOOKUP(A8882,Studies!A:BR,3,FALSE),"")</f>
        <v>https://www.ncbi.nlm.nih.gov/pubmed/17517842</v>
      </c>
      <c r="D8882" s="250" t="str">
        <f>IF(AND(A8882&lt;&gt;"",ISNUMBER(A8882)),VLOOKUP(A8882,Studies!A:BR,4,FALSE),"")</f>
        <v>12-16y</v>
      </c>
      <c r="E8882" s="250" t="str">
        <f>IF(AND(A8882&lt;&gt;"",ISNUMBER(A8882)),VLOOKUP(A8882,Studies!A:BR,5,FALSE),"")</f>
        <v>Itraconazole</v>
      </c>
      <c r="F8882" s="251" t="str">
        <f>IF(AND(A8882&lt;&gt;"",ISNUMBER(A8882)),VLOOKUP(A8882,Studies!A:BR,6,FALSE),"")</f>
        <v>Plasma</v>
      </c>
      <c r="G8882" s="238">
        <v>96</v>
      </c>
      <c r="H8882" s="238" t="s">
        <v>60</v>
      </c>
      <c r="I8882" s="239">
        <v>7.0947849999999999</v>
      </c>
      <c r="J8882" s="239" t="s">
        <v>941</v>
      </c>
      <c r="K8882" s="239" t="s">
        <v>116</v>
      </c>
      <c r="L8882" s="145"/>
      <c r="M8882" s="145"/>
      <c r="N8882" s="145"/>
      <c r="O8882" s="240"/>
      <c r="P8882" s="175"/>
      <c r="Q8882" s="174"/>
    </row>
    <row r="8883" spans="1:17" ht="14.25" x14ac:dyDescent="0.2">
      <c r="A8883" s="241">
        <v>5200</v>
      </c>
      <c r="B8883" s="249" t="str">
        <f>IF(AND(A8883&lt;&gt;"",ISNUMBER(A8883)),VLOOKUP(A8883,Studies!A:BR,2,FALSE),"")</f>
        <v>Abdel-Rahman 2007</v>
      </c>
      <c r="C8883" s="250" t="str">
        <f>IF(AND(A8883&lt;&gt;"",ISNUMBER(A8883)),VLOOKUP(A8883,Studies!A:BR,3,FALSE),"")</f>
        <v>https://www.ncbi.nlm.nih.gov/pubmed/17517842</v>
      </c>
      <c r="D8883" s="250" t="str">
        <f>IF(AND(A8883&lt;&gt;"",ISNUMBER(A8883)),VLOOKUP(A8883,Studies!A:BR,4,FALSE),"")</f>
        <v>12-16y</v>
      </c>
      <c r="E8883" s="250" t="str">
        <f>IF(AND(A8883&lt;&gt;"",ISNUMBER(A8883)),VLOOKUP(A8883,Studies!A:BR,5,FALSE),"")</f>
        <v>Itraconazole</v>
      </c>
      <c r="F8883" s="251" t="str">
        <f>IF(AND(A8883&lt;&gt;"",ISNUMBER(A8883)),VLOOKUP(A8883,Studies!A:BR,6,FALSE),"")</f>
        <v>Plasma</v>
      </c>
      <c r="G8883" s="238">
        <v>120</v>
      </c>
      <c r="H8883" s="238" t="s">
        <v>60</v>
      </c>
      <c r="I8883" s="239">
        <v>3.6051920000000002</v>
      </c>
      <c r="J8883" s="239" t="s">
        <v>941</v>
      </c>
      <c r="K8883" s="239" t="s">
        <v>116</v>
      </c>
      <c r="L8883" s="145"/>
      <c r="M8883" s="145"/>
      <c r="N8883" s="145"/>
      <c r="O8883" s="240"/>
      <c r="P8883" s="175"/>
      <c r="Q8883" s="174"/>
    </row>
    <row r="8884" spans="1:17" x14ac:dyDescent="0.2">
      <c r="A8884" s="30">
        <v>5295</v>
      </c>
      <c r="B8884" s="249" t="str">
        <f>IF(AND(A8884&lt;&gt;"",ISNUMBER(A8884)),VLOOKUP(A8884,Studies!A:BR,2,FALSE),"")</f>
        <v>Iwamoto 2008</v>
      </c>
      <c r="C8884" s="250" t="str">
        <f>IF(AND(A8884&lt;&gt;"",ISNUMBER(A8884)),VLOOKUP(A8884,Studies!A:BR,3,FALSE),"")</f>
        <v>https://www.ncbi.nlm.nih.gov/pubmed/19143531</v>
      </c>
      <c r="D8884" s="250" t="str">
        <f>IF(AND(A8884&lt;&gt;"",ISNUMBER(A8884)),VLOOKUP(A8884,Studies!A:BR,4,FALSE),"")</f>
        <v>400mg FCT</v>
      </c>
      <c r="E8884" s="250" t="str">
        <f>IF(AND(A8884&lt;&gt;"",ISNUMBER(A8884)),VLOOKUP(A8884,Studies!A:BR,5,FALSE),"")</f>
        <v>Raltegravir</v>
      </c>
      <c r="F8884" s="251" t="str">
        <f>IF(AND(A8884&lt;&gt;"",ISNUMBER(A8884)),VLOOKUP(A8884,Studies!A:BR,6,FALSE),"")</f>
        <v>Plasma</v>
      </c>
      <c r="G8884" s="194">
        <v>0.5</v>
      </c>
      <c r="H8884" s="50" t="s">
        <v>60</v>
      </c>
      <c r="I8884" s="187">
        <v>2.34375</v>
      </c>
      <c r="J8884" s="41" t="s">
        <v>1220</v>
      </c>
      <c r="K8884" s="41" t="s">
        <v>116</v>
      </c>
    </row>
    <row r="8885" spans="1:17" x14ac:dyDescent="0.2">
      <c r="A8885" s="30">
        <v>5295</v>
      </c>
      <c r="B8885" s="249" t="str">
        <f>IF(AND(A8885&lt;&gt;"",ISNUMBER(A8885)),VLOOKUP(A8885,Studies!A:BR,2,FALSE),"")</f>
        <v>Iwamoto 2008</v>
      </c>
      <c r="C8885" s="250" t="str">
        <f>IF(AND(A8885&lt;&gt;"",ISNUMBER(A8885)),VLOOKUP(A8885,Studies!A:BR,3,FALSE),"")</f>
        <v>https://www.ncbi.nlm.nih.gov/pubmed/19143531</v>
      </c>
      <c r="D8885" s="250" t="str">
        <f>IF(AND(A8885&lt;&gt;"",ISNUMBER(A8885)),VLOOKUP(A8885,Studies!A:BR,4,FALSE),"")</f>
        <v>400mg FCT</v>
      </c>
      <c r="E8885" s="250" t="str">
        <f>IF(AND(A8885&lt;&gt;"",ISNUMBER(A8885)),VLOOKUP(A8885,Studies!A:BR,5,FALSE),"")</f>
        <v>Raltegravir</v>
      </c>
      <c r="F8885" s="251" t="str">
        <f>IF(AND(A8885&lt;&gt;"",ISNUMBER(A8885)),VLOOKUP(A8885,Studies!A:BR,6,FALSE),"")</f>
        <v>Plasma</v>
      </c>
      <c r="G8885" s="194">
        <v>1</v>
      </c>
      <c r="H8885" s="50" t="s">
        <v>60</v>
      </c>
      <c r="I8885" s="187">
        <v>3.03125</v>
      </c>
      <c r="J8885" s="41" t="s">
        <v>1220</v>
      </c>
      <c r="K8885" s="41" t="s">
        <v>116</v>
      </c>
    </row>
    <row r="8886" spans="1:17" x14ac:dyDescent="0.2">
      <c r="A8886" s="30">
        <v>5295</v>
      </c>
      <c r="B8886" s="249" t="str">
        <f>IF(AND(A8886&lt;&gt;"",ISNUMBER(A8886)),VLOOKUP(A8886,Studies!A:BR,2,FALSE),"")</f>
        <v>Iwamoto 2008</v>
      </c>
      <c r="C8886" s="250" t="str">
        <f>IF(AND(A8886&lt;&gt;"",ISNUMBER(A8886)),VLOOKUP(A8886,Studies!A:BR,3,FALSE),"")</f>
        <v>https://www.ncbi.nlm.nih.gov/pubmed/19143531</v>
      </c>
      <c r="D8886" s="250" t="str">
        <f>IF(AND(A8886&lt;&gt;"",ISNUMBER(A8886)),VLOOKUP(A8886,Studies!A:BR,4,FALSE),"")</f>
        <v>400mg FCT</v>
      </c>
      <c r="E8886" s="250" t="str">
        <f>IF(AND(A8886&lt;&gt;"",ISNUMBER(A8886)),VLOOKUP(A8886,Studies!A:BR,5,FALSE),"")</f>
        <v>Raltegravir</v>
      </c>
      <c r="F8886" s="251" t="str">
        <f>IF(AND(A8886&lt;&gt;"",ISNUMBER(A8886)),VLOOKUP(A8886,Studies!A:BR,6,FALSE),"")</f>
        <v>Plasma</v>
      </c>
      <c r="G8886" s="194">
        <v>1.5</v>
      </c>
      <c r="H8886" s="50" t="s">
        <v>60</v>
      </c>
      <c r="I8886" s="187">
        <v>3.65625</v>
      </c>
      <c r="J8886" s="41" t="s">
        <v>1220</v>
      </c>
      <c r="K8886" s="41" t="s">
        <v>116</v>
      </c>
    </row>
    <row r="8887" spans="1:17" x14ac:dyDescent="0.2">
      <c r="A8887" s="30">
        <v>5295</v>
      </c>
      <c r="B8887" s="249" t="str">
        <f>IF(AND(A8887&lt;&gt;"",ISNUMBER(A8887)),VLOOKUP(A8887,Studies!A:BR,2,FALSE),"")</f>
        <v>Iwamoto 2008</v>
      </c>
      <c r="C8887" s="250" t="str">
        <f>IF(AND(A8887&lt;&gt;"",ISNUMBER(A8887)),VLOOKUP(A8887,Studies!A:BR,3,FALSE),"")</f>
        <v>https://www.ncbi.nlm.nih.gov/pubmed/19143531</v>
      </c>
      <c r="D8887" s="250" t="str">
        <f>IF(AND(A8887&lt;&gt;"",ISNUMBER(A8887)),VLOOKUP(A8887,Studies!A:BR,4,FALSE),"")</f>
        <v>400mg FCT</v>
      </c>
      <c r="E8887" s="250" t="str">
        <f>IF(AND(A8887&lt;&gt;"",ISNUMBER(A8887)),VLOOKUP(A8887,Studies!A:BR,5,FALSE),"")</f>
        <v>Raltegravir</v>
      </c>
      <c r="F8887" s="251" t="str">
        <f>IF(AND(A8887&lt;&gt;"",ISNUMBER(A8887)),VLOOKUP(A8887,Studies!A:BR,6,FALSE),"")</f>
        <v>Plasma</v>
      </c>
      <c r="G8887" s="194">
        <v>2</v>
      </c>
      <c r="H8887" s="50" t="s">
        <v>60</v>
      </c>
      <c r="I8887" s="187">
        <v>3.5</v>
      </c>
      <c r="J8887" s="41" t="s">
        <v>1220</v>
      </c>
      <c r="K8887" s="41" t="s">
        <v>116</v>
      </c>
    </row>
    <row r="8888" spans="1:17" x14ac:dyDescent="0.2">
      <c r="A8888" s="30">
        <v>5295</v>
      </c>
      <c r="B8888" s="249" t="str">
        <f>IF(AND(A8888&lt;&gt;"",ISNUMBER(A8888)),VLOOKUP(A8888,Studies!A:BR,2,FALSE),"")</f>
        <v>Iwamoto 2008</v>
      </c>
      <c r="C8888" s="250" t="str">
        <f>IF(AND(A8888&lt;&gt;"",ISNUMBER(A8888)),VLOOKUP(A8888,Studies!A:BR,3,FALSE),"")</f>
        <v>https://www.ncbi.nlm.nih.gov/pubmed/19143531</v>
      </c>
      <c r="D8888" s="250" t="str">
        <f>IF(AND(A8888&lt;&gt;"",ISNUMBER(A8888)),VLOOKUP(A8888,Studies!A:BR,4,FALSE),"")</f>
        <v>400mg FCT</v>
      </c>
      <c r="E8888" s="250" t="str">
        <f>IF(AND(A8888&lt;&gt;"",ISNUMBER(A8888)),VLOOKUP(A8888,Studies!A:BR,5,FALSE),"")</f>
        <v>Raltegravir</v>
      </c>
      <c r="F8888" s="251" t="str">
        <f>IF(AND(A8888&lt;&gt;"",ISNUMBER(A8888)),VLOOKUP(A8888,Studies!A:BR,6,FALSE),"")</f>
        <v>Plasma</v>
      </c>
      <c r="G8888" s="194">
        <v>3</v>
      </c>
      <c r="H8888" s="50" t="s">
        <v>60</v>
      </c>
      <c r="I8888" s="187">
        <v>2.46875</v>
      </c>
      <c r="J8888" s="41" t="s">
        <v>1220</v>
      </c>
      <c r="K8888" s="41" t="s">
        <v>116</v>
      </c>
    </row>
    <row r="8889" spans="1:17" x14ac:dyDescent="0.2">
      <c r="A8889" s="30">
        <v>5295</v>
      </c>
      <c r="B8889" s="249" t="str">
        <f>IF(AND(A8889&lt;&gt;"",ISNUMBER(A8889)),VLOOKUP(A8889,Studies!A:BR,2,FALSE),"")</f>
        <v>Iwamoto 2008</v>
      </c>
      <c r="C8889" s="250" t="str">
        <f>IF(AND(A8889&lt;&gt;"",ISNUMBER(A8889)),VLOOKUP(A8889,Studies!A:BR,3,FALSE),"")</f>
        <v>https://www.ncbi.nlm.nih.gov/pubmed/19143531</v>
      </c>
      <c r="D8889" s="250" t="str">
        <f>IF(AND(A8889&lt;&gt;"",ISNUMBER(A8889)),VLOOKUP(A8889,Studies!A:BR,4,FALSE),"")</f>
        <v>400mg FCT</v>
      </c>
      <c r="E8889" s="250" t="str">
        <f>IF(AND(A8889&lt;&gt;"",ISNUMBER(A8889)),VLOOKUP(A8889,Studies!A:BR,5,FALSE),"")</f>
        <v>Raltegravir</v>
      </c>
      <c r="F8889" s="251" t="str">
        <f>IF(AND(A8889&lt;&gt;"",ISNUMBER(A8889)),VLOOKUP(A8889,Studies!A:BR,6,FALSE),"")</f>
        <v>Plasma</v>
      </c>
      <c r="G8889" s="194">
        <v>4</v>
      </c>
      <c r="H8889" s="194" t="s">
        <v>60</v>
      </c>
      <c r="I8889" s="187">
        <v>1.84375</v>
      </c>
      <c r="J8889" s="41" t="s">
        <v>1220</v>
      </c>
      <c r="K8889" s="41" t="s">
        <v>116</v>
      </c>
    </row>
    <row r="8890" spans="1:17" x14ac:dyDescent="0.2">
      <c r="A8890" s="30">
        <v>5295</v>
      </c>
      <c r="B8890" s="249" t="str">
        <f>IF(AND(A8890&lt;&gt;"",ISNUMBER(A8890)),VLOOKUP(A8890,Studies!A:BR,2,FALSE),"")</f>
        <v>Iwamoto 2008</v>
      </c>
      <c r="C8890" s="250" t="str">
        <f>IF(AND(A8890&lt;&gt;"",ISNUMBER(A8890)),VLOOKUP(A8890,Studies!A:BR,3,FALSE),"")</f>
        <v>https://www.ncbi.nlm.nih.gov/pubmed/19143531</v>
      </c>
      <c r="D8890" s="250" t="str">
        <f>IF(AND(A8890&lt;&gt;"",ISNUMBER(A8890)),VLOOKUP(A8890,Studies!A:BR,4,FALSE),"")</f>
        <v>400mg FCT</v>
      </c>
      <c r="E8890" s="250" t="str">
        <f>IF(AND(A8890&lt;&gt;"",ISNUMBER(A8890)),VLOOKUP(A8890,Studies!A:BR,5,FALSE),"")</f>
        <v>Raltegravir</v>
      </c>
      <c r="F8890" s="251" t="str">
        <f>IF(AND(A8890&lt;&gt;"",ISNUMBER(A8890)),VLOOKUP(A8890,Studies!A:BR,6,FALSE),"")</f>
        <v>Plasma</v>
      </c>
      <c r="G8890" s="194">
        <v>5</v>
      </c>
      <c r="H8890" s="194" t="s">
        <v>60</v>
      </c>
      <c r="I8890" s="187">
        <v>1.1875</v>
      </c>
      <c r="J8890" s="41" t="s">
        <v>1220</v>
      </c>
      <c r="K8890" s="41" t="s">
        <v>116</v>
      </c>
    </row>
    <row r="8891" spans="1:17" x14ac:dyDescent="0.2">
      <c r="A8891" s="30">
        <v>5295</v>
      </c>
      <c r="B8891" s="249" t="str">
        <f>IF(AND(A8891&lt;&gt;"",ISNUMBER(A8891)),VLOOKUP(A8891,Studies!A:BR,2,FALSE),"")</f>
        <v>Iwamoto 2008</v>
      </c>
      <c r="C8891" s="250" t="str">
        <f>IF(AND(A8891&lt;&gt;"",ISNUMBER(A8891)),VLOOKUP(A8891,Studies!A:BR,3,FALSE),"")</f>
        <v>https://www.ncbi.nlm.nih.gov/pubmed/19143531</v>
      </c>
      <c r="D8891" s="250" t="str">
        <f>IF(AND(A8891&lt;&gt;"",ISNUMBER(A8891)),VLOOKUP(A8891,Studies!A:BR,4,FALSE),"")</f>
        <v>400mg FCT</v>
      </c>
      <c r="E8891" s="250" t="str">
        <f>IF(AND(A8891&lt;&gt;"",ISNUMBER(A8891)),VLOOKUP(A8891,Studies!A:BR,5,FALSE),"")</f>
        <v>Raltegravir</v>
      </c>
      <c r="F8891" s="251" t="str">
        <f>IF(AND(A8891&lt;&gt;"",ISNUMBER(A8891)),VLOOKUP(A8891,Studies!A:BR,6,FALSE),"")</f>
        <v>Plasma</v>
      </c>
      <c r="G8891" s="194">
        <v>6</v>
      </c>
      <c r="H8891" s="194" t="s">
        <v>60</v>
      </c>
      <c r="I8891" s="187">
        <v>0.65625</v>
      </c>
      <c r="J8891" s="41" t="s">
        <v>1220</v>
      </c>
      <c r="K8891" s="41" t="s">
        <v>116</v>
      </c>
    </row>
    <row r="8892" spans="1:17" x14ac:dyDescent="0.2">
      <c r="A8892" s="30">
        <v>5295</v>
      </c>
      <c r="B8892" s="249" t="str">
        <f>IF(AND(A8892&lt;&gt;"",ISNUMBER(A8892)),VLOOKUP(A8892,Studies!A:BR,2,FALSE),"")</f>
        <v>Iwamoto 2008</v>
      </c>
      <c r="C8892" s="250" t="str">
        <f>IF(AND(A8892&lt;&gt;"",ISNUMBER(A8892)),VLOOKUP(A8892,Studies!A:BR,3,FALSE),"")</f>
        <v>https://www.ncbi.nlm.nih.gov/pubmed/19143531</v>
      </c>
      <c r="D8892" s="250" t="str">
        <f>IF(AND(A8892&lt;&gt;"",ISNUMBER(A8892)),VLOOKUP(A8892,Studies!A:BR,4,FALSE),"")</f>
        <v>400mg FCT</v>
      </c>
      <c r="E8892" s="250" t="str">
        <f>IF(AND(A8892&lt;&gt;"",ISNUMBER(A8892)),VLOOKUP(A8892,Studies!A:BR,5,FALSE),"")</f>
        <v>Raltegravir</v>
      </c>
      <c r="F8892" s="251" t="str">
        <f>IF(AND(A8892&lt;&gt;"",ISNUMBER(A8892)),VLOOKUP(A8892,Studies!A:BR,6,FALSE),"")</f>
        <v>Plasma</v>
      </c>
      <c r="G8892" s="194">
        <v>8</v>
      </c>
      <c r="H8892" s="194" t="s">
        <v>60</v>
      </c>
      <c r="I8892" s="187">
        <v>0.1875</v>
      </c>
      <c r="J8892" s="41" t="s">
        <v>1220</v>
      </c>
      <c r="K8892" s="41" t="s">
        <v>116</v>
      </c>
    </row>
    <row r="8893" spans="1:17" x14ac:dyDescent="0.2">
      <c r="A8893" s="30">
        <v>5295</v>
      </c>
      <c r="B8893" s="249" t="str">
        <f>IF(AND(A8893&lt;&gt;"",ISNUMBER(A8893)),VLOOKUP(A8893,Studies!A:BR,2,FALSE),"")</f>
        <v>Iwamoto 2008</v>
      </c>
      <c r="C8893" s="250" t="str">
        <f>IF(AND(A8893&lt;&gt;"",ISNUMBER(A8893)),VLOOKUP(A8893,Studies!A:BR,3,FALSE),"")</f>
        <v>https://www.ncbi.nlm.nih.gov/pubmed/19143531</v>
      </c>
      <c r="D8893" s="250" t="str">
        <f>IF(AND(A8893&lt;&gt;"",ISNUMBER(A8893)),VLOOKUP(A8893,Studies!A:BR,4,FALSE),"")</f>
        <v>400mg FCT</v>
      </c>
      <c r="E8893" s="250" t="str">
        <f>IF(AND(A8893&lt;&gt;"",ISNUMBER(A8893)),VLOOKUP(A8893,Studies!A:BR,5,FALSE),"")</f>
        <v>Raltegravir</v>
      </c>
      <c r="F8893" s="251" t="str">
        <f>IF(AND(A8893&lt;&gt;"",ISNUMBER(A8893)),VLOOKUP(A8893,Studies!A:BR,6,FALSE),"")</f>
        <v>Plasma</v>
      </c>
      <c r="G8893" s="194">
        <v>12</v>
      </c>
      <c r="H8893" s="194" t="s">
        <v>60</v>
      </c>
      <c r="I8893" s="187">
        <v>9.375E-2</v>
      </c>
      <c r="J8893" s="41" t="s">
        <v>1220</v>
      </c>
      <c r="K8893" s="41" t="s">
        <v>116</v>
      </c>
    </row>
    <row r="8894" spans="1:17" x14ac:dyDescent="0.2">
      <c r="A8894" s="30">
        <v>5295</v>
      </c>
      <c r="B8894" s="249" t="str">
        <f>IF(AND(A8894&lt;&gt;"",ISNUMBER(A8894)),VLOOKUP(A8894,Studies!A:BR,2,FALSE),"")</f>
        <v>Iwamoto 2008</v>
      </c>
      <c r="C8894" s="250" t="str">
        <f>IF(AND(A8894&lt;&gt;"",ISNUMBER(A8894)),VLOOKUP(A8894,Studies!A:BR,3,FALSE),"")</f>
        <v>https://www.ncbi.nlm.nih.gov/pubmed/19143531</v>
      </c>
      <c r="D8894" s="250" t="str">
        <f>IF(AND(A8894&lt;&gt;"",ISNUMBER(A8894)),VLOOKUP(A8894,Studies!A:BR,4,FALSE),"")</f>
        <v>400mg FCT</v>
      </c>
      <c r="E8894" s="250" t="str">
        <f>IF(AND(A8894&lt;&gt;"",ISNUMBER(A8894)),VLOOKUP(A8894,Studies!A:BR,5,FALSE),"")</f>
        <v>Raltegravir</v>
      </c>
      <c r="F8894" s="251" t="str">
        <f>IF(AND(A8894&lt;&gt;"",ISNUMBER(A8894)),VLOOKUP(A8894,Studies!A:BR,6,FALSE),"")</f>
        <v>Plasma</v>
      </c>
      <c r="G8894" s="194">
        <v>16</v>
      </c>
      <c r="H8894" s="194" t="s">
        <v>60</v>
      </c>
      <c r="I8894" s="187">
        <v>3.125E-2</v>
      </c>
      <c r="J8894" s="41" t="s">
        <v>1220</v>
      </c>
      <c r="K8894" s="41" t="s">
        <v>116</v>
      </c>
    </row>
    <row r="8895" spans="1:17" x14ac:dyDescent="0.2">
      <c r="A8895" s="30">
        <v>5295</v>
      </c>
      <c r="B8895" s="249" t="str">
        <f>IF(AND(A8895&lt;&gt;"",ISNUMBER(A8895)),VLOOKUP(A8895,Studies!A:BR,2,FALSE),"")</f>
        <v>Iwamoto 2008</v>
      </c>
      <c r="C8895" s="250" t="str">
        <f>IF(AND(A8895&lt;&gt;"",ISNUMBER(A8895)),VLOOKUP(A8895,Studies!A:BR,3,FALSE),"")</f>
        <v>https://www.ncbi.nlm.nih.gov/pubmed/19143531</v>
      </c>
      <c r="D8895" s="250" t="str">
        <f>IF(AND(A8895&lt;&gt;"",ISNUMBER(A8895)),VLOOKUP(A8895,Studies!A:BR,4,FALSE),"")</f>
        <v>400mg FCT</v>
      </c>
      <c r="E8895" s="250" t="str">
        <f>IF(AND(A8895&lt;&gt;"",ISNUMBER(A8895)),VLOOKUP(A8895,Studies!A:BR,5,FALSE),"")</f>
        <v>Raltegravir</v>
      </c>
      <c r="F8895" s="251" t="str">
        <f>IF(AND(A8895&lt;&gt;"",ISNUMBER(A8895)),VLOOKUP(A8895,Studies!A:BR,6,FALSE),"")</f>
        <v>Plasma</v>
      </c>
      <c r="G8895" s="194">
        <v>24</v>
      </c>
      <c r="H8895" s="194" t="s">
        <v>60</v>
      </c>
      <c r="I8895" s="187">
        <v>3.125E-2</v>
      </c>
      <c r="J8895" s="41" t="s">
        <v>1220</v>
      </c>
      <c r="K8895" s="41" t="s">
        <v>116</v>
      </c>
    </row>
    <row r="8896" spans="1:17" x14ac:dyDescent="0.2">
      <c r="A8896" s="30">
        <v>5296</v>
      </c>
      <c r="B8896" s="249" t="str">
        <f>IF(AND(A8896&lt;&gt;"",ISNUMBER(A8896)),VLOOKUP(A8896,Studies!A:BR,2,FALSE),"")</f>
        <v>Markowitz 2006</v>
      </c>
      <c r="C8896" s="250" t="str">
        <f>IF(AND(A8896&lt;&gt;"",ISNUMBER(A8896)),VLOOKUP(A8896,Studies!A:BR,3,FALSE),"")</f>
        <v>https://www.ncbi.nlm.nih.gov/pubmed/17133211</v>
      </c>
      <c r="D8896" s="250" t="str">
        <f>IF(AND(A8896&lt;&gt;"",ISNUMBER(A8896)),VLOOKUP(A8896,Studies!A:BR,4,FALSE),"")</f>
        <v>100mg FCT MD</v>
      </c>
      <c r="E8896" s="250" t="str">
        <f>IF(AND(A8896&lt;&gt;"",ISNUMBER(A8896)),VLOOKUP(A8896,Studies!A:BR,5,FALSE),"")</f>
        <v>Raltegravir</v>
      </c>
      <c r="F8896" s="251" t="str">
        <f>IF(AND(A8896&lt;&gt;"",ISNUMBER(A8896)),VLOOKUP(A8896,Studies!A:BR,6,FALSE),"")</f>
        <v>Plasma</v>
      </c>
      <c r="G8896" s="194">
        <v>216</v>
      </c>
      <c r="H8896" s="194" t="s">
        <v>60</v>
      </c>
      <c r="I8896" s="187">
        <v>144.14414978027344</v>
      </c>
      <c r="J8896" s="41" t="s">
        <v>964</v>
      </c>
      <c r="K8896" s="41" t="s">
        <v>116</v>
      </c>
    </row>
    <row r="8897" spans="1:11" x14ac:dyDescent="0.2">
      <c r="A8897" s="30">
        <v>5296</v>
      </c>
      <c r="B8897" s="249" t="str">
        <f>IF(AND(A8897&lt;&gt;"",ISNUMBER(A8897)),VLOOKUP(A8897,Studies!A:BR,2,FALSE),"")</f>
        <v>Markowitz 2006</v>
      </c>
      <c r="C8897" s="250" t="str">
        <f>IF(AND(A8897&lt;&gt;"",ISNUMBER(A8897)),VLOOKUP(A8897,Studies!A:BR,3,FALSE),"")</f>
        <v>https://www.ncbi.nlm.nih.gov/pubmed/17133211</v>
      </c>
      <c r="D8897" s="250" t="str">
        <f>IF(AND(A8897&lt;&gt;"",ISNUMBER(A8897)),VLOOKUP(A8897,Studies!A:BR,4,FALSE),"")</f>
        <v>100mg FCT MD</v>
      </c>
      <c r="E8897" s="250" t="str">
        <f>IF(AND(A8897&lt;&gt;"",ISNUMBER(A8897)),VLOOKUP(A8897,Studies!A:BR,5,FALSE),"")</f>
        <v>Raltegravir</v>
      </c>
      <c r="F8897" s="251" t="str">
        <f>IF(AND(A8897&lt;&gt;"",ISNUMBER(A8897)),VLOOKUP(A8897,Studies!A:BR,6,FALSE),"")</f>
        <v>Plasma</v>
      </c>
      <c r="G8897" s="194">
        <v>216.5</v>
      </c>
      <c r="H8897" s="194" t="s">
        <v>60</v>
      </c>
      <c r="I8897" s="187">
        <v>882.8829345703125</v>
      </c>
      <c r="J8897" s="41" t="s">
        <v>964</v>
      </c>
      <c r="K8897" s="41" t="s">
        <v>116</v>
      </c>
    </row>
    <row r="8898" spans="1:11" x14ac:dyDescent="0.2">
      <c r="A8898" s="30">
        <v>5296</v>
      </c>
      <c r="B8898" s="249" t="str">
        <f>IF(AND(A8898&lt;&gt;"",ISNUMBER(A8898)),VLOOKUP(A8898,Studies!A:BR,2,FALSE),"")</f>
        <v>Markowitz 2006</v>
      </c>
      <c r="C8898" s="250" t="str">
        <f>IF(AND(A8898&lt;&gt;"",ISNUMBER(A8898)),VLOOKUP(A8898,Studies!A:BR,3,FALSE),"")</f>
        <v>https://www.ncbi.nlm.nih.gov/pubmed/17133211</v>
      </c>
      <c r="D8898" s="250" t="str">
        <f>IF(AND(A8898&lt;&gt;"",ISNUMBER(A8898)),VLOOKUP(A8898,Studies!A:BR,4,FALSE),"")</f>
        <v>100mg FCT MD</v>
      </c>
      <c r="E8898" s="250" t="str">
        <f>IF(AND(A8898&lt;&gt;"",ISNUMBER(A8898)),VLOOKUP(A8898,Studies!A:BR,5,FALSE),"")</f>
        <v>Raltegravir</v>
      </c>
      <c r="F8898" s="251" t="str">
        <f>IF(AND(A8898&lt;&gt;"",ISNUMBER(A8898)),VLOOKUP(A8898,Studies!A:BR,6,FALSE),"")</f>
        <v>Plasma</v>
      </c>
      <c r="G8898" s="194">
        <v>217</v>
      </c>
      <c r="H8898" s="50" t="s">
        <v>60</v>
      </c>
      <c r="I8898" s="187">
        <v>1333.3333740234375</v>
      </c>
      <c r="J8898" s="41" t="s">
        <v>964</v>
      </c>
      <c r="K8898" s="41" t="s">
        <v>116</v>
      </c>
    </row>
    <row r="8899" spans="1:11" x14ac:dyDescent="0.2">
      <c r="A8899" s="30">
        <v>5296</v>
      </c>
      <c r="B8899" s="249" t="str">
        <f>IF(AND(A8899&lt;&gt;"",ISNUMBER(A8899)),VLOOKUP(A8899,Studies!A:BR,2,FALSE),"")</f>
        <v>Markowitz 2006</v>
      </c>
      <c r="C8899" s="250" t="str">
        <f>IF(AND(A8899&lt;&gt;"",ISNUMBER(A8899)),VLOOKUP(A8899,Studies!A:BR,3,FALSE),"")</f>
        <v>https://www.ncbi.nlm.nih.gov/pubmed/17133211</v>
      </c>
      <c r="D8899" s="250" t="str">
        <f>IF(AND(A8899&lt;&gt;"",ISNUMBER(A8899)),VLOOKUP(A8899,Studies!A:BR,4,FALSE),"")</f>
        <v>100mg FCT MD</v>
      </c>
      <c r="E8899" s="250" t="str">
        <f>IF(AND(A8899&lt;&gt;"",ISNUMBER(A8899)),VLOOKUP(A8899,Studies!A:BR,5,FALSE),"")</f>
        <v>Raltegravir</v>
      </c>
      <c r="F8899" s="251" t="str">
        <f>IF(AND(A8899&lt;&gt;"",ISNUMBER(A8899)),VLOOKUP(A8899,Studies!A:BR,6,FALSE),"")</f>
        <v>Plasma</v>
      </c>
      <c r="G8899" s="194">
        <v>217.5</v>
      </c>
      <c r="H8899" s="50" t="s">
        <v>60</v>
      </c>
      <c r="I8899" s="187">
        <v>1747.747802734375</v>
      </c>
      <c r="J8899" s="41" t="s">
        <v>964</v>
      </c>
      <c r="K8899" s="41" t="s">
        <v>116</v>
      </c>
    </row>
    <row r="8900" spans="1:11" x14ac:dyDescent="0.2">
      <c r="A8900" s="30">
        <v>5296</v>
      </c>
      <c r="B8900" s="249" t="str">
        <f>IF(AND(A8900&lt;&gt;"",ISNUMBER(A8900)),VLOOKUP(A8900,Studies!A:BR,2,FALSE),"")</f>
        <v>Markowitz 2006</v>
      </c>
      <c r="C8900" s="250" t="str">
        <f>IF(AND(A8900&lt;&gt;"",ISNUMBER(A8900)),VLOOKUP(A8900,Studies!A:BR,3,FALSE),"")</f>
        <v>https://www.ncbi.nlm.nih.gov/pubmed/17133211</v>
      </c>
      <c r="D8900" s="250" t="str">
        <f>IF(AND(A8900&lt;&gt;"",ISNUMBER(A8900)),VLOOKUP(A8900,Studies!A:BR,4,FALSE),"")</f>
        <v>100mg FCT MD</v>
      </c>
      <c r="E8900" s="250" t="str">
        <f>IF(AND(A8900&lt;&gt;"",ISNUMBER(A8900)),VLOOKUP(A8900,Studies!A:BR,5,FALSE),"")</f>
        <v>Raltegravir</v>
      </c>
      <c r="F8900" s="251" t="str">
        <f>IF(AND(A8900&lt;&gt;"",ISNUMBER(A8900)),VLOOKUP(A8900,Studies!A:BR,6,FALSE),"")</f>
        <v>Plasma</v>
      </c>
      <c r="G8900" s="194">
        <v>218</v>
      </c>
      <c r="H8900" s="50" t="s">
        <v>60</v>
      </c>
      <c r="I8900" s="187">
        <v>1909.9100341796875</v>
      </c>
      <c r="J8900" s="41" t="s">
        <v>964</v>
      </c>
      <c r="K8900" s="41" t="s">
        <v>116</v>
      </c>
    </row>
    <row r="8901" spans="1:11" x14ac:dyDescent="0.2">
      <c r="A8901" s="30">
        <v>5296</v>
      </c>
      <c r="B8901" s="249" t="str">
        <f>IF(AND(A8901&lt;&gt;"",ISNUMBER(A8901)),VLOOKUP(A8901,Studies!A:BR,2,FALSE),"")</f>
        <v>Markowitz 2006</v>
      </c>
      <c r="C8901" s="250" t="str">
        <f>IF(AND(A8901&lt;&gt;"",ISNUMBER(A8901)),VLOOKUP(A8901,Studies!A:BR,3,FALSE),"")</f>
        <v>https://www.ncbi.nlm.nih.gov/pubmed/17133211</v>
      </c>
      <c r="D8901" s="250" t="str">
        <f>IF(AND(A8901&lt;&gt;"",ISNUMBER(A8901)),VLOOKUP(A8901,Studies!A:BR,4,FALSE),"")</f>
        <v>100mg FCT MD</v>
      </c>
      <c r="E8901" s="250" t="str">
        <f>IF(AND(A8901&lt;&gt;"",ISNUMBER(A8901)),VLOOKUP(A8901,Studies!A:BR,5,FALSE),"")</f>
        <v>Raltegravir</v>
      </c>
      <c r="F8901" s="251" t="str">
        <f>IF(AND(A8901&lt;&gt;"",ISNUMBER(A8901)),VLOOKUP(A8901,Studies!A:BR,6,FALSE),"")</f>
        <v>Plasma</v>
      </c>
      <c r="G8901" s="194">
        <v>219</v>
      </c>
      <c r="H8901" s="50" t="s">
        <v>60</v>
      </c>
      <c r="I8901" s="187">
        <v>972.9730224609375</v>
      </c>
      <c r="J8901" s="41" t="s">
        <v>964</v>
      </c>
      <c r="K8901" s="41" t="s">
        <v>116</v>
      </c>
    </row>
    <row r="8902" spans="1:11" x14ac:dyDescent="0.2">
      <c r="A8902" s="30">
        <v>5296</v>
      </c>
      <c r="B8902" s="249" t="str">
        <f>IF(AND(A8902&lt;&gt;"",ISNUMBER(A8902)),VLOOKUP(A8902,Studies!A:BR,2,FALSE),"")</f>
        <v>Markowitz 2006</v>
      </c>
      <c r="C8902" s="250" t="str">
        <f>IF(AND(A8902&lt;&gt;"",ISNUMBER(A8902)),VLOOKUP(A8902,Studies!A:BR,3,FALSE),"")</f>
        <v>https://www.ncbi.nlm.nih.gov/pubmed/17133211</v>
      </c>
      <c r="D8902" s="250" t="str">
        <f>IF(AND(A8902&lt;&gt;"",ISNUMBER(A8902)),VLOOKUP(A8902,Studies!A:BR,4,FALSE),"")</f>
        <v>100mg FCT MD</v>
      </c>
      <c r="E8902" s="250" t="str">
        <f>IF(AND(A8902&lt;&gt;"",ISNUMBER(A8902)),VLOOKUP(A8902,Studies!A:BR,5,FALSE),"")</f>
        <v>Raltegravir</v>
      </c>
      <c r="F8902" s="251" t="str">
        <f>IF(AND(A8902&lt;&gt;"",ISNUMBER(A8902)),VLOOKUP(A8902,Studies!A:BR,6,FALSE),"")</f>
        <v>Plasma</v>
      </c>
      <c r="G8902" s="194">
        <v>220</v>
      </c>
      <c r="H8902" s="50" t="s">
        <v>60</v>
      </c>
      <c r="I8902" s="187">
        <v>594.5946044921875</v>
      </c>
      <c r="J8902" s="41" t="s">
        <v>964</v>
      </c>
      <c r="K8902" s="41" t="s">
        <v>116</v>
      </c>
    </row>
    <row r="8903" spans="1:11" x14ac:dyDescent="0.2">
      <c r="A8903" s="30">
        <v>5296</v>
      </c>
      <c r="B8903" s="249" t="str">
        <f>IF(AND(A8903&lt;&gt;"",ISNUMBER(A8903)),VLOOKUP(A8903,Studies!A:BR,2,FALSE),"")</f>
        <v>Markowitz 2006</v>
      </c>
      <c r="C8903" s="250" t="str">
        <f>IF(AND(A8903&lt;&gt;"",ISNUMBER(A8903)),VLOOKUP(A8903,Studies!A:BR,3,FALSE),"")</f>
        <v>https://www.ncbi.nlm.nih.gov/pubmed/17133211</v>
      </c>
      <c r="D8903" s="250" t="str">
        <f>IF(AND(A8903&lt;&gt;"",ISNUMBER(A8903)),VLOOKUP(A8903,Studies!A:BR,4,FALSE),"")</f>
        <v>100mg FCT MD</v>
      </c>
      <c r="E8903" s="250" t="str">
        <f>IF(AND(A8903&lt;&gt;"",ISNUMBER(A8903)),VLOOKUP(A8903,Studies!A:BR,5,FALSE),"")</f>
        <v>Raltegravir</v>
      </c>
      <c r="F8903" s="251" t="str">
        <f>IF(AND(A8903&lt;&gt;"",ISNUMBER(A8903)),VLOOKUP(A8903,Studies!A:BR,6,FALSE),"")</f>
        <v>Plasma</v>
      </c>
      <c r="G8903" s="194">
        <v>222</v>
      </c>
      <c r="H8903" s="50" t="s">
        <v>60</v>
      </c>
      <c r="I8903" s="187">
        <v>216.21621704101563</v>
      </c>
      <c r="J8903" s="41" t="s">
        <v>964</v>
      </c>
      <c r="K8903" s="41" t="s">
        <v>116</v>
      </c>
    </row>
    <row r="8904" spans="1:11" x14ac:dyDescent="0.2">
      <c r="A8904" s="30">
        <v>5296</v>
      </c>
      <c r="B8904" s="249" t="str">
        <f>IF(AND(A8904&lt;&gt;"",ISNUMBER(A8904)),VLOOKUP(A8904,Studies!A:BR,2,FALSE),"")</f>
        <v>Markowitz 2006</v>
      </c>
      <c r="C8904" s="250" t="str">
        <f>IF(AND(A8904&lt;&gt;"",ISNUMBER(A8904)),VLOOKUP(A8904,Studies!A:BR,3,FALSE),"")</f>
        <v>https://www.ncbi.nlm.nih.gov/pubmed/17133211</v>
      </c>
      <c r="D8904" s="250" t="str">
        <f>IF(AND(A8904&lt;&gt;"",ISNUMBER(A8904)),VLOOKUP(A8904,Studies!A:BR,4,FALSE),"")</f>
        <v>100mg FCT MD</v>
      </c>
      <c r="E8904" s="250" t="str">
        <f>IF(AND(A8904&lt;&gt;"",ISNUMBER(A8904)),VLOOKUP(A8904,Studies!A:BR,5,FALSE),"")</f>
        <v>Raltegravir</v>
      </c>
      <c r="F8904" s="251" t="str">
        <f>IF(AND(A8904&lt;&gt;"",ISNUMBER(A8904)),VLOOKUP(A8904,Studies!A:BR,6,FALSE),"")</f>
        <v>Plasma</v>
      </c>
      <c r="G8904" s="194">
        <v>224</v>
      </c>
      <c r="H8904" s="50" t="s">
        <v>60</v>
      </c>
      <c r="I8904" s="187">
        <v>126.12612915039063</v>
      </c>
      <c r="J8904" s="41" t="s">
        <v>964</v>
      </c>
      <c r="K8904" s="41" t="s">
        <v>116</v>
      </c>
    </row>
    <row r="8905" spans="1:11" x14ac:dyDescent="0.2">
      <c r="A8905" s="30">
        <v>5296</v>
      </c>
      <c r="B8905" s="249" t="str">
        <f>IF(AND(A8905&lt;&gt;"",ISNUMBER(A8905)),VLOOKUP(A8905,Studies!A:BR,2,FALSE),"")</f>
        <v>Markowitz 2006</v>
      </c>
      <c r="C8905" s="250" t="str">
        <f>IF(AND(A8905&lt;&gt;"",ISNUMBER(A8905)),VLOOKUP(A8905,Studies!A:BR,3,FALSE),"")</f>
        <v>https://www.ncbi.nlm.nih.gov/pubmed/17133211</v>
      </c>
      <c r="D8905" s="250" t="str">
        <f>IF(AND(A8905&lt;&gt;"",ISNUMBER(A8905)),VLOOKUP(A8905,Studies!A:BR,4,FALSE),"")</f>
        <v>100mg FCT MD</v>
      </c>
      <c r="E8905" s="250" t="str">
        <f>IF(AND(A8905&lt;&gt;"",ISNUMBER(A8905)),VLOOKUP(A8905,Studies!A:BR,5,FALSE),"")</f>
        <v>Raltegravir</v>
      </c>
      <c r="F8905" s="251" t="str">
        <f>IF(AND(A8905&lt;&gt;"",ISNUMBER(A8905)),VLOOKUP(A8905,Studies!A:BR,6,FALSE),"")</f>
        <v>Plasma</v>
      </c>
      <c r="G8905" s="194">
        <v>228</v>
      </c>
      <c r="H8905" s="50" t="s">
        <v>60</v>
      </c>
      <c r="I8905" s="187">
        <v>54.054054260253906</v>
      </c>
      <c r="J8905" s="41" t="s">
        <v>964</v>
      </c>
      <c r="K8905" s="41" t="s">
        <v>116</v>
      </c>
    </row>
    <row r="8906" spans="1:11" x14ac:dyDescent="0.2">
      <c r="A8906" s="30">
        <v>5297</v>
      </c>
      <c r="B8906" s="249" t="str">
        <f>IF(AND(A8906&lt;&gt;"",ISNUMBER(A8906)),VLOOKUP(A8906,Studies!A:BR,2,FALSE),"")</f>
        <v>Markowitz 2006</v>
      </c>
      <c r="C8906" s="250" t="str">
        <f>IF(AND(A8906&lt;&gt;"",ISNUMBER(A8906)),VLOOKUP(A8906,Studies!A:BR,3,FALSE),"")</f>
        <v>https://www.ncbi.nlm.nih.gov/pubmed/17133211</v>
      </c>
      <c r="D8906" s="250" t="str">
        <f>IF(AND(A8906&lt;&gt;"",ISNUMBER(A8906)),VLOOKUP(A8906,Studies!A:BR,4,FALSE),"")</f>
        <v>200mg FCT MD</v>
      </c>
      <c r="E8906" s="250" t="str">
        <f>IF(AND(A8906&lt;&gt;"",ISNUMBER(A8906)),VLOOKUP(A8906,Studies!A:BR,5,FALSE),"")</f>
        <v>Raltegravir</v>
      </c>
      <c r="F8906" s="251" t="str">
        <f>IF(AND(A8906&lt;&gt;"",ISNUMBER(A8906)),VLOOKUP(A8906,Studies!A:BR,6,FALSE),"")</f>
        <v>Plasma</v>
      </c>
      <c r="G8906" s="194">
        <v>216</v>
      </c>
      <c r="H8906" s="50" t="s">
        <v>60</v>
      </c>
      <c r="I8906" s="187">
        <v>432.43243408203125</v>
      </c>
      <c r="J8906" s="41" t="s">
        <v>964</v>
      </c>
      <c r="K8906" s="41" t="s">
        <v>116</v>
      </c>
    </row>
    <row r="8907" spans="1:11" x14ac:dyDescent="0.2">
      <c r="A8907" s="30">
        <v>5297</v>
      </c>
      <c r="B8907" s="249" t="str">
        <f>IF(AND(A8907&lt;&gt;"",ISNUMBER(A8907)),VLOOKUP(A8907,Studies!A:BR,2,FALSE),"")</f>
        <v>Markowitz 2006</v>
      </c>
      <c r="C8907" s="250" t="str">
        <f>IF(AND(A8907&lt;&gt;"",ISNUMBER(A8907)),VLOOKUP(A8907,Studies!A:BR,3,FALSE),"")</f>
        <v>https://www.ncbi.nlm.nih.gov/pubmed/17133211</v>
      </c>
      <c r="D8907" s="250" t="str">
        <f>IF(AND(A8907&lt;&gt;"",ISNUMBER(A8907)),VLOOKUP(A8907,Studies!A:BR,4,FALSE),"")</f>
        <v>200mg FCT MD</v>
      </c>
      <c r="E8907" s="250" t="str">
        <f>IF(AND(A8907&lt;&gt;"",ISNUMBER(A8907)),VLOOKUP(A8907,Studies!A:BR,5,FALSE),"")</f>
        <v>Raltegravir</v>
      </c>
      <c r="F8907" s="251" t="str">
        <f>IF(AND(A8907&lt;&gt;"",ISNUMBER(A8907)),VLOOKUP(A8907,Studies!A:BR,6,FALSE),"")</f>
        <v>Plasma</v>
      </c>
      <c r="G8907" s="194">
        <v>216.5</v>
      </c>
      <c r="H8907" s="50" t="s">
        <v>60</v>
      </c>
      <c r="I8907" s="187">
        <v>1225.2252197265625</v>
      </c>
      <c r="J8907" s="41" t="s">
        <v>964</v>
      </c>
      <c r="K8907" s="41" t="s">
        <v>116</v>
      </c>
    </row>
    <row r="8908" spans="1:11" x14ac:dyDescent="0.2">
      <c r="A8908" s="30">
        <v>5297</v>
      </c>
      <c r="B8908" s="249" t="str">
        <f>IF(AND(A8908&lt;&gt;"",ISNUMBER(A8908)),VLOOKUP(A8908,Studies!A:BR,2,FALSE),"")</f>
        <v>Markowitz 2006</v>
      </c>
      <c r="C8908" s="250" t="str">
        <f>IF(AND(A8908&lt;&gt;"",ISNUMBER(A8908)),VLOOKUP(A8908,Studies!A:BR,3,FALSE),"")</f>
        <v>https://www.ncbi.nlm.nih.gov/pubmed/17133211</v>
      </c>
      <c r="D8908" s="250" t="str">
        <f>IF(AND(A8908&lt;&gt;"",ISNUMBER(A8908)),VLOOKUP(A8908,Studies!A:BR,4,FALSE),"")</f>
        <v>200mg FCT MD</v>
      </c>
      <c r="E8908" s="250" t="str">
        <f>IF(AND(A8908&lt;&gt;"",ISNUMBER(A8908)),VLOOKUP(A8908,Studies!A:BR,5,FALSE),"")</f>
        <v>Raltegravir</v>
      </c>
      <c r="F8908" s="251" t="str">
        <f>IF(AND(A8908&lt;&gt;"",ISNUMBER(A8908)),VLOOKUP(A8908,Studies!A:BR,6,FALSE),"")</f>
        <v>Plasma</v>
      </c>
      <c r="G8908" s="194">
        <v>217</v>
      </c>
      <c r="H8908" s="50" t="s">
        <v>60</v>
      </c>
      <c r="I8908" s="187">
        <v>2594.5947265625</v>
      </c>
      <c r="J8908" s="41" t="s">
        <v>964</v>
      </c>
      <c r="K8908" s="41" t="s">
        <v>116</v>
      </c>
    </row>
    <row r="8909" spans="1:11" x14ac:dyDescent="0.2">
      <c r="A8909" s="30">
        <v>5297</v>
      </c>
      <c r="B8909" s="249" t="str">
        <f>IF(AND(A8909&lt;&gt;"",ISNUMBER(A8909)),VLOOKUP(A8909,Studies!A:BR,2,FALSE),"")</f>
        <v>Markowitz 2006</v>
      </c>
      <c r="C8909" s="250" t="str">
        <f>IF(AND(A8909&lt;&gt;"",ISNUMBER(A8909)),VLOOKUP(A8909,Studies!A:BR,3,FALSE),"")</f>
        <v>https://www.ncbi.nlm.nih.gov/pubmed/17133211</v>
      </c>
      <c r="D8909" s="250" t="str">
        <f>IF(AND(A8909&lt;&gt;"",ISNUMBER(A8909)),VLOOKUP(A8909,Studies!A:BR,4,FALSE),"")</f>
        <v>200mg FCT MD</v>
      </c>
      <c r="E8909" s="250" t="str">
        <f>IF(AND(A8909&lt;&gt;"",ISNUMBER(A8909)),VLOOKUP(A8909,Studies!A:BR,5,FALSE),"")</f>
        <v>Raltegravir</v>
      </c>
      <c r="F8909" s="251" t="str">
        <f>IF(AND(A8909&lt;&gt;"",ISNUMBER(A8909)),VLOOKUP(A8909,Studies!A:BR,6,FALSE),"")</f>
        <v>Plasma</v>
      </c>
      <c r="G8909" s="194">
        <v>217.5</v>
      </c>
      <c r="H8909" s="50" t="s">
        <v>60</v>
      </c>
      <c r="I8909" s="187">
        <v>2126.126220703125</v>
      </c>
      <c r="J8909" s="41" t="s">
        <v>964</v>
      </c>
      <c r="K8909" s="41" t="s">
        <v>116</v>
      </c>
    </row>
    <row r="8910" spans="1:11" x14ac:dyDescent="0.2">
      <c r="A8910" s="30">
        <v>5297</v>
      </c>
      <c r="B8910" s="249" t="str">
        <f>IF(AND(A8910&lt;&gt;"",ISNUMBER(A8910)),VLOOKUP(A8910,Studies!A:BR,2,FALSE),"")</f>
        <v>Markowitz 2006</v>
      </c>
      <c r="C8910" s="250" t="str">
        <f>IF(AND(A8910&lt;&gt;"",ISNUMBER(A8910)),VLOOKUP(A8910,Studies!A:BR,3,FALSE),"")</f>
        <v>https://www.ncbi.nlm.nih.gov/pubmed/17133211</v>
      </c>
      <c r="D8910" s="250" t="str">
        <f>IF(AND(A8910&lt;&gt;"",ISNUMBER(A8910)),VLOOKUP(A8910,Studies!A:BR,4,FALSE),"")</f>
        <v>200mg FCT MD</v>
      </c>
      <c r="E8910" s="250" t="str">
        <f>IF(AND(A8910&lt;&gt;"",ISNUMBER(A8910)),VLOOKUP(A8910,Studies!A:BR,5,FALSE),"")</f>
        <v>Raltegravir</v>
      </c>
      <c r="F8910" s="251" t="str">
        <f>IF(AND(A8910&lt;&gt;"",ISNUMBER(A8910)),VLOOKUP(A8910,Studies!A:BR,6,FALSE),"")</f>
        <v>Plasma</v>
      </c>
      <c r="G8910" s="194">
        <v>218</v>
      </c>
      <c r="H8910" s="50" t="s">
        <v>60</v>
      </c>
      <c r="I8910" s="187">
        <v>2540.54052734375</v>
      </c>
      <c r="J8910" s="41" t="s">
        <v>964</v>
      </c>
      <c r="K8910" s="41" t="s">
        <v>116</v>
      </c>
    </row>
    <row r="8911" spans="1:11" x14ac:dyDescent="0.2">
      <c r="A8911" s="30">
        <v>5297</v>
      </c>
      <c r="B8911" s="249" t="str">
        <f>IF(AND(A8911&lt;&gt;"",ISNUMBER(A8911)),VLOOKUP(A8911,Studies!A:BR,2,FALSE),"")</f>
        <v>Markowitz 2006</v>
      </c>
      <c r="C8911" s="250" t="str">
        <f>IF(AND(A8911&lt;&gt;"",ISNUMBER(A8911)),VLOOKUP(A8911,Studies!A:BR,3,FALSE),"")</f>
        <v>https://www.ncbi.nlm.nih.gov/pubmed/17133211</v>
      </c>
      <c r="D8911" s="250" t="str">
        <f>IF(AND(A8911&lt;&gt;"",ISNUMBER(A8911)),VLOOKUP(A8911,Studies!A:BR,4,FALSE),"")</f>
        <v>200mg FCT MD</v>
      </c>
      <c r="E8911" s="250" t="str">
        <f>IF(AND(A8911&lt;&gt;"",ISNUMBER(A8911)),VLOOKUP(A8911,Studies!A:BR,5,FALSE),"")</f>
        <v>Raltegravir</v>
      </c>
      <c r="F8911" s="251" t="str">
        <f>IF(AND(A8911&lt;&gt;"",ISNUMBER(A8911)),VLOOKUP(A8911,Studies!A:BR,6,FALSE),"")</f>
        <v>Plasma</v>
      </c>
      <c r="G8911" s="194">
        <v>219</v>
      </c>
      <c r="H8911" s="50" t="s">
        <v>60</v>
      </c>
      <c r="I8911" s="187">
        <v>1873.8739013671875</v>
      </c>
      <c r="J8911" s="41" t="s">
        <v>964</v>
      </c>
      <c r="K8911" s="41" t="s">
        <v>116</v>
      </c>
    </row>
    <row r="8912" spans="1:11" x14ac:dyDescent="0.2">
      <c r="A8912" s="30">
        <v>5297</v>
      </c>
      <c r="B8912" s="249" t="str">
        <f>IF(AND(A8912&lt;&gt;"",ISNUMBER(A8912)),VLOOKUP(A8912,Studies!A:BR,2,FALSE),"")</f>
        <v>Markowitz 2006</v>
      </c>
      <c r="C8912" s="250" t="str">
        <f>IF(AND(A8912&lt;&gt;"",ISNUMBER(A8912)),VLOOKUP(A8912,Studies!A:BR,3,FALSE),"")</f>
        <v>https://www.ncbi.nlm.nih.gov/pubmed/17133211</v>
      </c>
      <c r="D8912" s="250" t="str">
        <f>IF(AND(A8912&lt;&gt;"",ISNUMBER(A8912)),VLOOKUP(A8912,Studies!A:BR,4,FALSE),"")</f>
        <v>200mg FCT MD</v>
      </c>
      <c r="E8912" s="250" t="str">
        <f>IF(AND(A8912&lt;&gt;"",ISNUMBER(A8912)),VLOOKUP(A8912,Studies!A:BR,5,FALSE),"")</f>
        <v>Raltegravir</v>
      </c>
      <c r="F8912" s="251" t="str">
        <f>IF(AND(A8912&lt;&gt;"",ISNUMBER(A8912)),VLOOKUP(A8912,Studies!A:BR,6,FALSE),"")</f>
        <v>Plasma</v>
      </c>
      <c r="G8912" s="194">
        <v>220</v>
      </c>
      <c r="H8912" s="50" t="s">
        <v>60</v>
      </c>
      <c r="I8912" s="187">
        <v>1027.027099609375</v>
      </c>
      <c r="J8912" s="41" t="s">
        <v>964</v>
      </c>
      <c r="K8912" s="41" t="s">
        <v>116</v>
      </c>
    </row>
    <row r="8913" spans="1:11" x14ac:dyDescent="0.2">
      <c r="A8913" s="30">
        <v>5297</v>
      </c>
      <c r="B8913" s="249" t="str">
        <f>IF(AND(A8913&lt;&gt;"",ISNUMBER(A8913)),VLOOKUP(A8913,Studies!A:BR,2,FALSE),"")</f>
        <v>Markowitz 2006</v>
      </c>
      <c r="C8913" s="250" t="str">
        <f>IF(AND(A8913&lt;&gt;"",ISNUMBER(A8913)),VLOOKUP(A8913,Studies!A:BR,3,FALSE),"")</f>
        <v>https://www.ncbi.nlm.nih.gov/pubmed/17133211</v>
      </c>
      <c r="D8913" s="250" t="str">
        <f>IF(AND(A8913&lt;&gt;"",ISNUMBER(A8913)),VLOOKUP(A8913,Studies!A:BR,4,FALSE),"")</f>
        <v>200mg FCT MD</v>
      </c>
      <c r="E8913" s="250" t="str">
        <f>IF(AND(A8913&lt;&gt;"",ISNUMBER(A8913)),VLOOKUP(A8913,Studies!A:BR,5,FALSE),"")</f>
        <v>Raltegravir</v>
      </c>
      <c r="F8913" s="251" t="str">
        <f>IF(AND(A8913&lt;&gt;"",ISNUMBER(A8913)),VLOOKUP(A8913,Studies!A:BR,6,FALSE),"")</f>
        <v>Plasma</v>
      </c>
      <c r="G8913" s="194">
        <v>222</v>
      </c>
      <c r="H8913" s="50" t="s">
        <v>60</v>
      </c>
      <c r="I8913" s="187">
        <v>450.45046997070313</v>
      </c>
      <c r="J8913" s="41" t="s">
        <v>964</v>
      </c>
      <c r="K8913" s="41" t="s">
        <v>116</v>
      </c>
    </row>
    <row r="8914" spans="1:11" x14ac:dyDescent="0.2">
      <c r="A8914" s="30">
        <v>5297</v>
      </c>
      <c r="B8914" s="249" t="str">
        <f>IF(AND(A8914&lt;&gt;"",ISNUMBER(A8914)),VLOOKUP(A8914,Studies!A:BR,2,FALSE),"")</f>
        <v>Markowitz 2006</v>
      </c>
      <c r="C8914" s="250" t="str">
        <f>IF(AND(A8914&lt;&gt;"",ISNUMBER(A8914)),VLOOKUP(A8914,Studies!A:BR,3,FALSE),"")</f>
        <v>https://www.ncbi.nlm.nih.gov/pubmed/17133211</v>
      </c>
      <c r="D8914" s="250" t="str">
        <f>IF(AND(A8914&lt;&gt;"",ISNUMBER(A8914)),VLOOKUP(A8914,Studies!A:BR,4,FALSE),"")</f>
        <v>200mg FCT MD</v>
      </c>
      <c r="E8914" s="250" t="str">
        <f>IF(AND(A8914&lt;&gt;"",ISNUMBER(A8914)),VLOOKUP(A8914,Studies!A:BR,5,FALSE),"")</f>
        <v>Raltegravir</v>
      </c>
      <c r="F8914" s="251" t="str">
        <f>IF(AND(A8914&lt;&gt;"",ISNUMBER(A8914)),VLOOKUP(A8914,Studies!A:BR,6,FALSE),"")</f>
        <v>Plasma</v>
      </c>
      <c r="G8914" s="194">
        <v>224</v>
      </c>
      <c r="H8914" s="50" t="s">
        <v>60</v>
      </c>
      <c r="I8914" s="187">
        <v>270.27029418945313</v>
      </c>
      <c r="J8914" s="41" t="s">
        <v>964</v>
      </c>
      <c r="K8914" s="41" t="s">
        <v>116</v>
      </c>
    </row>
    <row r="8915" spans="1:11" x14ac:dyDescent="0.2">
      <c r="A8915" s="30">
        <v>5297</v>
      </c>
      <c r="B8915" s="249" t="str">
        <f>IF(AND(A8915&lt;&gt;"",ISNUMBER(A8915)),VLOOKUP(A8915,Studies!A:BR,2,FALSE),"")</f>
        <v>Markowitz 2006</v>
      </c>
      <c r="C8915" s="250" t="str">
        <f>IF(AND(A8915&lt;&gt;"",ISNUMBER(A8915)),VLOOKUP(A8915,Studies!A:BR,3,FALSE),"")</f>
        <v>https://www.ncbi.nlm.nih.gov/pubmed/17133211</v>
      </c>
      <c r="D8915" s="250" t="str">
        <f>IF(AND(A8915&lt;&gt;"",ISNUMBER(A8915)),VLOOKUP(A8915,Studies!A:BR,4,FALSE),"")</f>
        <v>200mg FCT MD</v>
      </c>
      <c r="E8915" s="250" t="str">
        <f>IF(AND(A8915&lt;&gt;"",ISNUMBER(A8915)),VLOOKUP(A8915,Studies!A:BR,5,FALSE),"")</f>
        <v>Raltegravir</v>
      </c>
      <c r="F8915" s="251" t="str">
        <f>IF(AND(A8915&lt;&gt;"",ISNUMBER(A8915)),VLOOKUP(A8915,Studies!A:BR,6,FALSE),"")</f>
        <v>Plasma</v>
      </c>
      <c r="G8915" s="194">
        <v>228</v>
      </c>
      <c r="H8915" s="50" t="s">
        <v>60</v>
      </c>
      <c r="I8915" s="187">
        <v>144.14414978027344</v>
      </c>
      <c r="J8915" s="41" t="s">
        <v>964</v>
      </c>
      <c r="K8915" s="41" t="s">
        <v>116</v>
      </c>
    </row>
    <row r="8916" spans="1:11" x14ac:dyDescent="0.2">
      <c r="A8916" s="30">
        <v>5298</v>
      </c>
      <c r="B8916" s="249" t="str">
        <f>IF(AND(A8916&lt;&gt;"",ISNUMBER(A8916)),VLOOKUP(A8916,Studies!A:BR,2,FALSE),"")</f>
        <v>Markowitz 2006</v>
      </c>
      <c r="C8916" s="250" t="str">
        <f>IF(AND(A8916&lt;&gt;"",ISNUMBER(A8916)),VLOOKUP(A8916,Studies!A:BR,3,FALSE),"")</f>
        <v>https://www.ncbi.nlm.nih.gov/pubmed/17133211</v>
      </c>
      <c r="D8916" s="250" t="str">
        <f>IF(AND(A8916&lt;&gt;"",ISNUMBER(A8916)),VLOOKUP(A8916,Studies!A:BR,4,FALSE),"")</f>
        <v>400mg FCT MD</v>
      </c>
      <c r="E8916" s="250" t="str">
        <f>IF(AND(A8916&lt;&gt;"",ISNUMBER(A8916)),VLOOKUP(A8916,Studies!A:BR,5,FALSE),"")</f>
        <v>Raltegravir</v>
      </c>
      <c r="F8916" s="251" t="str">
        <f>IF(AND(A8916&lt;&gt;"",ISNUMBER(A8916)),VLOOKUP(A8916,Studies!A:BR,6,FALSE),"")</f>
        <v>Plasma</v>
      </c>
      <c r="G8916" s="194">
        <v>216</v>
      </c>
      <c r="H8916" s="50" t="s">
        <v>60</v>
      </c>
      <c r="I8916" s="187">
        <v>360.36038208007813</v>
      </c>
      <c r="J8916" s="41" t="s">
        <v>964</v>
      </c>
      <c r="K8916" s="41" t="s">
        <v>116</v>
      </c>
    </row>
    <row r="8917" spans="1:11" x14ac:dyDescent="0.2">
      <c r="A8917" s="30">
        <v>5298</v>
      </c>
      <c r="B8917" s="249" t="str">
        <f>IF(AND(A8917&lt;&gt;"",ISNUMBER(A8917)),VLOOKUP(A8917,Studies!A:BR,2,FALSE),"")</f>
        <v>Markowitz 2006</v>
      </c>
      <c r="C8917" s="250" t="str">
        <f>IF(AND(A8917&lt;&gt;"",ISNUMBER(A8917)),VLOOKUP(A8917,Studies!A:BR,3,FALSE),"")</f>
        <v>https://www.ncbi.nlm.nih.gov/pubmed/17133211</v>
      </c>
      <c r="D8917" s="250" t="str">
        <f>IF(AND(A8917&lt;&gt;"",ISNUMBER(A8917)),VLOOKUP(A8917,Studies!A:BR,4,FALSE),"")</f>
        <v>400mg FCT MD</v>
      </c>
      <c r="E8917" s="250" t="str">
        <f>IF(AND(A8917&lt;&gt;"",ISNUMBER(A8917)),VLOOKUP(A8917,Studies!A:BR,5,FALSE),"")</f>
        <v>Raltegravir</v>
      </c>
      <c r="F8917" s="251" t="str">
        <f>IF(AND(A8917&lt;&gt;"",ISNUMBER(A8917)),VLOOKUP(A8917,Studies!A:BR,6,FALSE),"")</f>
        <v>Plasma</v>
      </c>
      <c r="G8917" s="194">
        <v>216.5</v>
      </c>
      <c r="H8917" s="50" t="s">
        <v>60</v>
      </c>
      <c r="I8917" s="187">
        <v>3621.621826171875</v>
      </c>
      <c r="J8917" s="41" t="s">
        <v>964</v>
      </c>
      <c r="K8917" s="41" t="s">
        <v>116</v>
      </c>
    </row>
    <row r="8918" spans="1:11" x14ac:dyDescent="0.2">
      <c r="A8918" s="30">
        <v>5298</v>
      </c>
      <c r="B8918" s="249" t="str">
        <f>IF(AND(A8918&lt;&gt;"",ISNUMBER(A8918)),VLOOKUP(A8918,Studies!A:BR,2,FALSE),"")</f>
        <v>Markowitz 2006</v>
      </c>
      <c r="C8918" s="250" t="str">
        <f>IF(AND(A8918&lt;&gt;"",ISNUMBER(A8918)),VLOOKUP(A8918,Studies!A:BR,3,FALSE),"")</f>
        <v>https://www.ncbi.nlm.nih.gov/pubmed/17133211</v>
      </c>
      <c r="D8918" s="250" t="str">
        <f>IF(AND(A8918&lt;&gt;"",ISNUMBER(A8918)),VLOOKUP(A8918,Studies!A:BR,4,FALSE),"")</f>
        <v>400mg FCT MD</v>
      </c>
      <c r="E8918" s="250" t="str">
        <f>IF(AND(A8918&lt;&gt;"",ISNUMBER(A8918)),VLOOKUP(A8918,Studies!A:BR,5,FALSE),"")</f>
        <v>Raltegravir</v>
      </c>
      <c r="F8918" s="251" t="str">
        <f>IF(AND(A8918&lt;&gt;"",ISNUMBER(A8918)),VLOOKUP(A8918,Studies!A:BR,6,FALSE),"")</f>
        <v>Plasma</v>
      </c>
      <c r="G8918" s="194">
        <v>217</v>
      </c>
      <c r="H8918" s="50" t="s">
        <v>60</v>
      </c>
      <c r="I8918" s="187">
        <v>5045.04541015625</v>
      </c>
      <c r="J8918" s="41" t="s">
        <v>964</v>
      </c>
      <c r="K8918" s="41" t="s">
        <v>116</v>
      </c>
    </row>
    <row r="8919" spans="1:11" x14ac:dyDescent="0.2">
      <c r="A8919" s="30">
        <v>5298</v>
      </c>
      <c r="B8919" s="249" t="str">
        <f>IF(AND(A8919&lt;&gt;"",ISNUMBER(A8919)),VLOOKUP(A8919,Studies!A:BR,2,FALSE),"")</f>
        <v>Markowitz 2006</v>
      </c>
      <c r="C8919" s="250" t="str">
        <f>IF(AND(A8919&lt;&gt;"",ISNUMBER(A8919)),VLOOKUP(A8919,Studies!A:BR,3,FALSE),"")</f>
        <v>https://www.ncbi.nlm.nih.gov/pubmed/17133211</v>
      </c>
      <c r="D8919" s="250" t="str">
        <f>IF(AND(A8919&lt;&gt;"",ISNUMBER(A8919)),VLOOKUP(A8919,Studies!A:BR,4,FALSE),"")</f>
        <v>400mg FCT MD</v>
      </c>
      <c r="E8919" s="250" t="str">
        <f>IF(AND(A8919&lt;&gt;"",ISNUMBER(A8919)),VLOOKUP(A8919,Studies!A:BR,5,FALSE),"")</f>
        <v>Raltegravir</v>
      </c>
      <c r="F8919" s="251" t="str">
        <f>IF(AND(A8919&lt;&gt;"",ISNUMBER(A8919)),VLOOKUP(A8919,Studies!A:BR,6,FALSE),"")</f>
        <v>Plasma</v>
      </c>
      <c r="G8919" s="194">
        <v>217.5</v>
      </c>
      <c r="H8919" s="50" t="s">
        <v>60</v>
      </c>
      <c r="I8919" s="187">
        <v>4486.48681640625</v>
      </c>
      <c r="J8919" s="41" t="s">
        <v>964</v>
      </c>
      <c r="K8919" s="41" t="s">
        <v>116</v>
      </c>
    </row>
    <row r="8920" spans="1:11" x14ac:dyDescent="0.2">
      <c r="A8920" s="30">
        <v>5298</v>
      </c>
      <c r="B8920" s="249" t="str">
        <f>IF(AND(A8920&lt;&gt;"",ISNUMBER(A8920)),VLOOKUP(A8920,Studies!A:BR,2,FALSE),"")</f>
        <v>Markowitz 2006</v>
      </c>
      <c r="C8920" s="250" t="str">
        <f>IF(AND(A8920&lt;&gt;"",ISNUMBER(A8920)),VLOOKUP(A8920,Studies!A:BR,3,FALSE),"")</f>
        <v>https://www.ncbi.nlm.nih.gov/pubmed/17133211</v>
      </c>
      <c r="D8920" s="250" t="str">
        <f>IF(AND(A8920&lt;&gt;"",ISNUMBER(A8920)),VLOOKUP(A8920,Studies!A:BR,4,FALSE),"")</f>
        <v>400mg FCT MD</v>
      </c>
      <c r="E8920" s="250" t="str">
        <f>IF(AND(A8920&lt;&gt;"",ISNUMBER(A8920)),VLOOKUP(A8920,Studies!A:BR,5,FALSE),"")</f>
        <v>Raltegravir</v>
      </c>
      <c r="F8920" s="251" t="str">
        <f>IF(AND(A8920&lt;&gt;"",ISNUMBER(A8920)),VLOOKUP(A8920,Studies!A:BR,6,FALSE),"")</f>
        <v>Plasma</v>
      </c>
      <c r="G8920" s="194">
        <v>218</v>
      </c>
      <c r="H8920" s="50" t="s">
        <v>60</v>
      </c>
      <c r="I8920" s="187">
        <v>4144.14453125</v>
      </c>
      <c r="J8920" s="41" t="s">
        <v>964</v>
      </c>
      <c r="K8920" s="41" t="s">
        <v>116</v>
      </c>
    </row>
    <row r="8921" spans="1:11" x14ac:dyDescent="0.2">
      <c r="A8921" s="30">
        <v>5298</v>
      </c>
      <c r="B8921" s="249" t="str">
        <f>IF(AND(A8921&lt;&gt;"",ISNUMBER(A8921)),VLOOKUP(A8921,Studies!A:BR,2,FALSE),"")</f>
        <v>Markowitz 2006</v>
      </c>
      <c r="C8921" s="250" t="str">
        <f>IF(AND(A8921&lt;&gt;"",ISNUMBER(A8921)),VLOOKUP(A8921,Studies!A:BR,3,FALSE),"")</f>
        <v>https://www.ncbi.nlm.nih.gov/pubmed/17133211</v>
      </c>
      <c r="D8921" s="250" t="str">
        <f>IF(AND(A8921&lt;&gt;"",ISNUMBER(A8921)),VLOOKUP(A8921,Studies!A:BR,4,FALSE),"")</f>
        <v>400mg FCT MD</v>
      </c>
      <c r="E8921" s="250" t="str">
        <f>IF(AND(A8921&lt;&gt;"",ISNUMBER(A8921)),VLOOKUP(A8921,Studies!A:BR,5,FALSE),"")</f>
        <v>Raltegravir</v>
      </c>
      <c r="F8921" s="251" t="str">
        <f>IF(AND(A8921&lt;&gt;"",ISNUMBER(A8921)),VLOOKUP(A8921,Studies!A:BR,6,FALSE),"")</f>
        <v>Plasma</v>
      </c>
      <c r="G8921" s="194">
        <v>219</v>
      </c>
      <c r="H8921" s="50" t="s">
        <v>60</v>
      </c>
      <c r="I8921" s="187">
        <v>2576.57666015625</v>
      </c>
      <c r="J8921" s="41" t="s">
        <v>964</v>
      </c>
      <c r="K8921" s="41" t="s">
        <v>116</v>
      </c>
    </row>
    <row r="8922" spans="1:11" x14ac:dyDescent="0.2">
      <c r="A8922" s="30">
        <v>5298</v>
      </c>
      <c r="B8922" s="249" t="str">
        <f>IF(AND(A8922&lt;&gt;"",ISNUMBER(A8922)),VLOOKUP(A8922,Studies!A:BR,2,FALSE),"")</f>
        <v>Markowitz 2006</v>
      </c>
      <c r="C8922" s="250" t="str">
        <f>IF(AND(A8922&lt;&gt;"",ISNUMBER(A8922)),VLOOKUP(A8922,Studies!A:BR,3,FALSE),"")</f>
        <v>https://www.ncbi.nlm.nih.gov/pubmed/17133211</v>
      </c>
      <c r="D8922" s="250" t="str">
        <f>IF(AND(A8922&lt;&gt;"",ISNUMBER(A8922)),VLOOKUP(A8922,Studies!A:BR,4,FALSE),"")</f>
        <v>400mg FCT MD</v>
      </c>
      <c r="E8922" s="250" t="str">
        <f>IF(AND(A8922&lt;&gt;"",ISNUMBER(A8922)),VLOOKUP(A8922,Studies!A:BR,5,FALSE),"")</f>
        <v>Raltegravir</v>
      </c>
      <c r="F8922" s="251" t="str">
        <f>IF(AND(A8922&lt;&gt;"",ISNUMBER(A8922)),VLOOKUP(A8922,Studies!A:BR,6,FALSE),"")</f>
        <v>Plasma</v>
      </c>
      <c r="G8922" s="194">
        <v>220</v>
      </c>
      <c r="H8922" s="50" t="s">
        <v>60</v>
      </c>
      <c r="I8922" s="187">
        <v>2036.0361328125</v>
      </c>
      <c r="J8922" s="41" t="s">
        <v>964</v>
      </c>
      <c r="K8922" s="41" t="s">
        <v>116</v>
      </c>
    </row>
    <row r="8923" spans="1:11" x14ac:dyDescent="0.2">
      <c r="A8923" s="30">
        <v>5298</v>
      </c>
      <c r="B8923" s="249" t="str">
        <f>IF(AND(A8923&lt;&gt;"",ISNUMBER(A8923)),VLOOKUP(A8923,Studies!A:BR,2,FALSE),"")</f>
        <v>Markowitz 2006</v>
      </c>
      <c r="C8923" s="250" t="str">
        <f>IF(AND(A8923&lt;&gt;"",ISNUMBER(A8923)),VLOOKUP(A8923,Studies!A:BR,3,FALSE),"")</f>
        <v>https://www.ncbi.nlm.nih.gov/pubmed/17133211</v>
      </c>
      <c r="D8923" s="250" t="str">
        <f>IF(AND(A8923&lt;&gt;"",ISNUMBER(A8923)),VLOOKUP(A8923,Studies!A:BR,4,FALSE),"")</f>
        <v>400mg FCT MD</v>
      </c>
      <c r="E8923" s="250" t="str">
        <f>IF(AND(A8923&lt;&gt;"",ISNUMBER(A8923)),VLOOKUP(A8923,Studies!A:BR,5,FALSE),"")</f>
        <v>Raltegravir</v>
      </c>
      <c r="F8923" s="251" t="str">
        <f>IF(AND(A8923&lt;&gt;"",ISNUMBER(A8923)),VLOOKUP(A8923,Studies!A:BR,6,FALSE),"")</f>
        <v>Plasma</v>
      </c>
      <c r="G8923" s="194">
        <v>222</v>
      </c>
      <c r="H8923" s="50" t="s">
        <v>60</v>
      </c>
      <c r="I8923" s="187">
        <v>630.63067626953125</v>
      </c>
      <c r="J8923" s="41" t="s">
        <v>964</v>
      </c>
      <c r="K8923" s="41" t="s">
        <v>116</v>
      </c>
    </row>
    <row r="8924" spans="1:11" x14ac:dyDescent="0.2">
      <c r="A8924" s="30">
        <v>5298</v>
      </c>
      <c r="B8924" s="249" t="str">
        <f>IF(AND(A8924&lt;&gt;"",ISNUMBER(A8924)),VLOOKUP(A8924,Studies!A:BR,2,FALSE),"")</f>
        <v>Markowitz 2006</v>
      </c>
      <c r="C8924" s="250" t="str">
        <f>IF(AND(A8924&lt;&gt;"",ISNUMBER(A8924)),VLOOKUP(A8924,Studies!A:BR,3,FALSE),"")</f>
        <v>https://www.ncbi.nlm.nih.gov/pubmed/17133211</v>
      </c>
      <c r="D8924" s="250" t="str">
        <f>IF(AND(A8924&lt;&gt;"",ISNUMBER(A8924)),VLOOKUP(A8924,Studies!A:BR,4,FALSE),"")</f>
        <v>400mg FCT MD</v>
      </c>
      <c r="E8924" s="250" t="str">
        <f>IF(AND(A8924&lt;&gt;"",ISNUMBER(A8924)),VLOOKUP(A8924,Studies!A:BR,5,FALSE),"")</f>
        <v>Raltegravir</v>
      </c>
      <c r="F8924" s="251" t="str">
        <f>IF(AND(A8924&lt;&gt;"",ISNUMBER(A8924)),VLOOKUP(A8924,Studies!A:BR,6,FALSE),"")</f>
        <v>Plasma</v>
      </c>
      <c r="G8924" s="194">
        <v>224</v>
      </c>
      <c r="H8924" s="50" t="s">
        <v>60</v>
      </c>
      <c r="I8924" s="187">
        <v>306.30630493164063</v>
      </c>
      <c r="J8924" s="41" t="s">
        <v>964</v>
      </c>
      <c r="K8924" s="41" t="s">
        <v>116</v>
      </c>
    </row>
    <row r="8925" spans="1:11" x14ac:dyDescent="0.2">
      <c r="A8925" s="30">
        <v>5298</v>
      </c>
      <c r="B8925" s="249" t="str">
        <f>IF(AND(A8925&lt;&gt;"",ISNUMBER(A8925)),VLOOKUP(A8925,Studies!A:BR,2,FALSE),"")</f>
        <v>Markowitz 2006</v>
      </c>
      <c r="C8925" s="250" t="str">
        <f>IF(AND(A8925&lt;&gt;"",ISNUMBER(A8925)),VLOOKUP(A8925,Studies!A:BR,3,FALSE),"")</f>
        <v>https://www.ncbi.nlm.nih.gov/pubmed/17133211</v>
      </c>
      <c r="D8925" s="250" t="str">
        <f>IF(AND(A8925&lt;&gt;"",ISNUMBER(A8925)),VLOOKUP(A8925,Studies!A:BR,4,FALSE),"")</f>
        <v>400mg FCT MD</v>
      </c>
      <c r="E8925" s="250" t="str">
        <f>IF(AND(A8925&lt;&gt;"",ISNUMBER(A8925)),VLOOKUP(A8925,Studies!A:BR,5,FALSE),"")</f>
        <v>Raltegravir</v>
      </c>
      <c r="F8925" s="251" t="str">
        <f>IF(AND(A8925&lt;&gt;"",ISNUMBER(A8925)),VLOOKUP(A8925,Studies!A:BR,6,FALSE),"")</f>
        <v>Plasma</v>
      </c>
      <c r="G8925" s="194">
        <v>228</v>
      </c>
      <c r="H8925" s="50" t="s">
        <v>60</v>
      </c>
      <c r="I8925" s="187">
        <v>162.16217041015625</v>
      </c>
      <c r="J8925" s="41" t="s">
        <v>964</v>
      </c>
      <c r="K8925" s="41" t="s">
        <v>116</v>
      </c>
    </row>
    <row r="8926" spans="1:11" x14ac:dyDescent="0.2">
      <c r="A8926" s="30">
        <v>5299</v>
      </c>
      <c r="B8926" s="249" t="str">
        <f>IF(AND(A8926&lt;&gt;"",ISNUMBER(A8926)),VLOOKUP(A8926,Studies!A:BR,2,FALSE),"")</f>
        <v>Markowitz 2006</v>
      </c>
      <c r="C8926" s="250" t="str">
        <f>IF(AND(A8926&lt;&gt;"",ISNUMBER(A8926)),VLOOKUP(A8926,Studies!A:BR,3,FALSE),"")</f>
        <v>https://www.ncbi.nlm.nih.gov/pubmed/17133211</v>
      </c>
      <c r="D8926" s="250" t="str">
        <f>IF(AND(A8926&lt;&gt;"",ISNUMBER(A8926)),VLOOKUP(A8926,Studies!A:BR,4,FALSE),"")</f>
        <v>600mg FCT MD</v>
      </c>
      <c r="E8926" s="250" t="str">
        <f>IF(AND(A8926&lt;&gt;"",ISNUMBER(A8926)),VLOOKUP(A8926,Studies!A:BR,5,FALSE),"")</f>
        <v>Raltegravir</v>
      </c>
      <c r="F8926" s="251" t="str">
        <f>IF(AND(A8926&lt;&gt;"",ISNUMBER(A8926)),VLOOKUP(A8926,Studies!A:BR,6,FALSE),"")</f>
        <v>Plasma</v>
      </c>
      <c r="G8926" s="194">
        <v>216</v>
      </c>
      <c r="H8926" s="50" t="s">
        <v>60</v>
      </c>
      <c r="I8926" s="187">
        <v>720.72076416015625</v>
      </c>
      <c r="J8926" s="41" t="s">
        <v>964</v>
      </c>
      <c r="K8926" s="41" t="s">
        <v>116</v>
      </c>
    </row>
    <row r="8927" spans="1:11" x14ac:dyDescent="0.2">
      <c r="A8927" s="30">
        <v>5299</v>
      </c>
      <c r="B8927" s="249" t="str">
        <f>IF(AND(A8927&lt;&gt;"",ISNUMBER(A8927)),VLOOKUP(A8927,Studies!A:BR,2,FALSE),"")</f>
        <v>Markowitz 2006</v>
      </c>
      <c r="C8927" s="250" t="str">
        <f>IF(AND(A8927&lt;&gt;"",ISNUMBER(A8927)),VLOOKUP(A8927,Studies!A:BR,3,FALSE),"")</f>
        <v>https://www.ncbi.nlm.nih.gov/pubmed/17133211</v>
      </c>
      <c r="D8927" s="250" t="str">
        <f>IF(AND(A8927&lt;&gt;"",ISNUMBER(A8927)),VLOOKUP(A8927,Studies!A:BR,4,FALSE),"")</f>
        <v>600mg FCT MD</v>
      </c>
      <c r="E8927" s="250" t="str">
        <f>IF(AND(A8927&lt;&gt;"",ISNUMBER(A8927)),VLOOKUP(A8927,Studies!A:BR,5,FALSE),"")</f>
        <v>Raltegravir</v>
      </c>
      <c r="F8927" s="251" t="str">
        <f>IF(AND(A8927&lt;&gt;"",ISNUMBER(A8927)),VLOOKUP(A8927,Studies!A:BR,6,FALSE),"")</f>
        <v>Plasma</v>
      </c>
      <c r="G8927" s="194">
        <v>216.5</v>
      </c>
      <c r="H8927" s="50" t="s">
        <v>60</v>
      </c>
      <c r="I8927" s="187">
        <v>3135.13525390625</v>
      </c>
      <c r="J8927" s="41" t="s">
        <v>964</v>
      </c>
      <c r="K8927" s="41" t="s">
        <v>116</v>
      </c>
    </row>
    <row r="8928" spans="1:11" x14ac:dyDescent="0.2">
      <c r="A8928" s="30">
        <v>5299</v>
      </c>
      <c r="B8928" s="249" t="str">
        <f>IF(AND(A8928&lt;&gt;"",ISNUMBER(A8928)),VLOOKUP(A8928,Studies!A:BR,2,FALSE),"")</f>
        <v>Markowitz 2006</v>
      </c>
      <c r="C8928" s="250" t="str">
        <f>IF(AND(A8928&lt;&gt;"",ISNUMBER(A8928)),VLOOKUP(A8928,Studies!A:BR,3,FALSE),"")</f>
        <v>https://www.ncbi.nlm.nih.gov/pubmed/17133211</v>
      </c>
      <c r="D8928" s="250" t="str">
        <f>IF(AND(A8928&lt;&gt;"",ISNUMBER(A8928)),VLOOKUP(A8928,Studies!A:BR,4,FALSE),"")</f>
        <v>600mg FCT MD</v>
      </c>
      <c r="E8928" s="250" t="str">
        <f>IF(AND(A8928&lt;&gt;"",ISNUMBER(A8928)),VLOOKUP(A8928,Studies!A:BR,5,FALSE),"")</f>
        <v>Raltegravir</v>
      </c>
      <c r="F8928" s="251" t="str">
        <f>IF(AND(A8928&lt;&gt;"",ISNUMBER(A8928)),VLOOKUP(A8928,Studies!A:BR,6,FALSE),"")</f>
        <v>Plasma</v>
      </c>
      <c r="G8928" s="194">
        <v>217</v>
      </c>
      <c r="H8928" s="50" t="s">
        <v>60</v>
      </c>
      <c r="I8928" s="187">
        <v>3441.441650390625</v>
      </c>
      <c r="J8928" s="41" t="s">
        <v>964</v>
      </c>
      <c r="K8928" s="41" t="s">
        <v>116</v>
      </c>
    </row>
    <row r="8929" spans="1:11" x14ac:dyDescent="0.2">
      <c r="A8929" s="30">
        <v>5299</v>
      </c>
      <c r="B8929" s="249" t="str">
        <f>IF(AND(A8929&lt;&gt;"",ISNUMBER(A8929)),VLOOKUP(A8929,Studies!A:BR,2,FALSE),"")</f>
        <v>Markowitz 2006</v>
      </c>
      <c r="C8929" s="250" t="str">
        <f>IF(AND(A8929&lt;&gt;"",ISNUMBER(A8929)),VLOOKUP(A8929,Studies!A:BR,3,FALSE),"")</f>
        <v>https://www.ncbi.nlm.nih.gov/pubmed/17133211</v>
      </c>
      <c r="D8929" s="250" t="str">
        <f>IF(AND(A8929&lt;&gt;"",ISNUMBER(A8929)),VLOOKUP(A8929,Studies!A:BR,4,FALSE),"")</f>
        <v>600mg FCT MD</v>
      </c>
      <c r="E8929" s="250" t="str">
        <f>IF(AND(A8929&lt;&gt;"",ISNUMBER(A8929)),VLOOKUP(A8929,Studies!A:BR,5,FALSE),"")</f>
        <v>Raltegravir</v>
      </c>
      <c r="F8929" s="251" t="str">
        <f>IF(AND(A8929&lt;&gt;"",ISNUMBER(A8929)),VLOOKUP(A8929,Studies!A:BR,6,FALSE),"")</f>
        <v>Plasma</v>
      </c>
      <c r="G8929" s="194">
        <v>217.5</v>
      </c>
      <c r="H8929" s="50" t="s">
        <v>60</v>
      </c>
      <c r="I8929" s="187">
        <v>3423.423583984375</v>
      </c>
      <c r="J8929" s="41" t="s">
        <v>964</v>
      </c>
      <c r="K8929" s="41" t="s">
        <v>116</v>
      </c>
    </row>
    <row r="8930" spans="1:11" x14ac:dyDescent="0.2">
      <c r="A8930" s="30">
        <v>5299</v>
      </c>
      <c r="B8930" s="249" t="str">
        <f>IF(AND(A8930&lt;&gt;"",ISNUMBER(A8930)),VLOOKUP(A8930,Studies!A:BR,2,FALSE),"")</f>
        <v>Markowitz 2006</v>
      </c>
      <c r="C8930" s="250" t="str">
        <f>IF(AND(A8930&lt;&gt;"",ISNUMBER(A8930)),VLOOKUP(A8930,Studies!A:BR,3,FALSE),"")</f>
        <v>https://www.ncbi.nlm.nih.gov/pubmed/17133211</v>
      </c>
      <c r="D8930" s="250" t="str">
        <f>IF(AND(A8930&lt;&gt;"",ISNUMBER(A8930)),VLOOKUP(A8930,Studies!A:BR,4,FALSE),"")</f>
        <v>600mg FCT MD</v>
      </c>
      <c r="E8930" s="250" t="str">
        <f>IF(AND(A8930&lt;&gt;"",ISNUMBER(A8930)),VLOOKUP(A8930,Studies!A:BR,5,FALSE),"")</f>
        <v>Raltegravir</v>
      </c>
      <c r="F8930" s="251" t="str">
        <f>IF(AND(A8930&lt;&gt;"",ISNUMBER(A8930)),VLOOKUP(A8930,Studies!A:BR,6,FALSE),"")</f>
        <v>Plasma</v>
      </c>
      <c r="G8930" s="194">
        <v>218</v>
      </c>
      <c r="H8930" s="50" t="s">
        <v>60</v>
      </c>
      <c r="I8930" s="187">
        <v>3477.4775390625</v>
      </c>
      <c r="J8930" s="41" t="s">
        <v>964</v>
      </c>
      <c r="K8930" s="41" t="s">
        <v>116</v>
      </c>
    </row>
    <row r="8931" spans="1:11" x14ac:dyDescent="0.2">
      <c r="A8931" s="30">
        <v>5299</v>
      </c>
      <c r="B8931" s="249" t="str">
        <f>IF(AND(A8931&lt;&gt;"",ISNUMBER(A8931)),VLOOKUP(A8931,Studies!A:BR,2,FALSE),"")</f>
        <v>Markowitz 2006</v>
      </c>
      <c r="C8931" s="250" t="str">
        <f>IF(AND(A8931&lt;&gt;"",ISNUMBER(A8931)),VLOOKUP(A8931,Studies!A:BR,3,FALSE),"")</f>
        <v>https://www.ncbi.nlm.nih.gov/pubmed/17133211</v>
      </c>
      <c r="D8931" s="250" t="str">
        <f>IF(AND(A8931&lt;&gt;"",ISNUMBER(A8931)),VLOOKUP(A8931,Studies!A:BR,4,FALSE),"")</f>
        <v>600mg FCT MD</v>
      </c>
      <c r="E8931" s="250" t="str">
        <f>IF(AND(A8931&lt;&gt;"",ISNUMBER(A8931)),VLOOKUP(A8931,Studies!A:BR,5,FALSE),"")</f>
        <v>Raltegravir</v>
      </c>
      <c r="F8931" s="251" t="str">
        <f>IF(AND(A8931&lt;&gt;"",ISNUMBER(A8931)),VLOOKUP(A8931,Studies!A:BR,6,FALSE),"")</f>
        <v>Plasma</v>
      </c>
      <c r="G8931" s="194">
        <v>219</v>
      </c>
      <c r="H8931" s="50" t="s">
        <v>60</v>
      </c>
      <c r="I8931" s="187">
        <v>2666.666748046875</v>
      </c>
      <c r="J8931" s="41" t="s">
        <v>964</v>
      </c>
      <c r="K8931" s="41" t="s">
        <v>116</v>
      </c>
    </row>
    <row r="8932" spans="1:11" x14ac:dyDescent="0.2">
      <c r="A8932" s="30">
        <v>5299</v>
      </c>
      <c r="B8932" s="249" t="str">
        <f>IF(AND(A8932&lt;&gt;"",ISNUMBER(A8932)),VLOOKUP(A8932,Studies!A:BR,2,FALSE),"")</f>
        <v>Markowitz 2006</v>
      </c>
      <c r="C8932" s="250" t="str">
        <f>IF(AND(A8932&lt;&gt;"",ISNUMBER(A8932)),VLOOKUP(A8932,Studies!A:BR,3,FALSE),"")</f>
        <v>https://www.ncbi.nlm.nih.gov/pubmed/17133211</v>
      </c>
      <c r="D8932" s="250" t="str">
        <f>IF(AND(A8932&lt;&gt;"",ISNUMBER(A8932)),VLOOKUP(A8932,Studies!A:BR,4,FALSE),"")</f>
        <v>600mg FCT MD</v>
      </c>
      <c r="E8932" s="250" t="str">
        <f>IF(AND(A8932&lt;&gt;"",ISNUMBER(A8932)),VLOOKUP(A8932,Studies!A:BR,5,FALSE),"")</f>
        <v>Raltegravir</v>
      </c>
      <c r="F8932" s="251" t="str">
        <f>IF(AND(A8932&lt;&gt;"",ISNUMBER(A8932)),VLOOKUP(A8932,Studies!A:BR,6,FALSE),"")</f>
        <v>Plasma</v>
      </c>
      <c r="G8932" s="194">
        <v>220</v>
      </c>
      <c r="H8932" s="50" t="s">
        <v>60</v>
      </c>
      <c r="I8932" s="187">
        <v>2486.486572265625</v>
      </c>
      <c r="J8932" s="41" t="s">
        <v>964</v>
      </c>
      <c r="K8932" s="41" t="s">
        <v>116</v>
      </c>
    </row>
    <row r="8933" spans="1:11" x14ac:dyDescent="0.2">
      <c r="A8933" s="30">
        <v>5299</v>
      </c>
      <c r="B8933" s="249" t="str">
        <f>IF(AND(A8933&lt;&gt;"",ISNUMBER(A8933)),VLOOKUP(A8933,Studies!A:BR,2,FALSE),"")</f>
        <v>Markowitz 2006</v>
      </c>
      <c r="C8933" s="250" t="str">
        <f>IF(AND(A8933&lt;&gt;"",ISNUMBER(A8933)),VLOOKUP(A8933,Studies!A:BR,3,FALSE),"")</f>
        <v>https://www.ncbi.nlm.nih.gov/pubmed/17133211</v>
      </c>
      <c r="D8933" s="250" t="str">
        <f>IF(AND(A8933&lt;&gt;"",ISNUMBER(A8933)),VLOOKUP(A8933,Studies!A:BR,4,FALSE),"")</f>
        <v>600mg FCT MD</v>
      </c>
      <c r="E8933" s="250" t="str">
        <f>IF(AND(A8933&lt;&gt;"",ISNUMBER(A8933)),VLOOKUP(A8933,Studies!A:BR,5,FALSE),"")</f>
        <v>Raltegravir</v>
      </c>
      <c r="F8933" s="251" t="str">
        <f>IF(AND(A8933&lt;&gt;"",ISNUMBER(A8933)),VLOOKUP(A8933,Studies!A:BR,6,FALSE),"")</f>
        <v>Plasma</v>
      </c>
      <c r="G8933" s="194">
        <v>222</v>
      </c>
      <c r="H8933" s="50" t="s">
        <v>60</v>
      </c>
      <c r="I8933" s="187">
        <v>1477.4775390625</v>
      </c>
      <c r="J8933" s="41" t="s">
        <v>964</v>
      </c>
      <c r="K8933" s="41" t="s">
        <v>116</v>
      </c>
    </row>
    <row r="8934" spans="1:11" x14ac:dyDescent="0.2">
      <c r="A8934" s="30">
        <v>5299</v>
      </c>
      <c r="B8934" s="249" t="str">
        <f>IF(AND(A8934&lt;&gt;"",ISNUMBER(A8934)),VLOOKUP(A8934,Studies!A:BR,2,FALSE),"")</f>
        <v>Markowitz 2006</v>
      </c>
      <c r="C8934" s="250" t="str">
        <f>IF(AND(A8934&lt;&gt;"",ISNUMBER(A8934)),VLOOKUP(A8934,Studies!A:BR,3,FALSE),"")</f>
        <v>https://www.ncbi.nlm.nih.gov/pubmed/17133211</v>
      </c>
      <c r="D8934" s="250" t="str">
        <f>IF(AND(A8934&lt;&gt;"",ISNUMBER(A8934)),VLOOKUP(A8934,Studies!A:BR,4,FALSE),"")</f>
        <v>600mg FCT MD</v>
      </c>
      <c r="E8934" s="250" t="str">
        <f>IF(AND(A8934&lt;&gt;"",ISNUMBER(A8934)),VLOOKUP(A8934,Studies!A:BR,5,FALSE),"")</f>
        <v>Raltegravir</v>
      </c>
      <c r="F8934" s="251" t="str">
        <f>IF(AND(A8934&lt;&gt;"",ISNUMBER(A8934)),VLOOKUP(A8934,Studies!A:BR,6,FALSE),"")</f>
        <v>Plasma</v>
      </c>
      <c r="G8934" s="194">
        <v>224</v>
      </c>
      <c r="H8934" s="50" t="s">
        <v>60</v>
      </c>
      <c r="I8934" s="187">
        <v>756.75677490234375</v>
      </c>
      <c r="J8934" s="41" t="s">
        <v>964</v>
      </c>
      <c r="K8934" s="41" t="s">
        <v>116</v>
      </c>
    </row>
    <row r="8935" spans="1:11" x14ac:dyDescent="0.2">
      <c r="A8935" s="30">
        <v>5299</v>
      </c>
      <c r="B8935" s="249" t="str">
        <f>IF(AND(A8935&lt;&gt;"",ISNUMBER(A8935)),VLOOKUP(A8935,Studies!A:BR,2,FALSE),"")</f>
        <v>Markowitz 2006</v>
      </c>
      <c r="C8935" s="250" t="str">
        <f>IF(AND(A8935&lt;&gt;"",ISNUMBER(A8935)),VLOOKUP(A8935,Studies!A:BR,3,FALSE),"")</f>
        <v>https://www.ncbi.nlm.nih.gov/pubmed/17133211</v>
      </c>
      <c r="D8935" s="250" t="str">
        <f>IF(AND(A8935&lt;&gt;"",ISNUMBER(A8935)),VLOOKUP(A8935,Studies!A:BR,4,FALSE),"")</f>
        <v>600mg FCT MD</v>
      </c>
      <c r="E8935" s="250" t="str">
        <f>IF(AND(A8935&lt;&gt;"",ISNUMBER(A8935)),VLOOKUP(A8935,Studies!A:BR,5,FALSE),"")</f>
        <v>Raltegravir</v>
      </c>
      <c r="F8935" s="251" t="str">
        <f>IF(AND(A8935&lt;&gt;"",ISNUMBER(A8935)),VLOOKUP(A8935,Studies!A:BR,6,FALSE),"")</f>
        <v>Plasma</v>
      </c>
      <c r="G8935" s="194">
        <v>228</v>
      </c>
      <c r="H8935" s="50" t="s">
        <v>60</v>
      </c>
      <c r="I8935" s="187">
        <v>288.28829956054688</v>
      </c>
      <c r="J8935" s="41" t="s">
        <v>964</v>
      </c>
      <c r="K8935" s="41" t="s">
        <v>116</v>
      </c>
    </row>
    <row r="8936" spans="1:11" x14ac:dyDescent="0.2">
      <c r="A8936" s="30">
        <v>5300</v>
      </c>
      <c r="B8936" s="249" t="str">
        <f>IF(AND(A8936&lt;&gt;"",ISNUMBER(A8936)),VLOOKUP(A8936,Studies!A:BR,2,FALSE),"")</f>
        <v>Kassahun 2007</v>
      </c>
      <c r="C8936" s="250" t="str">
        <f>IF(AND(A8936&lt;&gt;"",ISNUMBER(A8936)),VLOOKUP(A8936,Studies!A:BR,3,FALSE),"")</f>
        <v>https://www.ncbi.nlm.nih.gov/pubmed/17591678</v>
      </c>
      <c r="D8936" s="250" t="str">
        <f>IF(AND(A8936&lt;&gt;"",ISNUMBER(A8936)),VLOOKUP(A8936,Studies!A:BR,4,FALSE),"")</f>
        <v>200mg FCT SD</v>
      </c>
      <c r="E8936" s="250" t="str">
        <f>IF(AND(A8936&lt;&gt;"",ISNUMBER(A8936)),VLOOKUP(A8936,Studies!A:BR,5,FALSE),"")</f>
        <v>Raltegravir</v>
      </c>
      <c r="F8936" s="251" t="str">
        <f>IF(AND(A8936&lt;&gt;"",ISNUMBER(A8936)),VLOOKUP(A8936,Studies!A:BR,6,FALSE),"")</f>
        <v>Plasma</v>
      </c>
      <c r="G8936" s="194">
        <v>0</v>
      </c>
      <c r="H8936" s="50" t="s">
        <v>60</v>
      </c>
      <c r="I8936" s="187">
        <v>0</v>
      </c>
      <c r="J8936" s="41" t="s">
        <v>964</v>
      </c>
      <c r="K8936" s="41" t="s">
        <v>116</v>
      </c>
    </row>
    <row r="8937" spans="1:11" x14ac:dyDescent="0.2">
      <c r="A8937" s="30">
        <v>5300</v>
      </c>
      <c r="B8937" s="249" t="str">
        <f>IF(AND(A8937&lt;&gt;"",ISNUMBER(A8937)),VLOOKUP(A8937,Studies!A:BR,2,FALSE),"")</f>
        <v>Kassahun 2007</v>
      </c>
      <c r="C8937" s="250" t="str">
        <f>IF(AND(A8937&lt;&gt;"",ISNUMBER(A8937)),VLOOKUP(A8937,Studies!A:BR,3,FALSE),"")</f>
        <v>https://www.ncbi.nlm.nih.gov/pubmed/17591678</v>
      </c>
      <c r="D8937" s="250" t="str">
        <f>IF(AND(A8937&lt;&gt;"",ISNUMBER(A8937)),VLOOKUP(A8937,Studies!A:BR,4,FALSE),"")</f>
        <v>200mg FCT SD</v>
      </c>
      <c r="E8937" s="250" t="str">
        <f>IF(AND(A8937&lt;&gt;"",ISNUMBER(A8937)),VLOOKUP(A8937,Studies!A:BR,5,FALSE),"")</f>
        <v>Raltegravir</v>
      </c>
      <c r="F8937" s="251" t="str">
        <f>IF(AND(A8937&lt;&gt;"",ISNUMBER(A8937)),VLOOKUP(A8937,Studies!A:BR,6,FALSE),"")</f>
        <v>Plasma</v>
      </c>
      <c r="G8937" s="194">
        <v>0.5</v>
      </c>
      <c r="H8937" s="50" t="s">
        <v>60</v>
      </c>
      <c r="I8937" s="187">
        <v>3061.224365234375</v>
      </c>
      <c r="J8937" s="41" t="s">
        <v>964</v>
      </c>
      <c r="K8937" s="41" t="s">
        <v>116</v>
      </c>
    </row>
    <row r="8938" spans="1:11" x14ac:dyDescent="0.2">
      <c r="A8938" s="30">
        <v>5300</v>
      </c>
      <c r="B8938" s="249" t="str">
        <f>IF(AND(A8938&lt;&gt;"",ISNUMBER(A8938)),VLOOKUP(A8938,Studies!A:BR,2,FALSE),"")</f>
        <v>Kassahun 2007</v>
      </c>
      <c r="C8938" s="250" t="str">
        <f>IF(AND(A8938&lt;&gt;"",ISNUMBER(A8938)),VLOOKUP(A8938,Studies!A:BR,3,FALSE),"")</f>
        <v>https://www.ncbi.nlm.nih.gov/pubmed/17591678</v>
      </c>
      <c r="D8938" s="250" t="str">
        <f>IF(AND(A8938&lt;&gt;"",ISNUMBER(A8938)),VLOOKUP(A8938,Studies!A:BR,4,FALSE),"")</f>
        <v>200mg FCT SD</v>
      </c>
      <c r="E8938" s="250" t="str">
        <f>IF(AND(A8938&lt;&gt;"",ISNUMBER(A8938)),VLOOKUP(A8938,Studies!A:BR,5,FALSE),"")</f>
        <v>Raltegravir</v>
      </c>
      <c r="F8938" s="251" t="str">
        <f>IF(AND(A8938&lt;&gt;"",ISNUMBER(A8938)),VLOOKUP(A8938,Studies!A:BR,6,FALSE),"")</f>
        <v>Plasma</v>
      </c>
      <c r="G8938" s="194">
        <v>1</v>
      </c>
      <c r="H8938" s="50" t="s">
        <v>60</v>
      </c>
      <c r="I8938" s="187">
        <v>4359.18359375</v>
      </c>
      <c r="J8938" s="41" t="s">
        <v>964</v>
      </c>
      <c r="K8938" s="41" t="s">
        <v>116</v>
      </c>
    </row>
    <row r="8939" spans="1:11" x14ac:dyDescent="0.2">
      <c r="A8939" s="30">
        <v>5300</v>
      </c>
      <c r="B8939" s="249" t="str">
        <f>IF(AND(A8939&lt;&gt;"",ISNUMBER(A8939)),VLOOKUP(A8939,Studies!A:BR,2,FALSE),"")</f>
        <v>Kassahun 2007</v>
      </c>
      <c r="C8939" s="250" t="str">
        <f>IF(AND(A8939&lt;&gt;"",ISNUMBER(A8939)),VLOOKUP(A8939,Studies!A:BR,3,FALSE),"")</f>
        <v>https://www.ncbi.nlm.nih.gov/pubmed/17591678</v>
      </c>
      <c r="D8939" s="250" t="str">
        <f>IF(AND(A8939&lt;&gt;"",ISNUMBER(A8939)),VLOOKUP(A8939,Studies!A:BR,4,FALSE),"")</f>
        <v>200mg FCT SD</v>
      </c>
      <c r="E8939" s="250" t="str">
        <f>IF(AND(A8939&lt;&gt;"",ISNUMBER(A8939)),VLOOKUP(A8939,Studies!A:BR,5,FALSE),"")</f>
        <v>Raltegravir</v>
      </c>
      <c r="F8939" s="251" t="str">
        <f>IF(AND(A8939&lt;&gt;"",ISNUMBER(A8939)),VLOOKUP(A8939,Studies!A:BR,6,FALSE),"")</f>
        <v>Plasma</v>
      </c>
      <c r="G8939" s="194">
        <v>2</v>
      </c>
      <c r="H8939" s="50" t="s">
        <v>60</v>
      </c>
      <c r="I8939" s="187">
        <v>2865.30615234375</v>
      </c>
      <c r="J8939" s="41" t="s">
        <v>964</v>
      </c>
      <c r="K8939" s="41" t="s">
        <v>116</v>
      </c>
    </row>
    <row r="8940" spans="1:11" x14ac:dyDescent="0.2">
      <c r="A8940" s="30">
        <v>5300</v>
      </c>
      <c r="B8940" s="249" t="str">
        <f>IF(AND(A8940&lt;&gt;"",ISNUMBER(A8940)),VLOOKUP(A8940,Studies!A:BR,2,FALSE),"")</f>
        <v>Kassahun 2007</v>
      </c>
      <c r="C8940" s="250" t="str">
        <f>IF(AND(A8940&lt;&gt;"",ISNUMBER(A8940)),VLOOKUP(A8940,Studies!A:BR,3,FALSE),"")</f>
        <v>https://www.ncbi.nlm.nih.gov/pubmed/17591678</v>
      </c>
      <c r="D8940" s="250" t="str">
        <f>IF(AND(A8940&lt;&gt;"",ISNUMBER(A8940)),VLOOKUP(A8940,Studies!A:BR,4,FALSE),"")</f>
        <v>200mg FCT SD</v>
      </c>
      <c r="E8940" s="250" t="str">
        <f>IF(AND(A8940&lt;&gt;"",ISNUMBER(A8940)),VLOOKUP(A8940,Studies!A:BR,5,FALSE),"")</f>
        <v>Raltegravir</v>
      </c>
      <c r="F8940" s="251" t="str">
        <f>IF(AND(A8940&lt;&gt;"",ISNUMBER(A8940)),VLOOKUP(A8940,Studies!A:BR,6,FALSE),"")</f>
        <v>Plasma</v>
      </c>
      <c r="G8940" s="194">
        <v>3</v>
      </c>
      <c r="H8940" s="50" t="s">
        <v>60</v>
      </c>
      <c r="I8940" s="187">
        <v>1518.3673095703125</v>
      </c>
      <c r="J8940" s="41" t="s">
        <v>964</v>
      </c>
      <c r="K8940" s="41" t="s">
        <v>116</v>
      </c>
    </row>
    <row r="8941" spans="1:11" x14ac:dyDescent="0.2">
      <c r="A8941" s="30">
        <v>5300</v>
      </c>
      <c r="B8941" s="249" t="str">
        <f>IF(AND(A8941&lt;&gt;"",ISNUMBER(A8941)),VLOOKUP(A8941,Studies!A:BR,2,FALSE),"")</f>
        <v>Kassahun 2007</v>
      </c>
      <c r="C8941" s="250" t="str">
        <f>IF(AND(A8941&lt;&gt;"",ISNUMBER(A8941)),VLOOKUP(A8941,Studies!A:BR,3,FALSE),"")</f>
        <v>https://www.ncbi.nlm.nih.gov/pubmed/17591678</v>
      </c>
      <c r="D8941" s="250" t="str">
        <f>IF(AND(A8941&lt;&gt;"",ISNUMBER(A8941)),VLOOKUP(A8941,Studies!A:BR,4,FALSE),"")</f>
        <v>200mg FCT SD</v>
      </c>
      <c r="E8941" s="250" t="str">
        <f>IF(AND(A8941&lt;&gt;"",ISNUMBER(A8941)),VLOOKUP(A8941,Studies!A:BR,5,FALSE),"")</f>
        <v>Raltegravir</v>
      </c>
      <c r="F8941" s="251" t="str">
        <f>IF(AND(A8941&lt;&gt;"",ISNUMBER(A8941)),VLOOKUP(A8941,Studies!A:BR,6,FALSE),"")</f>
        <v>Plasma</v>
      </c>
      <c r="G8941" s="194">
        <v>4</v>
      </c>
      <c r="H8941" s="50" t="s">
        <v>60</v>
      </c>
      <c r="I8941" s="187">
        <v>808.16326904296875</v>
      </c>
      <c r="J8941" s="41" t="s">
        <v>964</v>
      </c>
      <c r="K8941" s="41" t="s">
        <v>116</v>
      </c>
    </row>
    <row r="8942" spans="1:11" x14ac:dyDescent="0.2">
      <c r="A8942" s="30">
        <v>5300</v>
      </c>
      <c r="B8942" s="249" t="str">
        <f>IF(AND(A8942&lt;&gt;"",ISNUMBER(A8942)),VLOOKUP(A8942,Studies!A:BR,2,FALSE),"")</f>
        <v>Kassahun 2007</v>
      </c>
      <c r="C8942" s="250" t="str">
        <f>IF(AND(A8942&lt;&gt;"",ISNUMBER(A8942)),VLOOKUP(A8942,Studies!A:BR,3,FALSE),"")</f>
        <v>https://www.ncbi.nlm.nih.gov/pubmed/17591678</v>
      </c>
      <c r="D8942" s="250" t="str">
        <f>IF(AND(A8942&lt;&gt;"",ISNUMBER(A8942)),VLOOKUP(A8942,Studies!A:BR,4,FALSE),"")</f>
        <v>200mg FCT SD</v>
      </c>
      <c r="E8942" s="250" t="str">
        <f>IF(AND(A8942&lt;&gt;"",ISNUMBER(A8942)),VLOOKUP(A8942,Studies!A:BR,5,FALSE),"")</f>
        <v>Raltegravir</v>
      </c>
      <c r="F8942" s="251" t="str">
        <f>IF(AND(A8942&lt;&gt;"",ISNUMBER(A8942)),VLOOKUP(A8942,Studies!A:BR,6,FALSE),"")</f>
        <v>Plasma</v>
      </c>
      <c r="G8942" s="194">
        <v>5</v>
      </c>
      <c r="H8942" s="50" t="s">
        <v>60</v>
      </c>
      <c r="I8942" s="187">
        <v>391.83673095703125</v>
      </c>
      <c r="J8942" s="41" t="s">
        <v>964</v>
      </c>
      <c r="K8942" s="41" t="s">
        <v>116</v>
      </c>
    </row>
    <row r="8943" spans="1:11" x14ac:dyDescent="0.2">
      <c r="A8943" s="30">
        <v>5300</v>
      </c>
      <c r="B8943" s="249" t="str">
        <f>IF(AND(A8943&lt;&gt;"",ISNUMBER(A8943)),VLOOKUP(A8943,Studies!A:BR,2,FALSE),"")</f>
        <v>Kassahun 2007</v>
      </c>
      <c r="C8943" s="250" t="str">
        <f>IF(AND(A8943&lt;&gt;"",ISNUMBER(A8943)),VLOOKUP(A8943,Studies!A:BR,3,FALSE),"")</f>
        <v>https://www.ncbi.nlm.nih.gov/pubmed/17591678</v>
      </c>
      <c r="D8943" s="250" t="str">
        <f>IF(AND(A8943&lt;&gt;"",ISNUMBER(A8943)),VLOOKUP(A8943,Studies!A:BR,4,FALSE),"")</f>
        <v>200mg FCT SD</v>
      </c>
      <c r="E8943" s="250" t="str">
        <f>IF(AND(A8943&lt;&gt;"",ISNUMBER(A8943)),VLOOKUP(A8943,Studies!A:BR,5,FALSE),"")</f>
        <v>Raltegravir</v>
      </c>
      <c r="F8943" s="251" t="str">
        <f>IF(AND(A8943&lt;&gt;"",ISNUMBER(A8943)),VLOOKUP(A8943,Studies!A:BR,6,FALSE),"")</f>
        <v>Plasma</v>
      </c>
      <c r="G8943" s="194">
        <v>6</v>
      </c>
      <c r="H8943" s="50" t="s">
        <v>60</v>
      </c>
      <c r="I8943" s="187">
        <v>171.42857360839844</v>
      </c>
      <c r="J8943" s="41" t="s">
        <v>964</v>
      </c>
      <c r="K8943" s="41" t="s">
        <v>116</v>
      </c>
    </row>
    <row r="8944" spans="1:11" x14ac:dyDescent="0.2">
      <c r="A8944" s="30">
        <v>5300</v>
      </c>
      <c r="B8944" s="249" t="str">
        <f>IF(AND(A8944&lt;&gt;"",ISNUMBER(A8944)),VLOOKUP(A8944,Studies!A:BR,2,FALSE),"")</f>
        <v>Kassahun 2007</v>
      </c>
      <c r="C8944" s="250" t="str">
        <f>IF(AND(A8944&lt;&gt;"",ISNUMBER(A8944)),VLOOKUP(A8944,Studies!A:BR,3,FALSE),"")</f>
        <v>https://www.ncbi.nlm.nih.gov/pubmed/17591678</v>
      </c>
      <c r="D8944" s="250" t="str">
        <f>IF(AND(A8944&lt;&gt;"",ISNUMBER(A8944)),VLOOKUP(A8944,Studies!A:BR,4,FALSE),"")</f>
        <v>200mg FCT SD</v>
      </c>
      <c r="E8944" s="250" t="str">
        <f>IF(AND(A8944&lt;&gt;"",ISNUMBER(A8944)),VLOOKUP(A8944,Studies!A:BR,5,FALSE),"")</f>
        <v>Raltegravir</v>
      </c>
      <c r="F8944" s="251" t="str">
        <f>IF(AND(A8944&lt;&gt;"",ISNUMBER(A8944)),VLOOKUP(A8944,Studies!A:BR,6,FALSE),"")</f>
        <v>Plasma</v>
      </c>
      <c r="G8944" s="194">
        <v>8</v>
      </c>
      <c r="H8944" s="50" t="s">
        <v>60</v>
      </c>
      <c r="I8944" s="187">
        <v>97.959182739257813</v>
      </c>
      <c r="J8944" s="41" t="s">
        <v>964</v>
      </c>
      <c r="K8944" s="41" t="s">
        <v>116</v>
      </c>
    </row>
    <row r="8945" spans="1:15" x14ac:dyDescent="0.2">
      <c r="A8945" s="30">
        <v>5300</v>
      </c>
      <c r="B8945" s="249" t="str">
        <f>IF(AND(A8945&lt;&gt;"",ISNUMBER(A8945)),VLOOKUP(A8945,Studies!A:BR,2,FALSE),"")</f>
        <v>Kassahun 2007</v>
      </c>
      <c r="C8945" s="250" t="str">
        <f>IF(AND(A8945&lt;&gt;"",ISNUMBER(A8945)),VLOOKUP(A8945,Studies!A:BR,3,FALSE),"")</f>
        <v>https://www.ncbi.nlm.nih.gov/pubmed/17591678</v>
      </c>
      <c r="D8945" s="250" t="str">
        <f>IF(AND(A8945&lt;&gt;"",ISNUMBER(A8945)),VLOOKUP(A8945,Studies!A:BR,4,FALSE),"")</f>
        <v>200mg FCT SD</v>
      </c>
      <c r="E8945" s="250" t="str">
        <f>IF(AND(A8945&lt;&gt;"",ISNUMBER(A8945)),VLOOKUP(A8945,Studies!A:BR,5,FALSE),"")</f>
        <v>Raltegravir</v>
      </c>
      <c r="F8945" s="251" t="str">
        <f>IF(AND(A8945&lt;&gt;"",ISNUMBER(A8945)),VLOOKUP(A8945,Studies!A:BR,6,FALSE),"")</f>
        <v>Plasma</v>
      </c>
      <c r="G8945" s="194">
        <v>10</v>
      </c>
      <c r="H8945" s="50" t="s">
        <v>60</v>
      </c>
      <c r="I8945" s="187">
        <v>73.469390869140625</v>
      </c>
      <c r="J8945" s="41" t="s">
        <v>964</v>
      </c>
      <c r="K8945" s="41" t="s">
        <v>116</v>
      </c>
    </row>
    <row r="8946" spans="1:15" x14ac:dyDescent="0.2">
      <c r="A8946" s="30">
        <v>5300</v>
      </c>
      <c r="B8946" s="249" t="str">
        <f>IF(AND(A8946&lt;&gt;"",ISNUMBER(A8946)),VLOOKUP(A8946,Studies!A:BR,2,FALSE),"")</f>
        <v>Kassahun 2007</v>
      </c>
      <c r="C8946" s="250" t="str">
        <f>IF(AND(A8946&lt;&gt;"",ISNUMBER(A8946)),VLOOKUP(A8946,Studies!A:BR,3,FALSE),"")</f>
        <v>https://www.ncbi.nlm.nih.gov/pubmed/17591678</v>
      </c>
      <c r="D8946" s="250" t="str">
        <f>IF(AND(A8946&lt;&gt;"",ISNUMBER(A8946)),VLOOKUP(A8946,Studies!A:BR,4,FALSE),"")</f>
        <v>200mg FCT SD</v>
      </c>
      <c r="E8946" s="250" t="str">
        <f>IF(AND(A8946&lt;&gt;"",ISNUMBER(A8946)),VLOOKUP(A8946,Studies!A:BR,5,FALSE),"")</f>
        <v>Raltegravir</v>
      </c>
      <c r="F8946" s="251" t="str">
        <f>IF(AND(A8946&lt;&gt;"",ISNUMBER(A8946)),VLOOKUP(A8946,Studies!A:BR,6,FALSE),"")</f>
        <v>Plasma</v>
      </c>
      <c r="G8946" s="194">
        <v>12</v>
      </c>
      <c r="H8946" s="50" t="s">
        <v>60</v>
      </c>
      <c r="I8946" s="187">
        <v>97.959182739257813</v>
      </c>
      <c r="J8946" s="41" t="s">
        <v>964</v>
      </c>
      <c r="K8946" s="41" t="s">
        <v>116</v>
      </c>
    </row>
    <row r="8947" spans="1:15" x14ac:dyDescent="0.2">
      <c r="A8947" s="30">
        <v>5435</v>
      </c>
      <c r="B8947" s="249" t="str">
        <f>IF(AND(A8947&lt;&gt;"",ISNUMBER(A8947)),VLOOKUP(A8947,Studies!A:BR,2,FALSE),"")</f>
        <v>Rhee 2014</v>
      </c>
      <c r="C8947" s="250" t="str">
        <f>IF(AND(A8947&lt;&gt;"",ISNUMBER(A8947)),VLOOKUP(A8947,Studies!A:BR,3,FALSE),"")</f>
        <v>https://www.ncbi.nlm.nih.gov/pubmed/24608069</v>
      </c>
      <c r="D8947" s="250" t="str">
        <f>IF(AND(A8947&lt;&gt;"",ISNUMBER(A8947)),VLOOKUP(A8947,Studies!A:BR,4,FALSE),"")</f>
        <v>Chewable tablet fasted</v>
      </c>
      <c r="E8947" s="250" t="str">
        <f>IF(AND(A8947&lt;&gt;"",ISNUMBER(A8947)),VLOOKUP(A8947,Studies!A:BR,5,FALSE),"")</f>
        <v>Raltegravir</v>
      </c>
      <c r="F8947" s="251" t="str">
        <f>IF(AND(A8947&lt;&gt;"",ISNUMBER(A8947)),VLOOKUP(A8947,Studies!A:BR,6,FALSE),"")</f>
        <v>Plasma</v>
      </c>
      <c r="G8947" s="194">
        <v>0.5</v>
      </c>
      <c r="H8947" s="50" t="s">
        <v>60</v>
      </c>
      <c r="I8947" s="187">
        <v>16.033226013183594</v>
      </c>
      <c r="J8947" s="41" t="s">
        <v>1220</v>
      </c>
      <c r="K8947" s="41" t="s">
        <v>116</v>
      </c>
    </row>
    <row r="8948" spans="1:15" x14ac:dyDescent="0.2">
      <c r="A8948" s="30">
        <v>5435</v>
      </c>
      <c r="B8948" s="249" t="str">
        <f>IF(AND(A8948&lt;&gt;"",ISNUMBER(A8948)),VLOOKUP(A8948,Studies!A:BR,2,FALSE),"")</f>
        <v>Rhee 2014</v>
      </c>
      <c r="C8948" s="250" t="str">
        <f>IF(AND(A8948&lt;&gt;"",ISNUMBER(A8948)),VLOOKUP(A8948,Studies!A:BR,3,FALSE),"")</f>
        <v>https://www.ncbi.nlm.nih.gov/pubmed/24608069</v>
      </c>
      <c r="D8948" s="250" t="str">
        <f>IF(AND(A8948&lt;&gt;"",ISNUMBER(A8948)),VLOOKUP(A8948,Studies!A:BR,4,FALSE),"")</f>
        <v>Chewable tablet fasted</v>
      </c>
      <c r="E8948" s="250" t="str">
        <f>IF(AND(A8948&lt;&gt;"",ISNUMBER(A8948)),VLOOKUP(A8948,Studies!A:BR,5,FALSE),"")</f>
        <v>Raltegravir</v>
      </c>
      <c r="F8948" s="251" t="str">
        <f>IF(AND(A8948&lt;&gt;"",ISNUMBER(A8948)),VLOOKUP(A8948,Studies!A:BR,6,FALSE),"")</f>
        <v>Plasma</v>
      </c>
      <c r="G8948" s="194">
        <v>1</v>
      </c>
      <c r="H8948" s="50" t="s">
        <v>60</v>
      </c>
      <c r="I8948" s="187">
        <v>12.301504135131836</v>
      </c>
      <c r="J8948" s="41" t="s">
        <v>1220</v>
      </c>
      <c r="K8948" s="41" t="s">
        <v>116</v>
      </c>
    </row>
    <row r="8949" spans="1:15" x14ac:dyDescent="0.2">
      <c r="A8949" s="30">
        <v>5435</v>
      </c>
      <c r="B8949" s="249" t="str">
        <f>IF(AND(A8949&lt;&gt;"",ISNUMBER(A8949)),VLOOKUP(A8949,Studies!A:BR,2,FALSE),"")</f>
        <v>Rhee 2014</v>
      </c>
      <c r="C8949" s="250" t="str">
        <f>IF(AND(A8949&lt;&gt;"",ISNUMBER(A8949)),VLOOKUP(A8949,Studies!A:BR,3,FALSE),"")</f>
        <v>https://www.ncbi.nlm.nih.gov/pubmed/24608069</v>
      </c>
      <c r="D8949" s="250" t="str">
        <f>IF(AND(A8949&lt;&gt;"",ISNUMBER(A8949)),VLOOKUP(A8949,Studies!A:BR,4,FALSE),"")</f>
        <v>Chewable tablet fasted</v>
      </c>
      <c r="E8949" s="250" t="str">
        <f>IF(AND(A8949&lt;&gt;"",ISNUMBER(A8949)),VLOOKUP(A8949,Studies!A:BR,5,FALSE),"")</f>
        <v>Raltegravir</v>
      </c>
      <c r="F8949" s="251" t="str">
        <f>IF(AND(A8949&lt;&gt;"",ISNUMBER(A8949)),VLOOKUP(A8949,Studies!A:BR,6,FALSE),"")</f>
        <v>Plasma</v>
      </c>
      <c r="G8949" s="194">
        <v>1.5</v>
      </c>
      <c r="H8949" s="50" t="s">
        <v>60</v>
      </c>
      <c r="I8949" s="187">
        <v>8.7804069519042969</v>
      </c>
      <c r="J8949" s="41" t="s">
        <v>1220</v>
      </c>
      <c r="K8949" s="41" t="s">
        <v>116</v>
      </c>
    </row>
    <row r="8950" spans="1:15" x14ac:dyDescent="0.2">
      <c r="A8950" s="30">
        <v>5435</v>
      </c>
      <c r="B8950" s="249" t="str">
        <f>IF(AND(A8950&lt;&gt;"",ISNUMBER(A8950)),VLOOKUP(A8950,Studies!A:BR,2,FALSE),"")</f>
        <v>Rhee 2014</v>
      </c>
      <c r="C8950" s="250" t="str">
        <f>IF(AND(A8950&lt;&gt;"",ISNUMBER(A8950)),VLOOKUP(A8950,Studies!A:BR,3,FALSE),"")</f>
        <v>https://www.ncbi.nlm.nih.gov/pubmed/24608069</v>
      </c>
      <c r="D8950" s="250" t="str">
        <f>IF(AND(A8950&lt;&gt;"",ISNUMBER(A8950)),VLOOKUP(A8950,Studies!A:BR,4,FALSE),"")</f>
        <v>Chewable tablet fasted</v>
      </c>
      <c r="E8950" s="250" t="str">
        <f>IF(AND(A8950&lt;&gt;"",ISNUMBER(A8950)),VLOOKUP(A8950,Studies!A:BR,5,FALSE),"")</f>
        <v>Raltegravir</v>
      </c>
      <c r="F8950" s="251" t="str">
        <f>IF(AND(A8950&lt;&gt;"",ISNUMBER(A8950)),VLOOKUP(A8950,Studies!A:BR,6,FALSE),"")</f>
        <v>Plasma</v>
      </c>
      <c r="G8950" s="194">
        <v>2</v>
      </c>
      <c r="H8950" s="50" t="s">
        <v>60</v>
      </c>
      <c r="I8950" s="187">
        <v>6.4199466705322266</v>
      </c>
      <c r="J8950" s="41" t="s">
        <v>1220</v>
      </c>
      <c r="K8950" s="41" t="s">
        <v>116</v>
      </c>
    </row>
    <row r="8951" spans="1:15" x14ac:dyDescent="0.2">
      <c r="A8951" s="30">
        <v>5435</v>
      </c>
      <c r="B8951" s="249" t="str">
        <f>IF(AND(A8951&lt;&gt;"",ISNUMBER(A8951)),VLOOKUP(A8951,Studies!A:BR,2,FALSE),"")</f>
        <v>Rhee 2014</v>
      </c>
      <c r="C8951" s="250" t="str">
        <f>IF(AND(A8951&lt;&gt;"",ISNUMBER(A8951)),VLOOKUP(A8951,Studies!A:BR,3,FALSE),"")</f>
        <v>https://www.ncbi.nlm.nih.gov/pubmed/24608069</v>
      </c>
      <c r="D8951" s="250" t="str">
        <f>IF(AND(A8951&lt;&gt;"",ISNUMBER(A8951)),VLOOKUP(A8951,Studies!A:BR,4,FALSE),"")</f>
        <v>Chewable tablet fasted</v>
      </c>
      <c r="E8951" s="250" t="str">
        <f>IF(AND(A8951&lt;&gt;"",ISNUMBER(A8951)),VLOOKUP(A8951,Studies!A:BR,5,FALSE),"")</f>
        <v>Raltegravir</v>
      </c>
      <c r="F8951" s="251" t="str">
        <f>IF(AND(A8951&lt;&gt;"",ISNUMBER(A8951)),VLOOKUP(A8951,Studies!A:BR,6,FALSE),"")</f>
        <v>Plasma</v>
      </c>
      <c r="G8951" s="194">
        <v>3</v>
      </c>
      <c r="H8951" s="50" t="s">
        <v>60</v>
      </c>
      <c r="I8951" s="187">
        <v>3.6893141269683838</v>
      </c>
      <c r="J8951" s="187" t="s">
        <v>1220</v>
      </c>
      <c r="K8951" s="187" t="s">
        <v>116</v>
      </c>
      <c r="O8951" s="199"/>
    </row>
    <row r="8952" spans="1:15" x14ac:dyDescent="0.2">
      <c r="A8952" s="183">
        <v>5435</v>
      </c>
      <c r="B8952" s="249" t="str">
        <f>IF(AND(A8952&lt;&gt;"",ISNUMBER(A8952)),VLOOKUP(A8952,Studies!A:BR,2,FALSE),"")</f>
        <v>Rhee 2014</v>
      </c>
      <c r="C8952" s="250" t="str">
        <f>IF(AND(A8952&lt;&gt;"",ISNUMBER(A8952)),VLOOKUP(A8952,Studies!A:BR,3,FALSE),"")</f>
        <v>https://www.ncbi.nlm.nih.gov/pubmed/24608069</v>
      </c>
      <c r="D8952" s="250" t="str">
        <f>IF(AND(A8952&lt;&gt;"",ISNUMBER(A8952)),VLOOKUP(A8952,Studies!A:BR,4,FALSE),"")</f>
        <v>Chewable tablet fasted</v>
      </c>
      <c r="E8952" s="250" t="str">
        <f>IF(AND(A8952&lt;&gt;"",ISNUMBER(A8952)),VLOOKUP(A8952,Studies!A:BR,5,FALSE),"")</f>
        <v>Raltegravir</v>
      </c>
      <c r="F8952" s="251" t="str">
        <f>IF(AND(A8952&lt;&gt;"",ISNUMBER(A8952)),VLOOKUP(A8952,Studies!A:BR,6,FALSE),"")</f>
        <v>Plasma</v>
      </c>
      <c r="G8952" s="194">
        <v>4</v>
      </c>
      <c r="H8952" s="194" t="s">
        <v>60</v>
      </c>
      <c r="I8952" s="187">
        <v>2.1201171875</v>
      </c>
      <c r="J8952" s="187" t="s">
        <v>1220</v>
      </c>
      <c r="K8952" s="187" t="s">
        <v>116</v>
      </c>
      <c r="O8952" s="199"/>
    </row>
    <row r="8953" spans="1:15" x14ac:dyDescent="0.2">
      <c r="A8953" s="183">
        <v>5435</v>
      </c>
      <c r="B8953" s="249" t="str">
        <f>IF(AND(A8953&lt;&gt;"",ISNUMBER(A8953)),VLOOKUP(A8953,Studies!A:BR,2,FALSE),"")</f>
        <v>Rhee 2014</v>
      </c>
      <c r="C8953" s="250" t="str">
        <f>IF(AND(A8953&lt;&gt;"",ISNUMBER(A8953)),VLOOKUP(A8953,Studies!A:BR,3,FALSE),"")</f>
        <v>https://www.ncbi.nlm.nih.gov/pubmed/24608069</v>
      </c>
      <c r="D8953" s="250" t="str">
        <f>IF(AND(A8953&lt;&gt;"",ISNUMBER(A8953)),VLOOKUP(A8953,Studies!A:BR,4,FALSE),"")</f>
        <v>Chewable tablet fasted</v>
      </c>
      <c r="E8953" s="250" t="str">
        <f>IF(AND(A8953&lt;&gt;"",ISNUMBER(A8953)),VLOOKUP(A8953,Studies!A:BR,5,FALSE),"")</f>
        <v>Raltegravir</v>
      </c>
      <c r="F8953" s="251" t="str">
        <f>IF(AND(A8953&lt;&gt;"",ISNUMBER(A8953)),VLOOKUP(A8953,Studies!A:BR,6,FALSE),"")</f>
        <v>Plasma</v>
      </c>
      <c r="G8953" s="194">
        <v>5</v>
      </c>
      <c r="H8953" s="194" t="s">
        <v>60</v>
      </c>
      <c r="I8953" s="187">
        <v>1.218355655670166</v>
      </c>
      <c r="J8953" s="187" t="s">
        <v>1220</v>
      </c>
      <c r="K8953" s="187" t="s">
        <v>116</v>
      </c>
      <c r="O8953" s="199"/>
    </row>
    <row r="8954" spans="1:15" x14ac:dyDescent="0.2">
      <c r="A8954" s="183">
        <v>5435</v>
      </c>
      <c r="B8954" s="249" t="str">
        <f>IF(AND(A8954&lt;&gt;"",ISNUMBER(A8954)),VLOOKUP(A8954,Studies!A:BR,2,FALSE),"")</f>
        <v>Rhee 2014</v>
      </c>
      <c r="C8954" s="250" t="str">
        <f>IF(AND(A8954&lt;&gt;"",ISNUMBER(A8954)),VLOOKUP(A8954,Studies!A:BR,3,FALSE),"")</f>
        <v>https://www.ncbi.nlm.nih.gov/pubmed/24608069</v>
      </c>
      <c r="D8954" s="250" t="str">
        <f>IF(AND(A8954&lt;&gt;"",ISNUMBER(A8954)),VLOOKUP(A8954,Studies!A:BR,4,FALSE),"")</f>
        <v>Chewable tablet fasted</v>
      </c>
      <c r="E8954" s="250" t="str">
        <f>IF(AND(A8954&lt;&gt;"",ISNUMBER(A8954)),VLOOKUP(A8954,Studies!A:BR,5,FALSE),"")</f>
        <v>Raltegravir</v>
      </c>
      <c r="F8954" s="251" t="str">
        <f>IF(AND(A8954&lt;&gt;"",ISNUMBER(A8954)),VLOOKUP(A8954,Studies!A:BR,6,FALSE),"")</f>
        <v>Plasma</v>
      </c>
      <c r="G8954" s="194">
        <v>6</v>
      </c>
      <c r="H8954" s="194" t="s">
        <v>60</v>
      </c>
      <c r="I8954" s="187">
        <v>0.73469787836074829</v>
      </c>
      <c r="J8954" s="187" t="s">
        <v>1220</v>
      </c>
      <c r="K8954" s="187" t="s">
        <v>116</v>
      </c>
      <c r="O8954" s="199"/>
    </row>
    <row r="8955" spans="1:15" x14ac:dyDescent="0.2">
      <c r="A8955" s="183">
        <v>5435</v>
      </c>
      <c r="B8955" s="249" t="str">
        <f>IF(AND(A8955&lt;&gt;"",ISNUMBER(A8955)),VLOOKUP(A8955,Studies!A:BR,2,FALSE),"")</f>
        <v>Rhee 2014</v>
      </c>
      <c r="C8955" s="250" t="str">
        <f>IF(AND(A8955&lt;&gt;"",ISNUMBER(A8955)),VLOOKUP(A8955,Studies!A:BR,3,FALSE),"")</f>
        <v>https://www.ncbi.nlm.nih.gov/pubmed/24608069</v>
      </c>
      <c r="D8955" s="250" t="str">
        <f>IF(AND(A8955&lt;&gt;"",ISNUMBER(A8955)),VLOOKUP(A8955,Studies!A:BR,4,FALSE),"")</f>
        <v>Chewable tablet fasted</v>
      </c>
      <c r="E8955" s="250" t="str">
        <f>IF(AND(A8955&lt;&gt;"",ISNUMBER(A8955)),VLOOKUP(A8955,Studies!A:BR,5,FALSE),"")</f>
        <v>Raltegravir</v>
      </c>
      <c r="F8955" s="251" t="str">
        <f>IF(AND(A8955&lt;&gt;"",ISNUMBER(A8955)),VLOOKUP(A8955,Studies!A:BR,6,FALSE),"")</f>
        <v>Plasma</v>
      </c>
      <c r="G8955" s="194">
        <v>8</v>
      </c>
      <c r="H8955" s="194" t="s">
        <v>60</v>
      </c>
      <c r="I8955" s="187">
        <v>0.30870220065116882</v>
      </c>
      <c r="J8955" s="187" t="s">
        <v>1220</v>
      </c>
      <c r="K8955" s="187" t="s">
        <v>116</v>
      </c>
      <c r="O8955" s="199"/>
    </row>
    <row r="8956" spans="1:15" x14ac:dyDescent="0.2">
      <c r="A8956" s="183">
        <v>5435</v>
      </c>
      <c r="B8956" s="249" t="str">
        <f>IF(AND(A8956&lt;&gt;"",ISNUMBER(A8956)),VLOOKUP(A8956,Studies!A:BR,2,FALSE),"")</f>
        <v>Rhee 2014</v>
      </c>
      <c r="C8956" s="250" t="str">
        <f>IF(AND(A8956&lt;&gt;"",ISNUMBER(A8956)),VLOOKUP(A8956,Studies!A:BR,3,FALSE),"")</f>
        <v>https://www.ncbi.nlm.nih.gov/pubmed/24608069</v>
      </c>
      <c r="D8956" s="250" t="str">
        <f>IF(AND(A8956&lt;&gt;"",ISNUMBER(A8956)),VLOOKUP(A8956,Studies!A:BR,4,FALSE),"")</f>
        <v>Chewable tablet fasted</v>
      </c>
      <c r="E8956" s="250" t="str">
        <f>IF(AND(A8956&lt;&gt;"",ISNUMBER(A8956)),VLOOKUP(A8956,Studies!A:BR,5,FALSE),"")</f>
        <v>Raltegravir</v>
      </c>
      <c r="F8956" s="251" t="str">
        <f>IF(AND(A8956&lt;&gt;"",ISNUMBER(A8956)),VLOOKUP(A8956,Studies!A:BR,6,FALSE),"")</f>
        <v>Plasma</v>
      </c>
      <c r="G8956" s="194">
        <v>10</v>
      </c>
      <c r="H8956" s="194" t="s">
        <v>60</v>
      </c>
      <c r="I8956" s="187">
        <v>0.19069299101829529</v>
      </c>
      <c r="J8956" s="187" t="s">
        <v>1220</v>
      </c>
      <c r="K8956" s="187" t="s">
        <v>116</v>
      </c>
      <c r="O8956" s="199"/>
    </row>
    <row r="8957" spans="1:15" x14ac:dyDescent="0.2">
      <c r="A8957" s="183">
        <v>5435</v>
      </c>
      <c r="B8957" s="249" t="str">
        <f>IF(AND(A8957&lt;&gt;"",ISNUMBER(A8957)),VLOOKUP(A8957,Studies!A:BR,2,FALSE),"")</f>
        <v>Rhee 2014</v>
      </c>
      <c r="C8957" s="250" t="str">
        <f>IF(AND(A8957&lt;&gt;"",ISNUMBER(A8957)),VLOOKUP(A8957,Studies!A:BR,3,FALSE),"")</f>
        <v>https://www.ncbi.nlm.nih.gov/pubmed/24608069</v>
      </c>
      <c r="D8957" s="250" t="str">
        <f>IF(AND(A8957&lt;&gt;"",ISNUMBER(A8957)),VLOOKUP(A8957,Studies!A:BR,4,FALSE),"")</f>
        <v>Chewable tablet fasted</v>
      </c>
      <c r="E8957" s="250" t="str">
        <f>IF(AND(A8957&lt;&gt;"",ISNUMBER(A8957)),VLOOKUP(A8957,Studies!A:BR,5,FALSE),"")</f>
        <v>Raltegravir</v>
      </c>
      <c r="F8957" s="251" t="str">
        <f>IF(AND(A8957&lt;&gt;"",ISNUMBER(A8957)),VLOOKUP(A8957,Studies!A:BR,6,FALSE),"")</f>
        <v>Plasma</v>
      </c>
      <c r="G8957" s="194">
        <v>12</v>
      </c>
      <c r="H8957" s="194" t="s">
        <v>60</v>
      </c>
      <c r="I8957" s="187">
        <v>0.14987604320049286</v>
      </c>
      <c r="J8957" s="187" t="s">
        <v>1220</v>
      </c>
      <c r="K8957" s="187" t="s">
        <v>116</v>
      </c>
      <c r="O8957" s="199"/>
    </row>
    <row r="8958" spans="1:15" x14ac:dyDescent="0.2">
      <c r="A8958" s="183">
        <v>5435</v>
      </c>
      <c r="B8958" s="249" t="str">
        <f>IF(AND(A8958&lt;&gt;"",ISNUMBER(A8958)),VLOOKUP(A8958,Studies!A:BR,2,FALSE),"")</f>
        <v>Rhee 2014</v>
      </c>
      <c r="C8958" s="250" t="str">
        <f>IF(AND(A8958&lt;&gt;"",ISNUMBER(A8958)),VLOOKUP(A8958,Studies!A:BR,3,FALSE),"")</f>
        <v>https://www.ncbi.nlm.nih.gov/pubmed/24608069</v>
      </c>
      <c r="D8958" s="250" t="str">
        <f>IF(AND(A8958&lt;&gt;"",ISNUMBER(A8958)),VLOOKUP(A8958,Studies!A:BR,4,FALSE),"")</f>
        <v>Chewable tablet fasted</v>
      </c>
      <c r="E8958" s="250" t="str">
        <f>IF(AND(A8958&lt;&gt;"",ISNUMBER(A8958)),VLOOKUP(A8958,Studies!A:BR,5,FALSE),"")</f>
        <v>Raltegravir</v>
      </c>
      <c r="F8958" s="251" t="str">
        <f>IF(AND(A8958&lt;&gt;"",ISNUMBER(A8958)),VLOOKUP(A8958,Studies!A:BR,6,FALSE),"")</f>
        <v>Plasma</v>
      </c>
      <c r="G8958" s="194">
        <v>16</v>
      </c>
      <c r="H8958" s="194" t="s">
        <v>60</v>
      </c>
      <c r="I8958" s="187">
        <v>9.0378880500793457E-2</v>
      </c>
      <c r="J8958" s="187" t="s">
        <v>1220</v>
      </c>
      <c r="K8958" s="187" t="s">
        <v>116</v>
      </c>
      <c r="O8958" s="199"/>
    </row>
    <row r="8959" spans="1:15" x14ac:dyDescent="0.2">
      <c r="A8959" s="183">
        <v>5435</v>
      </c>
      <c r="B8959" s="249" t="str">
        <f>IF(AND(A8959&lt;&gt;"",ISNUMBER(A8959)),VLOOKUP(A8959,Studies!A:BR,2,FALSE),"")</f>
        <v>Rhee 2014</v>
      </c>
      <c r="C8959" s="250" t="str">
        <f>IF(AND(A8959&lt;&gt;"",ISNUMBER(A8959)),VLOOKUP(A8959,Studies!A:BR,3,FALSE),"")</f>
        <v>https://www.ncbi.nlm.nih.gov/pubmed/24608069</v>
      </c>
      <c r="D8959" s="250" t="str">
        <f>IF(AND(A8959&lt;&gt;"",ISNUMBER(A8959)),VLOOKUP(A8959,Studies!A:BR,4,FALSE),"")</f>
        <v>Chewable tablet fasted</v>
      </c>
      <c r="E8959" s="250" t="str">
        <f>IF(AND(A8959&lt;&gt;"",ISNUMBER(A8959)),VLOOKUP(A8959,Studies!A:BR,5,FALSE),"")</f>
        <v>Raltegravir</v>
      </c>
      <c r="F8959" s="251" t="str">
        <f>IF(AND(A8959&lt;&gt;"",ISNUMBER(A8959)),VLOOKUP(A8959,Studies!A:BR,6,FALSE),"")</f>
        <v>Plasma</v>
      </c>
      <c r="G8959" s="194">
        <v>24</v>
      </c>
      <c r="H8959" s="194" t="s">
        <v>60</v>
      </c>
      <c r="I8959" s="187">
        <v>6.9343253970146179E-2</v>
      </c>
      <c r="J8959" s="187" t="s">
        <v>1220</v>
      </c>
      <c r="K8959" s="187" t="s">
        <v>116</v>
      </c>
      <c r="O8959" s="199"/>
    </row>
    <row r="8960" spans="1:15" x14ac:dyDescent="0.2">
      <c r="A8960" s="30">
        <v>5436</v>
      </c>
      <c r="B8960" s="249" t="str">
        <f>IF(AND(A8960&lt;&gt;"",ISNUMBER(A8960)),VLOOKUP(A8960,Studies!A:BR,2,FALSE),"")</f>
        <v>Rhee 2014</v>
      </c>
      <c r="C8960" s="250" t="str">
        <f>IF(AND(A8960&lt;&gt;"",ISNUMBER(A8960)),VLOOKUP(A8960,Studies!A:BR,3,FALSE),"")</f>
        <v>https://www.ncbi.nlm.nih.gov/pubmed/24608069</v>
      </c>
      <c r="D8960" s="250" t="str">
        <f>IF(AND(A8960&lt;&gt;"",ISNUMBER(A8960)),VLOOKUP(A8960,Studies!A:BR,4,FALSE),"")</f>
        <v>Chewable tablet fed</v>
      </c>
      <c r="E8960" s="250" t="str">
        <f>IF(AND(A8960&lt;&gt;"",ISNUMBER(A8960)),VLOOKUP(A8960,Studies!A:BR,5,FALSE),"")</f>
        <v>Raltegravir</v>
      </c>
      <c r="F8960" s="251" t="str">
        <f>IF(AND(A8960&lt;&gt;"",ISNUMBER(A8960)),VLOOKUP(A8960,Studies!A:BR,6,FALSE),"")</f>
        <v>Plasma</v>
      </c>
      <c r="G8960" s="194">
        <v>0.5</v>
      </c>
      <c r="H8960" s="194" t="s">
        <v>60</v>
      </c>
      <c r="I8960" s="187">
        <v>5.5560979843139648</v>
      </c>
      <c r="J8960" s="187" t="s">
        <v>1220</v>
      </c>
      <c r="K8960" s="187" t="s">
        <v>116</v>
      </c>
      <c r="O8960" s="199"/>
    </row>
    <row r="8961" spans="1:15" x14ac:dyDescent="0.2">
      <c r="A8961" s="183">
        <v>5436</v>
      </c>
      <c r="B8961" s="249" t="str">
        <f>IF(AND(A8961&lt;&gt;"",ISNUMBER(A8961)),VLOOKUP(A8961,Studies!A:BR,2,FALSE),"")</f>
        <v>Rhee 2014</v>
      </c>
      <c r="C8961" s="250" t="str">
        <f>IF(AND(A8961&lt;&gt;"",ISNUMBER(A8961)),VLOOKUP(A8961,Studies!A:BR,3,FALSE),"")</f>
        <v>https://www.ncbi.nlm.nih.gov/pubmed/24608069</v>
      </c>
      <c r="D8961" s="250" t="str">
        <f>IF(AND(A8961&lt;&gt;"",ISNUMBER(A8961)),VLOOKUP(A8961,Studies!A:BR,4,FALSE),"")</f>
        <v>Chewable tablet fed</v>
      </c>
      <c r="E8961" s="250" t="str">
        <f>IF(AND(A8961&lt;&gt;"",ISNUMBER(A8961)),VLOOKUP(A8961,Studies!A:BR,5,FALSE),"")</f>
        <v>Raltegravir</v>
      </c>
      <c r="F8961" s="251" t="str">
        <f>IF(AND(A8961&lt;&gt;"",ISNUMBER(A8961)),VLOOKUP(A8961,Studies!A:BR,6,FALSE),"")</f>
        <v>Plasma</v>
      </c>
      <c r="G8961" s="194">
        <v>1</v>
      </c>
      <c r="H8961" s="194" t="s">
        <v>60</v>
      </c>
      <c r="I8961" s="187">
        <v>5.9724240303039551</v>
      </c>
      <c r="J8961" s="187" t="s">
        <v>1220</v>
      </c>
      <c r="K8961" s="187" t="s">
        <v>116</v>
      </c>
      <c r="O8961" s="199"/>
    </row>
    <row r="8962" spans="1:15" x14ac:dyDescent="0.2">
      <c r="A8962" s="183">
        <v>5436</v>
      </c>
      <c r="B8962" s="249" t="str">
        <f>IF(AND(A8962&lt;&gt;"",ISNUMBER(A8962)),VLOOKUP(A8962,Studies!A:BR,2,FALSE),"")</f>
        <v>Rhee 2014</v>
      </c>
      <c r="C8962" s="250" t="str">
        <f>IF(AND(A8962&lt;&gt;"",ISNUMBER(A8962)),VLOOKUP(A8962,Studies!A:BR,3,FALSE),"")</f>
        <v>https://www.ncbi.nlm.nih.gov/pubmed/24608069</v>
      </c>
      <c r="D8962" s="250" t="str">
        <f>IF(AND(A8962&lt;&gt;"",ISNUMBER(A8962)),VLOOKUP(A8962,Studies!A:BR,4,FALSE),"")</f>
        <v>Chewable tablet fed</v>
      </c>
      <c r="E8962" s="250" t="str">
        <f>IF(AND(A8962&lt;&gt;"",ISNUMBER(A8962)),VLOOKUP(A8962,Studies!A:BR,5,FALSE),"")</f>
        <v>Raltegravir</v>
      </c>
      <c r="F8962" s="251" t="str">
        <f>IF(AND(A8962&lt;&gt;"",ISNUMBER(A8962)),VLOOKUP(A8962,Studies!A:BR,6,FALSE),"")</f>
        <v>Plasma</v>
      </c>
      <c r="G8962" s="194">
        <v>1.5</v>
      </c>
      <c r="H8962" s="194" t="s">
        <v>60</v>
      </c>
      <c r="I8962" s="187">
        <v>5.4238748550415039</v>
      </c>
      <c r="J8962" s="187" t="s">
        <v>1220</v>
      </c>
      <c r="K8962" s="187" t="s">
        <v>116</v>
      </c>
      <c r="O8962" s="199"/>
    </row>
    <row r="8963" spans="1:15" x14ac:dyDescent="0.2">
      <c r="A8963" s="183">
        <v>5436</v>
      </c>
      <c r="B8963" s="249" t="str">
        <f>IF(AND(A8963&lt;&gt;"",ISNUMBER(A8963)),VLOOKUP(A8963,Studies!A:BR,2,FALSE),"")</f>
        <v>Rhee 2014</v>
      </c>
      <c r="C8963" s="250" t="str">
        <f>IF(AND(A8963&lt;&gt;"",ISNUMBER(A8963)),VLOOKUP(A8963,Studies!A:BR,3,FALSE),"")</f>
        <v>https://www.ncbi.nlm.nih.gov/pubmed/24608069</v>
      </c>
      <c r="D8963" s="250" t="str">
        <f>IF(AND(A8963&lt;&gt;"",ISNUMBER(A8963)),VLOOKUP(A8963,Studies!A:BR,4,FALSE),"")</f>
        <v>Chewable tablet fed</v>
      </c>
      <c r="E8963" s="250" t="str">
        <f>IF(AND(A8963&lt;&gt;"",ISNUMBER(A8963)),VLOOKUP(A8963,Studies!A:BR,5,FALSE),"")</f>
        <v>Raltegravir</v>
      </c>
      <c r="F8963" s="251" t="str">
        <f>IF(AND(A8963&lt;&gt;"",ISNUMBER(A8963)),VLOOKUP(A8963,Studies!A:BR,6,FALSE),"")</f>
        <v>Plasma</v>
      </c>
      <c r="G8963" s="194">
        <v>2</v>
      </c>
      <c r="H8963" s="194" t="s">
        <v>60</v>
      </c>
      <c r="I8963" s="187">
        <v>5.168792724609375</v>
      </c>
      <c r="J8963" s="187" t="s">
        <v>1220</v>
      </c>
      <c r="K8963" s="187" t="s">
        <v>116</v>
      </c>
      <c r="O8963" s="199"/>
    </row>
    <row r="8964" spans="1:15" x14ac:dyDescent="0.2">
      <c r="A8964" s="183">
        <v>5436</v>
      </c>
      <c r="B8964" s="249" t="str">
        <f>IF(AND(A8964&lt;&gt;"",ISNUMBER(A8964)),VLOOKUP(A8964,Studies!A:BR,2,FALSE),"")</f>
        <v>Rhee 2014</v>
      </c>
      <c r="C8964" s="250" t="str">
        <f>IF(AND(A8964&lt;&gt;"",ISNUMBER(A8964)),VLOOKUP(A8964,Studies!A:BR,3,FALSE),"")</f>
        <v>https://www.ncbi.nlm.nih.gov/pubmed/24608069</v>
      </c>
      <c r="D8964" s="250" t="str">
        <f>IF(AND(A8964&lt;&gt;"",ISNUMBER(A8964)),VLOOKUP(A8964,Studies!A:BR,4,FALSE),"")</f>
        <v>Chewable tablet fed</v>
      </c>
      <c r="E8964" s="250" t="str">
        <f>IF(AND(A8964&lt;&gt;"",ISNUMBER(A8964)),VLOOKUP(A8964,Studies!A:BR,5,FALSE),"")</f>
        <v>Raltegravir</v>
      </c>
      <c r="F8964" s="251" t="str">
        <f>IF(AND(A8964&lt;&gt;"",ISNUMBER(A8964)),VLOOKUP(A8964,Studies!A:BR,6,FALSE),"")</f>
        <v>Plasma</v>
      </c>
      <c r="G8964" s="194">
        <v>3</v>
      </c>
      <c r="H8964" s="194" t="s">
        <v>60</v>
      </c>
      <c r="I8964" s="187">
        <v>4.161470890045166</v>
      </c>
      <c r="J8964" s="187" t="s">
        <v>1220</v>
      </c>
      <c r="K8964" s="187" t="s">
        <v>116</v>
      </c>
      <c r="O8964" s="199"/>
    </row>
    <row r="8965" spans="1:15" x14ac:dyDescent="0.2">
      <c r="A8965" s="183">
        <v>5436</v>
      </c>
      <c r="B8965" s="249" t="str">
        <f>IF(AND(A8965&lt;&gt;"",ISNUMBER(A8965)),VLOOKUP(A8965,Studies!A:BR,2,FALSE),"")</f>
        <v>Rhee 2014</v>
      </c>
      <c r="C8965" s="250" t="str">
        <f>IF(AND(A8965&lt;&gt;"",ISNUMBER(A8965)),VLOOKUP(A8965,Studies!A:BR,3,FALSE),"")</f>
        <v>https://www.ncbi.nlm.nih.gov/pubmed/24608069</v>
      </c>
      <c r="D8965" s="250" t="str">
        <f>IF(AND(A8965&lt;&gt;"",ISNUMBER(A8965)),VLOOKUP(A8965,Studies!A:BR,4,FALSE),"")</f>
        <v>Chewable tablet fed</v>
      </c>
      <c r="E8965" s="250" t="str">
        <f>IF(AND(A8965&lt;&gt;"",ISNUMBER(A8965)),VLOOKUP(A8965,Studies!A:BR,5,FALSE),"")</f>
        <v>Raltegravir</v>
      </c>
      <c r="F8965" s="251" t="str">
        <f>IF(AND(A8965&lt;&gt;"",ISNUMBER(A8965)),VLOOKUP(A8965,Studies!A:BR,6,FALSE),"")</f>
        <v>Plasma</v>
      </c>
      <c r="G8965" s="194">
        <v>4</v>
      </c>
      <c r="H8965" s="194" t="s">
        <v>60</v>
      </c>
      <c r="I8965" s="187">
        <v>3.8713831901550293</v>
      </c>
      <c r="J8965" s="187" t="s">
        <v>1220</v>
      </c>
      <c r="K8965" s="187" t="s">
        <v>116</v>
      </c>
      <c r="O8965" s="199"/>
    </row>
    <row r="8966" spans="1:15" x14ac:dyDescent="0.2">
      <c r="A8966" s="183">
        <v>5436</v>
      </c>
      <c r="B8966" s="249" t="str">
        <f>IF(AND(A8966&lt;&gt;"",ISNUMBER(A8966)),VLOOKUP(A8966,Studies!A:BR,2,FALSE),"")</f>
        <v>Rhee 2014</v>
      </c>
      <c r="C8966" s="250" t="str">
        <f>IF(AND(A8966&lt;&gt;"",ISNUMBER(A8966)),VLOOKUP(A8966,Studies!A:BR,3,FALSE),"")</f>
        <v>https://www.ncbi.nlm.nih.gov/pubmed/24608069</v>
      </c>
      <c r="D8966" s="250" t="str">
        <f>IF(AND(A8966&lt;&gt;"",ISNUMBER(A8966)),VLOOKUP(A8966,Studies!A:BR,4,FALSE),"")</f>
        <v>Chewable tablet fed</v>
      </c>
      <c r="E8966" s="250" t="str">
        <f>IF(AND(A8966&lt;&gt;"",ISNUMBER(A8966)),VLOOKUP(A8966,Studies!A:BR,5,FALSE),"")</f>
        <v>Raltegravir</v>
      </c>
      <c r="F8966" s="251" t="str">
        <f>IF(AND(A8966&lt;&gt;"",ISNUMBER(A8966)),VLOOKUP(A8966,Studies!A:BR,6,FALSE),"")</f>
        <v>Plasma</v>
      </c>
      <c r="G8966" s="194">
        <v>5</v>
      </c>
      <c r="H8966" s="194" t="s">
        <v>60</v>
      </c>
      <c r="I8966" s="187">
        <v>2.7632653713226318</v>
      </c>
      <c r="J8966" s="187" t="s">
        <v>1220</v>
      </c>
      <c r="K8966" s="187" t="s">
        <v>116</v>
      </c>
      <c r="O8966" s="199"/>
    </row>
    <row r="8967" spans="1:15" x14ac:dyDescent="0.2">
      <c r="A8967" s="183">
        <v>5436</v>
      </c>
      <c r="B8967" s="249" t="str">
        <f>IF(AND(A8967&lt;&gt;"",ISNUMBER(A8967)),VLOOKUP(A8967,Studies!A:BR,2,FALSE),"")</f>
        <v>Rhee 2014</v>
      </c>
      <c r="C8967" s="250" t="str">
        <f>IF(AND(A8967&lt;&gt;"",ISNUMBER(A8967)),VLOOKUP(A8967,Studies!A:BR,3,FALSE),"")</f>
        <v>https://www.ncbi.nlm.nih.gov/pubmed/24608069</v>
      </c>
      <c r="D8967" s="250" t="str">
        <f>IF(AND(A8967&lt;&gt;"",ISNUMBER(A8967)),VLOOKUP(A8967,Studies!A:BR,4,FALSE),"")</f>
        <v>Chewable tablet fed</v>
      </c>
      <c r="E8967" s="250" t="str">
        <f>IF(AND(A8967&lt;&gt;"",ISNUMBER(A8967)),VLOOKUP(A8967,Studies!A:BR,5,FALSE),"")</f>
        <v>Raltegravir</v>
      </c>
      <c r="F8967" s="251" t="str">
        <f>IF(AND(A8967&lt;&gt;"",ISNUMBER(A8967)),VLOOKUP(A8967,Studies!A:BR,6,FALSE),"")</f>
        <v>Plasma</v>
      </c>
      <c r="G8967" s="194">
        <v>6</v>
      </c>
      <c r="H8967" s="194" t="s">
        <v>60</v>
      </c>
      <c r="I8967" s="187">
        <v>1.7485491037368774</v>
      </c>
      <c r="J8967" s="187" t="s">
        <v>1220</v>
      </c>
      <c r="K8967" s="187" t="s">
        <v>116</v>
      </c>
      <c r="O8967" s="199"/>
    </row>
    <row r="8968" spans="1:15" x14ac:dyDescent="0.2">
      <c r="A8968" s="183">
        <v>5436</v>
      </c>
      <c r="B8968" s="249" t="str">
        <f>IF(AND(A8968&lt;&gt;"",ISNUMBER(A8968)),VLOOKUP(A8968,Studies!A:BR,2,FALSE),"")</f>
        <v>Rhee 2014</v>
      </c>
      <c r="C8968" s="250" t="str">
        <f>IF(AND(A8968&lt;&gt;"",ISNUMBER(A8968)),VLOOKUP(A8968,Studies!A:BR,3,FALSE),"")</f>
        <v>https://www.ncbi.nlm.nih.gov/pubmed/24608069</v>
      </c>
      <c r="D8968" s="250" t="str">
        <f>IF(AND(A8968&lt;&gt;"",ISNUMBER(A8968)),VLOOKUP(A8968,Studies!A:BR,4,FALSE),"")</f>
        <v>Chewable tablet fed</v>
      </c>
      <c r="E8968" s="250" t="str">
        <f>IF(AND(A8968&lt;&gt;"",ISNUMBER(A8968)),VLOOKUP(A8968,Studies!A:BR,5,FALSE),"")</f>
        <v>Raltegravir</v>
      </c>
      <c r="F8968" s="251" t="str">
        <f>IF(AND(A8968&lt;&gt;"",ISNUMBER(A8968)),VLOOKUP(A8968,Studies!A:BR,6,FALSE),"")</f>
        <v>Plasma</v>
      </c>
      <c r="G8968" s="194">
        <v>8</v>
      </c>
      <c r="H8968" s="194" t="s">
        <v>60</v>
      </c>
      <c r="I8968" s="187">
        <v>0.91253823041915894</v>
      </c>
      <c r="J8968" s="187" t="s">
        <v>1220</v>
      </c>
      <c r="K8968" s="187" t="s">
        <v>116</v>
      </c>
      <c r="O8968" s="199"/>
    </row>
    <row r="8969" spans="1:15" x14ac:dyDescent="0.2">
      <c r="A8969" s="183">
        <v>5436</v>
      </c>
      <c r="B8969" s="249" t="str">
        <f>IF(AND(A8969&lt;&gt;"",ISNUMBER(A8969)),VLOOKUP(A8969,Studies!A:BR,2,FALSE),"")</f>
        <v>Rhee 2014</v>
      </c>
      <c r="C8969" s="250" t="str">
        <f>IF(AND(A8969&lt;&gt;"",ISNUMBER(A8969)),VLOOKUP(A8969,Studies!A:BR,3,FALSE),"")</f>
        <v>https://www.ncbi.nlm.nih.gov/pubmed/24608069</v>
      </c>
      <c r="D8969" s="250" t="str">
        <f>IF(AND(A8969&lt;&gt;"",ISNUMBER(A8969)),VLOOKUP(A8969,Studies!A:BR,4,FALSE),"")</f>
        <v>Chewable tablet fed</v>
      </c>
      <c r="E8969" s="250" t="str">
        <f>IF(AND(A8969&lt;&gt;"",ISNUMBER(A8969)),VLOOKUP(A8969,Studies!A:BR,5,FALSE),"")</f>
        <v>Raltegravir</v>
      </c>
      <c r="F8969" s="251" t="str">
        <f>IF(AND(A8969&lt;&gt;"",ISNUMBER(A8969)),VLOOKUP(A8969,Studies!A:BR,6,FALSE),"")</f>
        <v>Plasma</v>
      </c>
      <c r="G8969" s="194">
        <v>10</v>
      </c>
      <c r="H8969" s="194" t="s">
        <v>60</v>
      </c>
      <c r="I8969" s="187">
        <v>0.77095550298690796</v>
      </c>
      <c r="J8969" s="187" t="s">
        <v>1220</v>
      </c>
      <c r="K8969" s="187" t="s">
        <v>116</v>
      </c>
      <c r="O8969" s="199"/>
    </row>
    <row r="8970" spans="1:15" x14ac:dyDescent="0.2">
      <c r="A8970" s="183">
        <v>5436</v>
      </c>
      <c r="B8970" s="249" t="str">
        <f>IF(AND(A8970&lt;&gt;"",ISNUMBER(A8970)),VLOOKUP(A8970,Studies!A:BR,2,FALSE),"")</f>
        <v>Rhee 2014</v>
      </c>
      <c r="C8970" s="250" t="str">
        <f>IF(AND(A8970&lt;&gt;"",ISNUMBER(A8970)),VLOOKUP(A8970,Studies!A:BR,3,FALSE),"")</f>
        <v>https://www.ncbi.nlm.nih.gov/pubmed/24608069</v>
      </c>
      <c r="D8970" s="250" t="str">
        <f>IF(AND(A8970&lt;&gt;"",ISNUMBER(A8970)),VLOOKUP(A8970,Studies!A:BR,4,FALSE),"")</f>
        <v>Chewable tablet fed</v>
      </c>
      <c r="E8970" s="250" t="str">
        <f>IF(AND(A8970&lt;&gt;"",ISNUMBER(A8970)),VLOOKUP(A8970,Studies!A:BR,5,FALSE),"")</f>
        <v>Raltegravir</v>
      </c>
      <c r="F8970" s="251" t="str">
        <f>IF(AND(A8970&lt;&gt;"",ISNUMBER(A8970)),VLOOKUP(A8970,Studies!A:BR,6,FALSE),"")</f>
        <v>Plasma</v>
      </c>
      <c r="G8970" s="194">
        <v>12</v>
      </c>
      <c r="H8970" s="194" t="s">
        <v>60</v>
      </c>
      <c r="I8970" s="187">
        <v>0.55028259754180908</v>
      </c>
      <c r="J8970" s="187" t="s">
        <v>1220</v>
      </c>
      <c r="K8970" s="187" t="s">
        <v>116</v>
      </c>
      <c r="O8970" s="199"/>
    </row>
    <row r="8971" spans="1:15" x14ac:dyDescent="0.2">
      <c r="A8971" s="183">
        <v>5436</v>
      </c>
      <c r="B8971" s="249" t="str">
        <f>IF(AND(A8971&lt;&gt;"",ISNUMBER(A8971)),VLOOKUP(A8971,Studies!A:BR,2,FALSE),"")</f>
        <v>Rhee 2014</v>
      </c>
      <c r="C8971" s="250" t="str">
        <f>IF(AND(A8971&lt;&gt;"",ISNUMBER(A8971)),VLOOKUP(A8971,Studies!A:BR,3,FALSE),"")</f>
        <v>https://www.ncbi.nlm.nih.gov/pubmed/24608069</v>
      </c>
      <c r="D8971" s="250" t="str">
        <f>IF(AND(A8971&lt;&gt;"",ISNUMBER(A8971)),VLOOKUP(A8971,Studies!A:BR,4,FALSE),"")</f>
        <v>Chewable tablet fed</v>
      </c>
      <c r="E8971" s="250" t="str">
        <f>IF(AND(A8971&lt;&gt;"",ISNUMBER(A8971)),VLOOKUP(A8971,Studies!A:BR,5,FALSE),"")</f>
        <v>Raltegravir</v>
      </c>
      <c r="F8971" s="251" t="str">
        <f>IF(AND(A8971&lt;&gt;"",ISNUMBER(A8971)),VLOOKUP(A8971,Studies!A:BR,6,FALSE),"")</f>
        <v>Plasma</v>
      </c>
      <c r="G8971" s="194">
        <v>16</v>
      </c>
      <c r="H8971" s="194" t="s">
        <v>60</v>
      </c>
      <c r="I8971" s="187">
        <v>0.27367711067199707</v>
      </c>
      <c r="J8971" s="187" t="s">
        <v>1220</v>
      </c>
      <c r="K8971" s="187" t="s">
        <v>116</v>
      </c>
      <c r="O8971" s="199"/>
    </row>
    <row r="8972" spans="1:15" x14ac:dyDescent="0.2">
      <c r="A8972" s="183">
        <v>5436</v>
      </c>
      <c r="B8972" s="249" t="str">
        <f>IF(AND(A8972&lt;&gt;"",ISNUMBER(A8972)),VLOOKUP(A8972,Studies!A:BR,2,FALSE),"")</f>
        <v>Rhee 2014</v>
      </c>
      <c r="C8972" s="250" t="str">
        <f>IF(AND(A8972&lt;&gt;"",ISNUMBER(A8972)),VLOOKUP(A8972,Studies!A:BR,3,FALSE),"")</f>
        <v>https://www.ncbi.nlm.nih.gov/pubmed/24608069</v>
      </c>
      <c r="D8972" s="250" t="str">
        <f>IF(AND(A8972&lt;&gt;"",ISNUMBER(A8972)),VLOOKUP(A8972,Studies!A:BR,4,FALSE),"")</f>
        <v>Chewable tablet fed</v>
      </c>
      <c r="E8972" s="250" t="str">
        <f>IF(AND(A8972&lt;&gt;"",ISNUMBER(A8972)),VLOOKUP(A8972,Studies!A:BR,5,FALSE),"")</f>
        <v>Raltegravir</v>
      </c>
      <c r="F8972" s="251" t="str">
        <f>IF(AND(A8972&lt;&gt;"",ISNUMBER(A8972)),VLOOKUP(A8972,Studies!A:BR,6,FALSE),"")</f>
        <v>Plasma</v>
      </c>
      <c r="G8972" s="194">
        <v>24</v>
      </c>
      <c r="H8972" s="194" t="s">
        <v>60</v>
      </c>
      <c r="I8972" s="187">
        <v>7.1033701300621033E-2</v>
      </c>
      <c r="J8972" s="187" t="s">
        <v>1220</v>
      </c>
      <c r="K8972" s="187" t="s">
        <v>116</v>
      </c>
      <c r="O8972" s="199"/>
    </row>
    <row r="8973" spans="1:15" x14ac:dyDescent="0.2">
      <c r="A8973" s="30">
        <v>5437</v>
      </c>
      <c r="B8973" s="249" t="str">
        <f>IF(AND(A8973&lt;&gt;"",ISNUMBER(A8973)),VLOOKUP(A8973,Studies!A:BR,2,FALSE),"")</f>
        <v>Rhee 2014</v>
      </c>
      <c r="C8973" s="250" t="str">
        <f>IF(AND(A8973&lt;&gt;"",ISNUMBER(A8973)),VLOOKUP(A8973,Studies!A:BR,3,FALSE),"")</f>
        <v>https://www.ncbi.nlm.nih.gov/pubmed/24608069</v>
      </c>
      <c r="D8973" s="250" t="str">
        <f>IF(AND(A8973&lt;&gt;"",ISNUMBER(A8973)),VLOOKUP(A8973,Studies!A:BR,4,FALSE),"")</f>
        <v>granules suspension</v>
      </c>
      <c r="E8973" s="250" t="str">
        <f>IF(AND(A8973&lt;&gt;"",ISNUMBER(A8973)),VLOOKUP(A8973,Studies!A:BR,5,FALSE),"")</f>
        <v>Raltegravir</v>
      </c>
      <c r="F8973" s="251" t="str">
        <f>IF(AND(A8973&lt;&gt;"",ISNUMBER(A8973)),VLOOKUP(A8973,Studies!A:BR,6,FALSE),"")</f>
        <v>Plasma</v>
      </c>
      <c r="G8973" s="194">
        <v>0.5</v>
      </c>
      <c r="H8973" s="194" t="s">
        <v>60</v>
      </c>
      <c r="I8973" s="187">
        <v>18.9776611328125</v>
      </c>
      <c r="J8973" s="187" t="s">
        <v>1220</v>
      </c>
      <c r="K8973" s="187" t="s">
        <v>116</v>
      </c>
      <c r="O8973" s="199"/>
    </row>
    <row r="8974" spans="1:15" x14ac:dyDescent="0.2">
      <c r="A8974" s="183">
        <v>5437</v>
      </c>
      <c r="B8974" s="249" t="str">
        <f>IF(AND(A8974&lt;&gt;"",ISNUMBER(A8974)),VLOOKUP(A8974,Studies!A:BR,2,FALSE),"")</f>
        <v>Rhee 2014</v>
      </c>
      <c r="C8974" s="250" t="str">
        <f>IF(AND(A8974&lt;&gt;"",ISNUMBER(A8974)),VLOOKUP(A8974,Studies!A:BR,3,FALSE),"")</f>
        <v>https://www.ncbi.nlm.nih.gov/pubmed/24608069</v>
      </c>
      <c r="D8974" s="250" t="str">
        <f>IF(AND(A8974&lt;&gt;"",ISNUMBER(A8974)),VLOOKUP(A8974,Studies!A:BR,4,FALSE),"")</f>
        <v>granules suspension</v>
      </c>
      <c r="E8974" s="250" t="str">
        <f>IF(AND(A8974&lt;&gt;"",ISNUMBER(A8974)),VLOOKUP(A8974,Studies!A:BR,5,FALSE),"")</f>
        <v>Raltegravir</v>
      </c>
      <c r="F8974" s="251" t="str">
        <f>IF(AND(A8974&lt;&gt;"",ISNUMBER(A8974)),VLOOKUP(A8974,Studies!A:BR,6,FALSE),"")</f>
        <v>Plasma</v>
      </c>
      <c r="G8974" s="194">
        <v>1</v>
      </c>
      <c r="H8974" s="194" t="s">
        <v>60</v>
      </c>
      <c r="I8974" s="187">
        <v>19.440301895141602</v>
      </c>
      <c r="J8974" s="187" t="s">
        <v>1220</v>
      </c>
      <c r="K8974" s="187" t="s">
        <v>116</v>
      </c>
      <c r="O8974" s="199"/>
    </row>
    <row r="8975" spans="1:15" x14ac:dyDescent="0.2">
      <c r="A8975" s="183">
        <v>5437</v>
      </c>
      <c r="B8975" s="249" t="str">
        <f>IF(AND(A8975&lt;&gt;"",ISNUMBER(A8975)),VLOOKUP(A8975,Studies!A:BR,2,FALSE),"")</f>
        <v>Rhee 2014</v>
      </c>
      <c r="C8975" s="250" t="str">
        <f>IF(AND(A8975&lt;&gt;"",ISNUMBER(A8975)),VLOOKUP(A8975,Studies!A:BR,3,FALSE),"")</f>
        <v>https://www.ncbi.nlm.nih.gov/pubmed/24608069</v>
      </c>
      <c r="D8975" s="250" t="str">
        <f>IF(AND(A8975&lt;&gt;"",ISNUMBER(A8975)),VLOOKUP(A8975,Studies!A:BR,4,FALSE),"")</f>
        <v>granules suspension</v>
      </c>
      <c r="E8975" s="250" t="str">
        <f>IF(AND(A8975&lt;&gt;"",ISNUMBER(A8975)),VLOOKUP(A8975,Studies!A:BR,5,FALSE),"")</f>
        <v>Raltegravir</v>
      </c>
      <c r="F8975" s="251" t="str">
        <f>IF(AND(A8975&lt;&gt;"",ISNUMBER(A8975)),VLOOKUP(A8975,Studies!A:BR,6,FALSE),"")</f>
        <v>Plasma</v>
      </c>
      <c r="G8975" s="194">
        <v>1.5</v>
      </c>
      <c r="H8975" s="194" t="s">
        <v>60</v>
      </c>
      <c r="I8975" s="187">
        <v>16.824472427368164</v>
      </c>
      <c r="J8975" s="187" t="s">
        <v>1220</v>
      </c>
      <c r="K8975" s="187" t="s">
        <v>116</v>
      </c>
      <c r="O8975" s="199"/>
    </row>
    <row r="8976" spans="1:15" x14ac:dyDescent="0.2">
      <c r="A8976" s="183">
        <v>5437</v>
      </c>
      <c r="B8976" s="249" t="str">
        <f>IF(AND(A8976&lt;&gt;"",ISNUMBER(A8976)),VLOOKUP(A8976,Studies!A:BR,2,FALSE),"")</f>
        <v>Rhee 2014</v>
      </c>
      <c r="C8976" s="250" t="str">
        <f>IF(AND(A8976&lt;&gt;"",ISNUMBER(A8976)),VLOOKUP(A8976,Studies!A:BR,3,FALSE),"")</f>
        <v>https://www.ncbi.nlm.nih.gov/pubmed/24608069</v>
      </c>
      <c r="D8976" s="250" t="str">
        <f>IF(AND(A8976&lt;&gt;"",ISNUMBER(A8976)),VLOOKUP(A8976,Studies!A:BR,4,FALSE),"")</f>
        <v>granules suspension</v>
      </c>
      <c r="E8976" s="250" t="str">
        <f>IF(AND(A8976&lt;&gt;"",ISNUMBER(A8976)),VLOOKUP(A8976,Studies!A:BR,5,FALSE),"")</f>
        <v>Raltegravir</v>
      </c>
      <c r="F8976" s="251" t="str">
        <f>IF(AND(A8976&lt;&gt;"",ISNUMBER(A8976)),VLOOKUP(A8976,Studies!A:BR,6,FALSE),"")</f>
        <v>Plasma</v>
      </c>
      <c r="G8976" s="194">
        <v>2</v>
      </c>
      <c r="H8976" s="194" t="s">
        <v>60</v>
      </c>
      <c r="I8976" s="187">
        <v>11.171646118164063</v>
      </c>
      <c r="J8976" s="187" t="s">
        <v>1220</v>
      </c>
      <c r="K8976" s="187" t="s">
        <v>116</v>
      </c>
      <c r="O8976" s="199"/>
    </row>
    <row r="8977" spans="1:15" x14ac:dyDescent="0.2">
      <c r="A8977" s="183">
        <v>5437</v>
      </c>
      <c r="B8977" s="249" t="str">
        <f>IF(AND(A8977&lt;&gt;"",ISNUMBER(A8977)),VLOOKUP(A8977,Studies!A:BR,2,FALSE),"")</f>
        <v>Rhee 2014</v>
      </c>
      <c r="C8977" s="250" t="str">
        <f>IF(AND(A8977&lt;&gt;"",ISNUMBER(A8977)),VLOOKUP(A8977,Studies!A:BR,3,FALSE),"")</f>
        <v>https://www.ncbi.nlm.nih.gov/pubmed/24608069</v>
      </c>
      <c r="D8977" s="250" t="str">
        <f>IF(AND(A8977&lt;&gt;"",ISNUMBER(A8977)),VLOOKUP(A8977,Studies!A:BR,4,FALSE),"")</f>
        <v>granules suspension</v>
      </c>
      <c r="E8977" s="250" t="str">
        <f>IF(AND(A8977&lt;&gt;"",ISNUMBER(A8977)),VLOOKUP(A8977,Studies!A:BR,5,FALSE),"")</f>
        <v>Raltegravir</v>
      </c>
      <c r="F8977" s="251" t="str">
        <f>IF(AND(A8977&lt;&gt;"",ISNUMBER(A8977)),VLOOKUP(A8977,Studies!A:BR,6,FALSE),"")</f>
        <v>Plasma</v>
      </c>
      <c r="G8977" s="194">
        <v>3</v>
      </c>
      <c r="H8977" s="194" t="s">
        <v>60</v>
      </c>
      <c r="I8977" s="187">
        <v>5.9724240303039551</v>
      </c>
      <c r="J8977" s="187" t="s">
        <v>1220</v>
      </c>
      <c r="K8977" s="187" t="s">
        <v>116</v>
      </c>
      <c r="O8977" s="199"/>
    </row>
    <row r="8978" spans="1:15" x14ac:dyDescent="0.2">
      <c r="A8978" s="183">
        <v>5437</v>
      </c>
      <c r="B8978" s="249" t="str">
        <f>IF(AND(A8978&lt;&gt;"",ISNUMBER(A8978)),VLOOKUP(A8978,Studies!A:BR,2,FALSE),"")</f>
        <v>Rhee 2014</v>
      </c>
      <c r="C8978" s="250" t="str">
        <f>IF(AND(A8978&lt;&gt;"",ISNUMBER(A8978)),VLOOKUP(A8978,Studies!A:BR,3,FALSE),"")</f>
        <v>https://www.ncbi.nlm.nih.gov/pubmed/24608069</v>
      </c>
      <c r="D8978" s="250" t="str">
        <f>IF(AND(A8978&lt;&gt;"",ISNUMBER(A8978)),VLOOKUP(A8978,Studies!A:BR,4,FALSE),"")</f>
        <v>granules suspension</v>
      </c>
      <c r="E8978" s="250" t="str">
        <f>IF(AND(A8978&lt;&gt;"",ISNUMBER(A8978)),VLOOKUP(A8978,Studies!A:BR,5,FALSE),"")</f>
        <v>Raltegravir</v>
      </c>
      <c r="F8978" s="251" t="str">
        <f>IF(AND(A8978&lt;&gt;"",ISNUMBER(A8978)),VLOOKUP(A8978,Studies!A:BR,6,FALSE),"")</f>
        <v>Plasma</v>
      </c>
      <c r="G8978" s="194">
        <v>4</v>
      </c>
      <c r="H8978" s="194" t="s">
        <v>60</v>
      </c>
      <c r="I8978" s="187">
        <v>3.1928911209106445</v>
      </c>
      <c r="J8978" s="187" t="s">
        <v>1220</v>
      </c>
      <c r="K8978" s="187" t="s">
        <v>116</v>
      </c>
      <c r="O8978" s="199"/>
    </row>
    <row r="8979" spans="1:15" x14ac:dyDescent="0.2">
      <c r="A8979" s="183">
        <v>5437</v>
      </c>
      <c r="B8979" s="249" t="str">
        <f>IF(AND(A8979&lt;&gt;"",ISNUMBER(A8979)),VLOOKUP(A8979,Studies!A:BR,2,FALSE),"")</f>
        <v>Rhee 2014</v>
      </c>
      <c r="C8979" s="250" t="str">
        <f>IF(AND(A8979&lt;&gt;"",ISNUMBER(A8979)),VLOOKUP(A8979,Studies!A:BR,3,FALSE),"")</f>
        <v>https://www.ncbi.nlm.nih.gov/pubmed/24608069</v>
      </c>
      <c r="D8979" s="250" t="str">
        <f>IF(AND(A8979&lt;&gt;"",ISNUMBER(A8979)),VLOOKUP(A8979,Studies!A:BR,4,FALSE),"")</f>
        <v>granules suspension</v>
      </c>
      <c r="E8979" s="250" t="str">
        <f>IF(AND(A8979&lt;&gt;"",ISNUMBER(A8979)),VLOOKUP(A8979,Studies!A:BR,5,FALSE),"")</f>
        <v>Raltegravir</v>
      </c>
      <c r="F8979" s="251" t="str">
        <f>IF(AND(A8979&lt;&gt;"",ISNUMBER(A8979)),VLOOKUP(A8979,Studies!A:BR,6,FALSE),"")</f>
        <v>Plasma</v>
      </c>
      <c r="G8979" s="194">
        <v>5</v>
      </c>
      <c r="H8979" s="194" t="s">
        <v>60</v>
      </c>
      <c r="I8979" s="187">
        <v>1.6266611814498901</v>
      </c>
      <c r="J8979" s="187" t="s">
        <v>1220</v>
      </c>
      <c r="K8979" s="187" t="s">
        <v>116</v>
      </c>
      <c r="O8979" s="199"/>
    </row>
    <row r="8980" spans="1:15" x14ac:dyDescent="0.2">
      <c r="A8980" s="183">
        <v>5437</v>
      </c>
      <c r="B8980" s="249" t="str">
        <f>IF(AND(A8980&lt;&gt;"",ISNUMBER(A8980)),VLOOKUP(A8980,Studies!A:BR,2,FALSE),"")</f>
        <v>Rhee 2014</v>
      </c>
      <c r="C8980" s="250" t="str">
        <f>IF(AND(A8980&lt;&gt;"",ISNUMBER(A8980)),VLOOKUP(A8980,Studies!A:BR,3,FALSE),"")</f>
        <v>https://www.ncbi.nlm.nih.gov/pubmed/24608069</v>
      </c>
      <c r="D8980" s="250" t="str">
        <f>IF(AND(A8980&lt;&gt;"",ISNUMBER(A8980)),VLOOKUP(A8980,Studies!A:BR,4,FALSE),"")</f>
        <v>granules suspension</v>
      </c>
      <c r="E8980" s="250" t="str">
        <f>IF(AND(A8980&lt;&gt;"",ISNUMBER(A8980)),VLOOKUP(A8980,Studies!A:BR,5,FALSE),"")</f>
        <v>Raltegravir</v>
      </c>
      <c r="F8980" s="251" t="str">
        <f>IF(AND(A8980&lt;&gt;"",ISNUMBER(A8980)),VLOOKUP(A8980,Studies!A:BR,6,FALSE),"")</f>
        <v>Plasma</v>
      </c>
      <c r="G8980" s="194">
        <v>6</v>
      </c>
      <c r="H8980" s="194" t="s">
        <v>60</v>
      </c>
      <c r="I8980" s="187">
        <v>1.0293245315551758</v>
      </c>
      <c r="J8980" s="187" t="s">
        <v>1220</v>
      </c>
      <c r="K8980" s="187" t="s">
        <v>116</v>
      </c>
      <c r="O8980" s="199"/>
    </row>
    <row r="8981" spans="1:15" x14ac:dyDescent="0.2">
      <c r="A8981" s="183">
        <v>5437</v>
      </c>
      <c r="B8981" s="249" t="str">
        <f>IF(AND(A8981&lt;&gt;"",ISNUMBER(A8981)),VLOOKUP(A8981,Studies!A:BR,2,FALSE),"")</f>
        <v>Rhee 2014</v>
      </c>
      <c r="C8981" s="250" t="str">
        <f>IF(AND(A8981&lt;&gt;"",ISNUMBER(A8981)),VLOOKUP(A8981,Studies!A:BR,3,FALSE),"")</f>
        <v>https://www.ncbi.nlm.nih.gov/pubmed/24608069</v>
      </c>
      <c r="D8981" s="250" t="str">
        <f>IF(AND(A8981&lt;&gt;"",ISNUMBER(A8981)),VLOOKUP(A8981,Studies!A:BR,4,FALSE),"")</f>
        <v>granules suspension</v>
      </c>
      <c r="E8981" s="250" t="str">
        <f>IF(AND(A8981&lt;&gt;"",ISNUMBER(A8981)),VLOOKUP(A8981,Studies!A:BR,5,FALSE),"")</f>
        <v>Raltegravir</v>
      </c>
      <c r="F8981" s="251" t="str">
        <f>IF(AND(A8981&lt;&gt;"",ISNUMBER(A8981)),VLOOKUP(A8981,Studies!A:BR,6,FALSE),"")</f>
        <v>Plasma</v>
      </c>
      <c r="G8981" s="194">
        <v>8</v>
      </c>
      <c r="H8981" s="194" t="s">
        <v>60</v>
      </c>
      <c r="I8981" s="187">
        <v>0.43249717354774475</v>
      </c>
      <c r="J8981" s="187" t="s">
        <v>1220</v>
      </c>
      <c r="K8981" s="187" t="s">
        <v>116</v>
      </c>
      <c r="O8981" s="199"/>
    </row>
    <row r="8982" spans="1:15" x14ac:dyDescent="0.2">
      <c r="A8982" s="183">
        <v>5437</v>
      </c>
      <c r="B8982" s="249" t="str">
        <f>IF(AND(A8982&lt;&gt;"",ISNUMBER(A8982)),VLOOKUP(A8982,Studies!A:BR,2,FALSE),"")</f>
        <v>Rhee 2014</v>
      </c>
      <c r="C8982" s="250" t="str">
        <f>IF(AND(A8982&lt;&gt;"",ISNUMBER(A8982)),VLOOKUP(A8982,Studies!A:BR,3,FALSE),"")</f>
        <v>https://www.ncbi.nlm.nih.gov/pubmed/24608069</v>
      </c>
      <c r="D8982" s="250" t="str">
        <f>IF(AND(A8982&lt;&gt;"",ISNUMBER(A8982)),VLOOKUP(A8982,Studies!A:BR,4,FALSE),"")</f>
        <v>granules suspension</v>
      </c>
      <c r="E8982" s="250" t="str">
        <f>IF(AND(A8982&lt;&gt;"",ISNUMBER(A8982)),VLOOKUP(A8982,Studies!A:BR,5,FALSE),"")</f>
        <v>Raltegravir</v>
      </c>
      <c r="F8982" s="251" t="str">
        <f>IF(AND(A8982&lt;&gt;"",ISNUMBER(A8982)),VLOOKUP(A8982,Studies!A:BR,6,FALSE),"")</f>
        <v>Plasma</v>
      </c>
      <c r="G8982" s="194">
        <v>10</v>
      </c>
      <c r="H8982" s="194" t="s">
        <v>60</v>
      </c>
      <c r="I8982" s="187">
        <v>0.26080626249313354</v>
      </c>
      <c r="J8982" s="187" t="s">
        <v>1220</v>
      </c>
      <c r="K8982" s="187" t="s">
        <v>116</v>
      </c>
      <c r="O8982" s="199"/>
    </row>
    <row r="8983" spans="1:15" x14ac:dyDescent="0.2">
      <c r="A8983" s="183">
        <v>5437</v>
      </c>
      <c r="B8983" s="249" t="str">
        <f>IF(AND(A8983&lt;&gt;"",ISNUMBER(A8983)),VLOOKUP(A8983,Studies!A:BR,2,FALSE),"")</f>
        <v>Rhee 2014</v>
      </c>
      <c r="C8983" s="250" t="str">
        <f>IF(AND(A8983&lt;&gt;"",ISNUMBER(A8983)),VLOOKUP(A8983,Studies!A:BR,3,FALSE),"")</f>
        <v>https://www.ncbi.nlm.nih.gov/pubmed/24608069</v>
      </c>
      <c r="D8983" s="250" t="str">
        <f>IF(AND(A8983&lt;&gt;"",ISNUMBER(A8983)),VLOOKUP(A8983,Studies!A:BR,4,FALSE),"")</f>
        <v>granules suspension</v>
      </c>
      <c r="E8983" s="250" t="str">
        <f>IF(AND(A8983&lt;&gt;"",ISNUMBER(A8983)),VLOOKUP(A8983,Studies!A:BR,5,FALSE),"")</f>
        <v>Raltegravir</v>
      </c>
      <c r="F8983" s="251" t="str">
        <f>IF(AND(A8983&lt;&gt;"",ISNUMBER(A8983)),VLOOKUP(A8983,Studies!A:BR,6,FALSE),"")</f>
        <v>Plasma</v>
      </c>
      <c r="G8983" s="194">
        <v>12</v>
      </c>
      <c r="H8983" s="194" t="s">
        <v>60</v>
      </c>
      <c r="I8983" s="187">
        <v>0.17740015685558319</v>
      </c>
      <c r="J8983" s="187" t="s">
        <v>1220</v>
      </c>
      <c r="K8983" s="187" t="s">
        <v>116</v>
      </c>
      <c r="O8983" s="199"/>
    </row>
    <row r="8984" spans="1:15" x14ac:dyDescent="0.2">
      <c r="A8984" s="30">
        <v>5437</v>
      </c>
      <c r="B8984" s="249" t="str">
        <f>IF(AND(A8984&lt;&gt;"",ISNUMBER(A8984)),VLOOKUP(A8984,Studies!A:BR,2,FALSE),"")</f>
        <v>Rhee 2014</v>
      </c>
      <c r="C8984" s="250" t="str">
        <f>IF(AND(A8984&lt;&gt;"",ISNUMBER(A8984)),VLOOKUP(A8984,Studies!A:BR,3,FALSE),"")</f>
        <v>https://www.ncbi.nlm.nih.gov/pubmed/24608069</v>
      </c>
      <c r="D8984" s="250" t="str">
        <f>IF(AND(A8984&lt;&gt;"",ISNUMBER(A8984)),VLOOKUP(A8984,Studies!A:BR,4,FALSE),"")</f>
        <v>granules suspension</v>
      </c>
      <c r="E8984" s="250" t="str">
        <f>IF(AND(A8984&lt;&gt;"",ISNUMBER(A8984)),VLOOKUP(A8984,Studies!A:BR,5,FALSE),"")</f>
        <v>Raltegravir</v>
      </c>
      <c r="F8984" s="251" t="str">
        <f>IF(AND(A8984&lt;&gt;"",ISNUMBER(A8984)),VLOOKUP(A8984,Studies!A:BR,6,FALSE),"")</f>
        <v>Plasma</v>
      </c>
      <c r="G8984" s="194">
        <v>16</v>
      </c>
      <c r="H8984" s="50" t="s">
        <v>60</v>
      </c>
      <c r="I8984" s="187">
        <v>0.10443075001239777</v>
      </c>
      <c r="J8984" s="41" t="s">
        <v>1220</v>
      </c>
      <c r="K8984" s="41" t="s">
        <v>116</v>
      </c>
    </row>
    <row r="8985" spans="1:15" x14ac:dyDescent="0.2">
      <c r="A8985" s="30">
        <v>5437</v>
      </c>
      <c r="B8985" s="249" t="str">
        <f>IF(AND(A8985&lt;&gt;"",ISNUMBER(A8985)),VLOOKUP(A8985,Studies!A:BR,2,FALSE),"")</f>
        <v>Rhee 2014</v>
      </c>
      <c r="C8985" s="250" t="str">
        <f>IF(AND(A8985&lt;&gt;"",ISNUMBER(A8985)),VLOOKUP(A8985,Studies!A:BR,3,FALSE),"")</f>
        <v>https://www.ncbi.nlm.nih.gov/pubmed/24608069</v>
      </c>
      <c r="D8985" s="250" t="str">
        <f>IF(AND(A8985&lt;&gt;"",ISNUMBER(A8985)),VLOOKUP(A8985,Studies!A:BR,4,FALSE),"")</f>
        <v>granules suspension</v>
      </c>
      <c r="E8985" s="250" t="str">
        <f>IF(AND(A8985&lt;&gt;"",ISNUMBER(A8985)),VLOOKUP(A8985,Studies!A:BR,5,FALSE),"")</f>
        <v>Raltegravir</v>
      </c>
      <c r="F8985" s="251" t="str">
        <f>IF(AND(A8985&lt;&gt;"",ISNUMBER(A8985)),VLOOKUP(A8985,Studies!A:BR,6,FALSE),"")</f>
        <v>Plasma</v>
      </c>
      <c r="G8985" s="194">
        <v>24</v>
      </c>
      <c r="H8985" s="194" t="s">
        <v>60</v>
      </c>
      <c r="I8985" s="187">
        <v>6.9343253970146179E-2</v>
      </c>
      <c r="J8985" s="41" t="s">
        <v>1220</v>
      </c>
      <c r="K8985" s="41" t="s">
        <v>116</v>
      </c>
    </row>
    <row r="8986" spans="1:15" x14ac:dyDescent="0.2">
      <c r="A8986" s="30">
        <v>5438</v>
      </c>
      <c r="B8986" s="249" t="str">
        <f>IF(AND(A8986&lt;&gt;"",ISNUMBER(A8986)),VLOOKUP(A8986,Studies!A:BR,2,FALSE),"")</f>
        <v>Rhee 2014</v>
      </c>
      <c r="C8986" s="250" t="str">
        <f>IF(AND(A8986&lt;&gt;"",ISNUMBER(A8986)),VLOOKUP(A8986,Studies!A:BR,3,FALSE),"")</f>
        <v>https://www.ncbi.nlm.nih.gov/pubmed/24608069</v>
      </c>
      <c r="D8986" s="250" t="str">
        <f>IF(AND(A8986&lt;&gt;"",ISNUMBER(A8986)),VLOOKUP(A8986,Studies!A:BR,4,FALSE),"")</f>
        <v>filmcoated tablet</v>
      </c>
      <c r="E8986" s="250" t="str">
        <f>IF(AND(A8986&lt;&gt;"",ISNUMBER(A8986)),VLOOKUP(A8986,Studies!A:BR,5,FALSE),"")</f>
        <v>Raltegravir</v>
      </c>
      <c r="F8986" s="251" t="str">
        <f>IF(AND(A8986&lt;&gt;"",ISNUMBER(A8986)),VLOOKUP(A8986,Studies!A:BR,6,FALSE),"")</f>
        <v>Plasma</v>
      </c>
      <c r="G8986" s="194">
        <v>0.5</v>
      </c>
      <c r="H8986" s="194" t="s">
        <v>60</v>
      </c>
      <c r="I8986" s="187">
        <v>1.1893613338470459</v>
      </c>
      <c r="J8986" s="41" t="s">
        <v>1220</v>
      </c>
      <c r="K8986" s="41" t="s">
        <v>116</v>
      </c>
    </row>
    <row r="8987" spans="1:15" x14ac:dyDescent="0.2">
      <c r="A8987" s="30">
        <v>5438</v>
      </c>
      <c r="B8987" s="249" t="str">
        <f>IF(AND(A8987&lt;&gt;"",ISNUMBER(A8987)),VLOOKUP(A8987,Studies!A:BR,2,FALSE),"")</f>
        <v>Rhee 2014</v>
      </c>
      <c r="C8987" s="250" t="str">
        <f>IF(AND(A8987&lt;&gt;"",ISNUMBER(A8987)),VLOOKUP(A8987,Studies!A:BR,3,FALSE),"")</f>
        <v>https://www.ncbi.nlm.nih.gov/pubmed/24608069</v>
      </c>
      <c r="D8987" s="250" t="str">
        <f>IF(AND(A8987&lt;&gt;"",ISNUMBER(A8987)),VLOOKUP(A8987,Studies!A:BR,4,FALSE),"")</f>
        <v>filmcoated tablet</v>
      </c>
      <c r="E8987" s="250" t="str">
        <f>IF(AND(A8987&lt;&gt;"",ISNUMBER(A8987)),VLOOKUP(A8987,Studies!A:BR,5,FALSE),"")</f>
        <v>Raltegravir</v>
      </c>
      <c r="F8987" s="251" t="str">
        <f>IF(AND(A8987&lt;&gt;"",ISNUMBER(A8987)),VLOOKUP(A8987,Studies!A:BR,6,FALSE),"")</f>
        <v>Plasma</v>
      </c>
      <c r="G8987" s="194">
        <v>1</v>
      </c>
      <c r="H8987" s="194" t="s">
        <v>60</v>
      </c>
      <c r="I8987" s="187">
        <v>2.8996336460113525</v>
      </c>
      <c r="J8987" s="41" t="s">
        <v>1220</v>
      </c>
      <c r="K8987" s="41" t="s">
        <v>116</v>
      </c>
    </row>
    <row r="8988" spans="1:15" x14ac:dyDescent="0.2">
      <c r="A8988" s="30">
        <v>5438</v>
      </c>
      <c r="B8988" s="249" t="str">
        <f>IF(AND(A8988&lt;&gt;"",ISNUMBER(A8988)),VLOOKUP(A8988,Studies!A:BR,2,FALSE),"")</f>
        <v>Rhee 2014</v>
      </c>
      <c r="C8988" s="250" t="str">
        <f>IF(AND(A8988&lt;&gt;"",ISNUMBER(A8988)),VLOOKUP(A8988,Studies!A:BR,3,FALSE),"")</f>
        <v>https://www.ncbi.nlm.nih.gov/pubmed/24608069</v>
      </c>
      <c r="D8988" s="250" t="str">
        <f>IF(AND(A8988&lt;&gt;"",ISNUMBER(A8988)),VLOOKUP(A8988,Studies!A:BR,4,FALSE),"")</f>
        <v>filmcoated tablet</v>
      </c>
      <c r="E8988" s="250" t="str">
        <f>IF(AND(A8988&lt;&gt;"",ISNUMBER(A8988)),VLOOKUP(A8988,Studies!A:BR,5,FALSE),"")</f>
        <v>Raltegravir</v>
      </c>
      <c r="F8988" s="251" t="str">
        <f>IF(AND(A8988&lt;&gt;"",ISNUMBER(A8988)),VLOOKUP(A8988,Studies!A:BR,6,FALSE),"")</f>
        <v>Plasma</v>
      </c>
      <c r="G8988" s="194">
        <v>1.5</v>
      </c>
      <c r="H8988" s="194" t="s">
        <v>60</v>
      </c>
      <c r="I8988" s="187">
        <v>3.5158076286315918</v>
      </c>
      <c r="J8988" s="41" t="s">
        <v>1220</v>
      </c>
      <c r="K8988" s="41" t="s">
        <v>116</v>
      </c>
    </row>
    <row r="8989" spans="1:15" x14ac:dyDescent="0.2">
      <c r="A8989" s="30">
        <v>5438</v>
      </c>
      <c r="B8989" s="249" t="str">
        <f>IF(AND(A8989&lt;&gt;"",ISNUMBER(A8989)),VLOOKUP(A8989,Studies!A:BR,2,FALSE),"")</f>
        <v>Rhee 2014</v>
      </c>
      <c r="C8989" s="250" t="str">
        <f>IF(AND(A8989&lt;&gt;"",ISNUMBER(A8989)),VLOOKUP(A8989,Studies!A:BR,3,FALSE),"")</f>
        <v>https://www.ncbi.nlm.nih.gov/pubmed/24608069</v>
      </c>
      <c r="D8989" s="250" t="str">
        <f>IF(AND(A8989&lt;&gt;"",ISNUMBER(A8989)),VLOOKUP(A8989,Studies!A:BR,4,FALSE),"")</f>
        <v>filmcoated tablet</v>
      </c>
      <c r="E8989" s="250" t="str">
        <f>IF(AND(A8989&lt;&gt;"",ISNUMBER(A8989)),VLOOKUP(A8989,Studies!A:BR,5,FALSE),"")</f>
        <v>Raltegravir</v>
      </c>
      <c r="F8989" s="251" t="str">
        <f>IF(AND(A8989&lt;&gt;"",ISNUMBER(A8989)),VLOOKUP(A8989,Studies!A:BR,6,FALSE),"")</f>
        <v>Plasma</v>
      </c>
      <c r="G8989" s="194">
        <v>2</v>
      </c>
      <c r="H8989" s="194" t="s">
        <v>60</v>
      </c>
      <c r="I8989" s="187">
        <v>4.062436580657959</v>
      </c>
      <c r="J8989" s="41" t="s">
        <v>1220</v>
      </c>
      <c r="K8989" s="41" t="s">
        <v>116</v>
      </c>
    </row>
    <row r="8990" spans="1:15" x14ac:dyDescent="0.2">
      <c r="A8990" s="30">
        <v>5438</v>
      </c>
      <c r="B8990" s="249" t="str">
        <f>IF(AND(A8990&lt;&gt;"",ISNUMBER(A8990)),VLOOKUP(A8990,Studies!A:BR,2,FALSE),"")</f>
        <v>Rhee 2014</v>
      </c>
      <c r="C8990" s="250" t="str">
        <f>IF(AND(A8990&lt;&gt;"",ISNUMBER(A8990)),VLOOKUP(A8990,Studies!A:BR,3,FALSE),"")</f>
        <v>https://www.ncbi.nlm.nih.gov/pubmed/24608069</v>
      </c>
      <c r="D8990" s="250" t="str">
        <f>IF(AND(A8990&lt;&gt;"",ISNUMBER(A8990)),VLOOKUP(A8990,Studies!A:BR,4,FALSE),"")</f>
        <v>filmcoated tablet</v>
      </c>
      <c r="E8990" s="250" t="str">
        <f>IF(AND(A8990&lt;&gt;"",ISNUMBER(A8990)),VLOOKUP(A8990,Studies!A:BR,5,FALSE),"")</f>
        <v>Raltegravir</v>
      </c>
      <c r="F8990" s="251" t="str">
        <f>IF(AND(A8990&lt;&gt;"",ISNUMBER(A8990)),VLOOKUP(A8990,Studies!A:BR,6,FALSE),"")</f>
        <v>Plasma</v>
      </c>
      <c r="G8990" s="194">
        <v>3</v>
      </c>
      <c r="H8990" s="194" t="s">
        <v>60</v>
      </c>
      <c r="I8990" s="187">
        <v>2.9703209400177002</v>
      </c>
      <c r="J8990" s="41" t="s">
        <v>1220</v>
      </c>
      <c r="K8990" s="41" t="s">
        <v>116</v>
      </c>
    </row>
    <row r="8991" spans="1:15" x14ac:dyDescent="0.2">
      <c r="A8991" s="30">
        <v>5438</v>
      </c>
      <c r="B8991" s="249" t="str">
        <f>IF(AND(A8991&lt;&gt;"",ISNUMBER(A8991)),VLOOKUP(A8991,Studies!A:BR,2,FALSE),"")</f>
        <v>Rhee 2014</v>
      </c>
      <c r="C8991" s="250" t="str">
        <f>IF(AND(A8991&lt;&gt;"",ISNUMBER(A8991)),VLOOKUP(A8991,Studies!A:BR,3,FALSE),"")</f>
        <v>https://www.ncbi.nlm.nih.gov/pubmed/24608069</v>
      </c>
      <c r="D8991" s="250" t="str">
        <f>IF(AND(A8991&lt;&gt;"",ISNUMBER(A8991)),VLOOKUP(A8991,Studies!A:BR,4,FALSE),"")</f>
        <v>filmcoated tablet</v>
      </c>
      <c r="E8991" s="250" t="str">
        <f>IF(AND(A8991&lt;&gt;"",ISNUMBER(A8991)),VLOOKUP(A8991,Studies!A:BR,5,FALSE),"")</f>
        <v>Raltegravir</v>
      </c>
      <c r="F8991" s="251" t="str">
        <f>IF(AND(A8991&lt;&gt;"",ISNUMBER(A8991)),VLOOKUP(A8991,Studies!A:BR,6,FALSE),"")</f>
        <v>Plasma</v>
      </c>
      <c r="G8991" s="194">
        <v>4</v>
      </c>
      <c r="H8991" s="194" t="s">
        <v>60</v>
      </c>
      <c r="I8991" s="187">
        <v>2.8996336460113525</v>
      </c>
      <c r="J8991" s="41" t="s">
        <v>1220</v>
      </c>
      <c r="K8991" s="41" t="s">
        <v>116</v>
      </c>
    </row>
    <row r="8992" spans="1:15" x14ac:dyDescent="0.2">
      <c r="A8992" s="30">
        <v>5438</v>
      </c>
      <c r="B8992" s="249" t="str">
        <f>IF(AND(A8992&lt;&gt;"",ISNUMBER(A8992)),VLOOKUP(A8992,Studies!A:BR,2,FALSE),"")</f>
        <v>Rhee 2014</v>
      </c>
      <c r="C8992" s="250" t="str">
        <f>IF(AND(A8992&lt;&gt;"",ISNUMBER(A8992)),VLOOKUP(A8992,Studies!A:BR,3,FALSE),"")</f>
        <v>https://www.ncbi.nlm.nih.gov/pubmed/24608069</v>
      </c>
      <c r="D8992" s="250" t="str">
        <f>IF(AND(A8992&lt;&gt;"",ISNUMBER(A8992)),VLOOKUP(A8992,Studies!A:BR,4,FALSE),"")</f>
        <v>filmcoated tablet</v>
      </c>
      <c r="E8992" s="250" t="str">
        <f>IF(AND(A8992&lt;&gt;"",ISNUMBER(A8992)),VLOOKUP(A8992,Studies!A:BR,5,FALSE),"")</f>
        <v>Raltegravir</v>
      </c>
      <c r="F8992" s="251" t="str">
        <f>IF(AND(A8992&lt;&gt;"",ISNUMBER(A8992)),VLOOKUP(A8992,Studies!A:BR,6,FALSE),"")</f>
        <v>Plasma</v>
      </c>
      <c r="G8992" s="194">
        <v>5</v>
      </c>
      <c r="H8992" s="194" t="s">
        <v>60</v>
      </c>
      <c r="I8992" s="187">
        <v>2.391448974609375</v>
      </c>
      <c r="J8992" s="41" t="s">
        <v>1220</v>
      </c>
      <c r="K8992" s="41" t="s">
        <v>116</v>
      </c>
    </row>
    <row r="8993" spans="1:11" x14ac:dyDescent="0.2">
      <c r="A8993" s="30">
        <v>5438</v>
      </c>
      <c r="B8993" s="249" t="str">
        <f>IF(AND(A8993&lt;&gt;"",ISNUMBER(A8993)),VLOOKUP(A8993,Studies!A:BR,2,FALSE),"")</f>
        <v>Rhee 2014</v>
      </c>
      <c r="C8993" s="250" t="str">
        <f>IF(AND(A8993&lt;&gt;"",ISNUMBER(A8993)),VLOOKUP(A8993,Studies!A:BR,3,FALSE),"")</f>
        <v>https://www.ncbi.nlm.nih.gov/pubmed/24608069</v>
      </c>
      <c r="D8993" s="250" t="str">
        <f>IF(AND(A8993&lt;&gt;"",ISNUMBER(A8993)),VLOOKUP(A8993,Studies!A:BR,4,FALSE),"")</f>
        <v>filmcoated tablet</v>
      </c>
      <c r="E8993" s="250" t="str">
        <f>IF(AND(A8993&lt;&gt;"",ISNUMBER(A8993)),VLOOKUP(A8993,Studies!A:BR,5,FALSE),"")</f>
        <v>Raltegravir</v>
      </c>
      <c r="F8993" s="251" t="str">
        <f>IF(AND(A8993&lt;&gt;"",ISNUMBER(A8993)),VLOOKUP(A8993,Studies!A:BR,6,FALSE),"")</f>
        <v>Plasma</v>
      </c>
      <c r="G8993" s="194">
        <v>6</v>
      </c>
      <c r="H8993" s="194" t="s">
        <v>60</v>
      </c>
      <c r="I8993" s="187">
        <v>1.4421014785766602</v>
      </c>
      <c r="J8993" s="41" t="s">
        <v>1220</v>
      </c>
      <c r="K8993" s="41" t="s">
        <v>116</v>
      </c>
    </row>
    <row r="8994" spans="1:11" x14ac:dyDescent="0.2">
      <c r="A8994" s="30">
        <v>5438</v>
      </c>
      <c r="B8994" s="249" t="str">
        <f>IF(AND(A8994&lt;&gt;"",ISNUMBER(A8994)),VLOOKUP(A8994,Studies!A:BR,2,FALSE),"")</f>
        <v>Rhee 2014</v>
      </c>
      <c r="C8994" s="250" t="str">
        <f>IF(AND(A8994&lt;&gt;"",ISNUMBER(A8994)),VLOOKUP(A8994,Studies!A:BR,3,FALSE),"")</f>
        <v>https://www.ncbi.nlm.nih.gov/pubmed/24608069</v>
      </c>
      <c r="D8994" s="250" t="str">
        <f>IF(AND(A8994&lt;&gt;"",ISNUMBER(A8994)),VLOOKUP(A8994,Studies!A:BR,4,FALSE),"")</f>
        <v>filmcoated tablet</v>
      </c>
      <c r="E8994" s="250" t="str">
        <f>IF(AND(A8994&lt;&gt;"",ISNUMBER(A8994)),VLOOKUP(A8994,Studies!A:BR,5,FALSE),"")</f>
        <v>Raltegravir</v>
      </c>
      <c r="F8994" s="251" t="str">
        <f>IF(AND(A8994&lt;&gt;"",ISNUMBER(A8994)),VLOOKUP(A8994,Studies!A:BR,6,FALSE),"")</f>
        <v>Plasma</v>
      </c>
      <c r="G8994" s="194">
        <v>8</v>
      </c>
      <c r="H8994" s="194" t="s">
        <v>60</v>
      </c>
      <c r="I8994" s="187">
        <v>0.51192343235015869</v>
      </c>
      <c r="J8994" s="41" t="s">
        <v>1220</v>
      </c>
      <c r="K8994" s="41" t="s">
        <v>116</v>
      </c>
    </row>
    <row r="8995" spans="1:11" x14ac:dyDescent="0.2">
      <c r="A8995" s="30">
        <v>5438</v>
      </c>
      <c r="B8995" s="249" t="str">
        <f>IF(AND(A8995&lt;&gt;"",ISNUMBER(A8995)),VLOOKUP(A8995,Studies!A:BR,2,FALSE),"")</f>
        <v>Rhee 2014</v>
      </c>
      <c r="C8995" s="250" t="str">
        <f>IF(AND(A8995&lt;&gt;"",ISNUMBER(A8995)),VLOOKUP(A8995,Studies!A:BR,3,FALSE),"")</f>
        <v>https://www.ncbi.nlm.nih.gov/pubmed/24608069</v>
      </c>
      <c r="D8995" s="250" t="str">
        <f>IF(AND(A8995&lt;&gt;"",ISNUMBER(A8995)),VLOOKUP(A8995,Studies!A:BR,4,FALSE),"")</f>
        <v>filmcoated tablet</v>
      </c>
      <c r="E8995" s="250" t="str">
        <f>IF(AND(A8995&lt;&gt;"",ISNUMBER(A8995)),VLOOKUP(A8995,Studies!A:BR,5,FALSE),"")</f>
        <v>Raltegravir</v>
      </c>
      <c r="F8995" s="251" t="str">
        <f>IF(AND(A8995&lt;&gt;"",ISNUMBER(A8995)),VLOOKUP(A8995,Studies!A:BR,6,FALSE),"")</f>
        <v>Plasma</v>
      </c>
      <c r="G8995" s="194">
        <v>10</v>
      </c>
      <c r="H8995" s="194" t="s">
        <v>60</v>
      </c>
      <c r="I8995" s="187">
        <v>0.24854068458080292</v>
      </c>
      <c r="J8995" s="41" t="s">
        <v>1220</v>
      </c>
      <c r="K8995" s="41" t="s">
        <v>116</v>
      </c>
    </row>
    <row r="8996" spans="1:11" x14ac:dyDescent="0.2">
      <c r="A8996" s="30">
        <v>5438</v>
      </c>
      <c r="B8996" s="249" t="str">
        <f>IF(AND(A8996&lt;&gt;"",ISNUMBER(A8996)),VLOOKUP(A8996,Studies!A:BR,2,FALSE),"")</f>
        <v>Rhee 2014</v>
      </c>
      <c r="C8996" s="250" t="str">
        <f>IF(AND(A8996&lt;&gt;"",ISNUMBER(A8996)),VLOOKUP(A8996,Studies!A:BR,3,FALSE),"")</f>
        <v>https://www.ncbi.nlm.nih.gov/pubmed/24608069</v>
      </c>
      <c r="D8996" s="250" t="str">
        <f>IF(AND(A8996&lt;&gt;"",ISNUMBER(A8996)),VLOOKUP(A8996,Studies!A:BR,4,FALSE),"")</f>
        <v>filmcoated tablet</v>
      </c>
      <c r="E8996" s="250" t="str">
        <f>IF(AND(A8996&lt;&gt;"",ISNUMBER(A8996)),VLOOKUP(A8996,Studies!A:BR,5,FALSE),"")</f>
        <v>Raltegravir</v>
      </c>
      <c r="F8996" s="251" t="str">
        <f>IF(AND(A8996&lt;&gt;"",ISNUMBER(A8996)),VLOOKUP(A8996,Studies!A:BR,6,FALSE),"")</f>
        <v>Plasma</v>
      </c>
      <c r="G8996" s="194">
        <v>12</v>
      </c>
      <c r="H8996" s="194" t="s">
        <v>60</v>
      </c>
      <c r="I8996" s="187">
        <v>0.16110645234584808</v>
      </c>
      <c r="J8996" s="41" t="s">
        <v>1220</v>
      </c>
      <c r="K8996" s="41" t="s">
        <v>116</v>
      </c>
    </row>
    <row r="8997" spans="1:11" x14ac:dyDescent="0.2">
      <c r="A8997" s="30">
        <v>5438</v>
      </c>
      <c r="B8997" s="249" t="str">
        <f>IF(AND(A8997&lt;&gt;"",ISNUMBER(A8997)),VLOOKUP(A8997,Studies!A:BR,2,FALSE),"")</f>
        <v>Rhee 2014</v>
      </c>
      <c r="C8997" s="250" t="str">
        <f>IF(AND(A8997&lt;&gt;"",ISNUMBER(A8997)),VLOOKUP(A8997,Studies!A:BR,3,FALSE),"")</f>
        <v>https://www.ncbi.nlm.nih.gov/pubmed/24608069</v>
      </c>
      <c r="D8997" s="250" t="str">
        <f>IF(AND(A8997&lt;&gt;"",ISNUMBER(A8997)),VLOOKUP(A8997,Studies!A:BR,4,FALSE),"")</f>
        <v>filmcoated tablet</v>
      </c>
      <c r="E8997" s="250" t="str">
        <f>IF(AND(A8997&lt;&gt;"",ISNUMBER(A8997)),VLOOKUP(A8997,Studies!A:BR,5,FALSE),"")</f>
        <v>Raltegravir</v>
      </c>
      <c r="F8997" s="251" t="str">
        <f>IF(AND(A8997&lt;&gt;"",ISNUMBER(A8997)),VLOOKUP(A8997,Studies!A:BR,6,FALSE),"")</f>
        <v>Plasma</v>
      </c>
      <c r="G8997" s="194">
        <v>16</v>
      </c>
      <c r="H8997" s="194" t="s">
        <v>60</v>
      </c>
      <c r="I8997" s="187">
        <v>9.9519453942775726E-2</v>
      </c>
      <c r="J8997" s="41" t="s">
        <v>1220</v>
      </c>
      <c r="K8997" s="41" t="s">
        <v>116</v>
      </c>
    </row>
    <row r="8998" spans="1:11" x14ac:dyDescent="0.2">
      <c r="A8998" s="30">
        <v>5438</v>
      </c>
      <c r="B8998" s="249" t="str">
        <f>IF(AND(A8998&lt;&gt;"",ISNUMBER(A8998)),VLOOKUP(A8998,Studies!A:BR,2,FALSE),"")</f>
        <v>Rhee 2014</v>
      </c>
      <c r="C8998" s="250" t="str">
        <f>IF(AND(A8998&lt;&gt;"",ISNUMBER(A8998)),VLOOKUP(A8998,Studies!A:BR,3,FALSE),"")</f>
        <v>https://www.ncbi.nlm.nih.gov/pubmed/24608069</v>
      </c>
      <c r="D8998" s="250" t="str">
        <f>IF(AND(A8998&lt;&gt;"",ISNUMBER(A8998)),VLOOKUP(A8998,Studies!A:BR,4,FALSE),"")</f>
        <v>filmcoated tablet</v>
      </c>
      <c r="E8998" s="250" t="str">
        <f>IF(AND(A8998&lt;&gt;"",ISNUMBER(A8998)),VLOOKUP(A8998,Studies!A:BR,5,FALSE),"")</f>
        <v>Raltegravir</v>
      </c>
      <c r="F8998" s="251" t="str">
        <f>IF(AND(A8998&lt;&gt;"",ISNUMBER(A8998)),VLOOKUP(A8998,Studies!A:BR,6,FALSE),"")</f>
        <v>Plasma</v>
      </c>
      <c r="G8998" s="194">
        <v>24</v>
      </c>
      <c r="H8998" s="194" t="s">
        <v>60</v>
      </c>
      <c r="I8998" s="187">
        <v>7.1033701300621033E-2</v>
      </c>
      <c r="J8998" s="41" t="s">
        <v>1220</v>
      </c>
      <c r="K8998" s="41" t="s">
        <v>116</v>
      </c>
    </row>
    <row r="8999" spans="1:11" x14ac:dyDescent="0.2">
      <c r="A8999" s="30">
        <v>5439</v>
      </c>
      <c r="B8999" s="249" t="str">
        <f>IF(AND(A8999&lt;&gt;"",ISNUMBER(A8999)),VLOOKUP(A8999,Studies!A:BR,2,FALSE),"")</f>
        <v>Iwamoto 2008</v>
      </c>
      <c r="C8999" s="250" t="str">
        <f>IF(AND(A8999&lt;&gt;"",ISNUMBER(A8999)),VLOOKUP(A8999,Studies!A:BR,3,FALSE),"")</f>
        <v xml:space="preserve">https://www.ncbi.nlm.nih.gov/pubmed/17713476
</v>
      </c>
      <c r="D8999" s="250" t="str">
        <f>IF(AND(A8999&lt;&gt;"",ISNUMBER(A8999)),VLOOKUP(A8999,Studies!A:BR,4,FALSE),"")</f>
        <v xml:space="preserve">10mg </v>
      </c>
      <c r="E8999" s="250" t="str">
        <f>IF(AND(A8999&lt;&gt;"",ISNUMBER(A8999)),VLOOKUP(A8999,Studies!A:BR,5,FALSE),"")</f>
        <v>Raltegravir</v>
      </c>
      <c r="F8999" s="251" t="str">
        <f>IF(AND(A8999&lt;&gt;"",ISNUMBER(A8999)),VLOOKUP(A8999,Studies!A:BR,6,FALSE),"")</f>
        <v>Plasma</v>
      </c>
      <c r="G8999" s="194">
        <v>0.25</v>
      </c>
      <c r="H8999" s="194" t="s">
        <v>60</v>
      </c>
      <c r="I8999" s="187">
        <v>86.043502810000007</v>
      </c>
      <c r="J8999" s="41" t="s">
        <v>964</v>
      </c>
      <c r="K8999" s="41" t="s">
        <v>116</v>
      </c>
    </row>
    <row r="9000" spans="1:11" x14ac:dyDescent="0.2">
      <c r="A9000" s="30">
        <v>5439</v>
      </c>
      <c r="B9000" s="249" t="str">
        <f>IF(AND(A9000&lt;&gt;"",ISNUMBER(A9000)),VLOOKUP(A9000,Studies!A:BR,2,FALSE),"")</f>
        <v>Iwamoto 2008</v>
      </c>
      <c r="C9000" s="250" t="str">
        <f>IF(AND(A9000&lt;&gt;"",ISNUMBER(A9000)),VLOOKUP(A9000,Studies!A:BR,3,FALSE),"")</f>
        <v xml:space="preserve">https://www.ncbi.nlm.nih.gov/pubmed/17713476
</v>
      </c>
      <c r="D9000" s="250" t="str">
        <f>IF(AND(A9000&lt;&gt;"",ISNUMBER(A9000)),VLOOKUP(A9000,Studies!A:BR,4,FALSE),"")</f>
        <v xml:space="preserve">10mg </v>
      </c>
      <c r="E9000" s="250" t="str">
        <f>IF(AND(A9000&lt;&gt;"",ISNUMBER(A9000)),VLOOKUP(A9000,Studies!A:BR,5,FALSE),"")</f>
        <v>Raltegravir</v>
      </c>
      <c r="F9000" s="251" t="str">
        <f>IF(AND(A9000&lt;&gt;"",ISNUMBER(A9000)),VLOOKUP(A9000,Studies!A:BR,6,FALSE),"")</f>
        <v>Plasma</v>
      </c>
      <c r="G9000" s="194">
        <v>0.5</v>
      </c>
      <c r="H9000" s="194" t="s">
        <v>60</v>
      </c>
      <c r="I9000" s="187">
        <v>508.43048099999999</v>
      </c>
      <c r="J9000" s="41" t="s">
        <v>964</v>
      </c>
      <c r="K9000" s="41" t="s">
        <v>116</v>
      </c>
    </row>
    <row r="9001" spans="1:11" x14ac:dyDescent="0.2">
      <c r="A9001" s="30">
        <v>5439</v>
      </c>
      <c r="B9001" s="249" t="str">
        <f>IF(AND(A9001&lt;&gt;"",ISNUMBER(A9001)),VLOOKUP(A9001,Studies!A:BR,2,FALSE),"")</f>
        <v>Iwamoto 2008</v>
      </c>
      <c r="C9001" s="250" t="str">
        <f>IF(AND(A9001&lt;&gt;"",ISNUMBER(A9001)),VLOOKUP(A9001,Studies!A:BR,3,FALSE),"")</f>
        <v xml:space="preserve">https://www.ncbi.nlm.nih.gov/pubmed/17713476
</v>
      </c>
      <c r="D9001" s="250" t="str">
        <f>IF(AND(A9001&lt;&gt;"",ISNUMBER(A9001)),VLOOKUP(A9001,Studies!A:BR,4,FALSE),"")</f>
        <v xml:space="preserve">10mg </v>
      </c>
      <c r="E9001" s="250" t="str">
        <f>IF(AND(A9001&lt;&gt;"",ISNUMBER(A9001)),VLOOKUP(A9001,Studies!A:BR,5,FALSE),"")</f>
        <v>Raltegravir</v>
      </c>
      <c r="F9001" s="251" t="str">
        <f>IF(AND(A9001&lt;&gt;"",ISNUMBER(A9001)),VLOOKUP(A9001,Studies!A:BR,6,FALSE),"")</f>
        <v>Plasma</v>
      </c>
      <c r="G9001" s="194">
        <v>1</v>
      </c>
      <c r="H9001" s="194" t="s">
        <v>60</v>
      </c>
      <c r="I9001" s="187">
        <v>356.39273070000002</v>
      </c>
      <c r="J9001" s="41" t="s">
        <v>964</v>
      </c>
      <c r="K9001" s="41" t="s">
        <v>116</v>
      </c>
    </row>
    <row r="9002" spans="1:11" x14ac:dyDescent="0.2">
      <c r="A9002" s="30">
        <v>5439</v>
      </c>
      <c r="B9002" s="249" t="str">
        <f>IF(AND(A9002&lt;&gt;"",ISNUMBER(A9002)),VLOOKUP(A9002,Studies!A:BR,2,FALSE),"")</f>
        <v>Iwamoto 2008</v>
      </c>
      <c r="C9002" s="250" t="str">
        <f>IF(AND(A9002&lt;&gt;"",ISNUMBER(A9002)),VLOOKUP(A9002,Studies!A:BR,3,FALSE),"")</f>
        <v xml:space="preserve">https://www.ncbi.nlm.nih.gov/pubmed/17713476
</v>
      </c>
      <c r="D9002" s="250" t="str">
        <f>IF(AND(A9002&lt;&gt;"",ISNUMBER(A9002)),VLOOKUP(A9002,Studies!A:BR,4,FALSE),"")</f>
        <v xml:space="preserve">10mg </v>
      </c>
      <c r="E9002" s="250" t="str">
        <f>IF(AND(A9002&lt;&gt;"",ISNUMBER(A9002)),VLOOKUP(A9002,Studies!A:BR,5,FALSE),"")</f>
        <v>Raltegravir</v>
      </c>
      <c r="F9002" s="251" t="str">
        <f>IF(AND(A9002&lt;&gt;"",ISNUMBER(A9002)),VLOOKUP(A9002,Studies!A:BR,6,FALSE),"")</f>
        <v>Plasma</v>
      </c>
      <c r="G9002" s="194">
        <v>1.5</v>
      </c>
      <c r="H9002" s="194" t="s">
        <v>60</v>
      </c>
      <c r="I9002" s="187">
        <v>206.31938170000001</v>
      </c>
      <c r="J9002" s="41" t="s">
        <v>964</v>
      </c>
      <c r="K9002" s="41" t="s">
        <v>116</v>
      </c>
    </row>
    <row r="9003" spans="1:11" x14ac:dyDescent="0.2">
      <c r="A9003" s="30">
        <v>5439</v>
      </c>
      <c r="B9003" s="249" t="str">
        <f>IF(AND(A9003&lt;&gt;"",ISNUMBER(A9003)),VLOOKUP(A9003,Studies!A:BR,2,FALSE),"")</f>
        <v>Iwamoto 2008</v>
      </c>
      <c r="C9003" s="250" t="str">
        <f>IF(AND(A9003&lt;&gt;"",ISNUMBER(A9003)),VLOOKUP(A9003,Studies!A:BR,3,FALSE),"")</f>
        <v xml:space="preserve">https://www.ncbi.nlm.nih.gov/pubmed/17713476
</v>
      </c>
      <c r="D9003" s="250" t="str">
        <f>IF(AND(A9003&lt;&gt;"",ISNUMBER(A9003)),VLOOKUP(A9003,Studies!A:BR,4,FALSE),"")</f>
        <v xml:space="preserve">10mg </v>
      </c>
      <c r="E9003" s="250" t="str">
        <f>IF(AND(A9003&lt;&gt;"",ISNUMBER(A9003)),VLOOKUP(A9003,Studies!A:BR,5,FALSE),"")</f>
        <v>Raltegravir</v>
      </c>
      <c r="F9003" s="251" t="str">
        <f>IF(AND(A9003&lt;&gt;"",ISNUMBER(A9003)),VLOOKUP(A9003,Studies!A:BR,6,FALSE),"")</f>
        <v>Plasma</v>
      </c>
      <c r="G9003" s="194">
        <v>2</v>
      </c>
      <c r="H9003" s="194" t="s">
        <v>60</v>
      </c>
      <c r="I9003" s="187">
        <v>140.72395320000001</v>
      </c>
      <c r="J9003" s="41" t="s">
        <v>964</v>
      </c>
      <c r="K9003" s="41" t="s">
        <v>116</v>
      </c>
    </row>
    <row r="9004" spans="1:11" x14ac:dyDescent="0.2">
      <c r="A9004" s="30">
        <v>5439</v>
      </c>
      <c r="B9004" s="249" t="str">
        <f>IF(AND(A9004&lt;&gt;"",ISNUMBER(A9004)),VLOOKUP(A9004,Studies!A:BR,2,FALSE),"")</f>
        <v>Iwamoto 2008</v>
      </c>
      <c r="C9004" s="250" t="str">
        <f>IF(AND(A9004&lt;&gt;"",ISNUMBER(A9004)),VLOOKUP(A9004,Studies!A:BR,3,FALSE),"")</f>
        <v xml:space="preserve">https://www.ncbi.nlm.nih.gov/pubmed/17713476
</v>
      </c>
      <c r="D9004" s="250" t="str">
        <f>IF(AND(A9004&lt;&gt;"",ISNUMBER(A9004)),VLOOKUP(A9004,Studies!A:BR,4,FALSE),"")</f>
        <v xml:space="preserve">10mg </v>
      </c>
      <c r="E9004" s="250" t="str">
        <f>IF(AND(A9004&lt;&gt;"",ISNUMBER(A9004)),VLOOKUP(A9004,Studies!A:BR,5,FALSE),"")</f>
        <v>Raltegravir</v>
      </c>
      <c r="F9004" s="251" t="str">
        <f>IF(AND(A9004&lt;&gt;"",ISNUMBER(A9004)),VLOOKUP(A9004,Studies!A:BR,6,FALSE),"")</f>
        <v>Plasma</v>
      </c>
      <c r="G9004" s="194">
        <v>3</v>
      </c>
      <c r="H9004" s="194" t="s">
        <v>60</v>
      </c>
      <c r="I9004" s="187">
        <v>73.030029299999995</v>
      </c>
      <c r="J9004" s="41" t="s">
        <v>964</v>
      </c>
      <c r="K9004" s="41" t="s">
        <v>116</v>
      </c>
    </row>
    <row r="9005" spans="1:11" x14ac:dyDescent="0.2">
      <c r="A9005" s="30">
        <v>5439</v>
      </c>
      <c r="B9005" s="249" t="str">
        <f>IF(AND(A9005&lt;&gt;"",ISNUMBER(A9005)),VLOOKUP(A9005,Studies!A:BR,2,FALSE),"")</f>
        <v>Iwamoto 2008</v>
      </c>
      <c r="C9005" s="250" t="str">
        <f>IF(AND(A9005&lt;&gt;"",ISNUMBER(A9005)),VLOOKUP(A9005,Studies!A:BR,3,FALSE),"")</f>
        <v xml:space="preserve">https://www.ncbi.nlm.nih.gov/pubmed/17713476
</v>
      </c>
      <c r="D9005" s="250" t="str">
        <f>IF(AND(A9005&lt;&gt;"",ISNUMBER(A9005)),VLOOKUP(A9005,Studies!A:BR,4,FALSE),"")</f>
        <v xml:space="preserve">10mg </v>
      </c>
      <c r="E9005" s="250" t="str">
        <f>IF(AND(A9005&lt;&gt;"",ISNUMBER(A9005)),VLOOKUP(A9005,Studies!A:BR,5,FALSE),"")</f>
        <v>Raltegravir</v>
      </c>
      <c r="F9005" s="251" t="str">
        <f>IF(AND(A9005&lt;&gt;"",ISNUMBER(A9005)),VLOOKUP(A9005,Studies!A:BR,6,FALSE),"")</f>
        <v>Plasma</v>
      </c>
      <c r="G9005" s="194">
        <v>4</v>
      </c>
      <c r="H9005" s="194" t="s">
        <v>60</v>
      </c>
      <c r="I9005" s="187">
        <v>60.313613889999999</v>
      </c>
      <c r="J9005" s="41" t="s">
        <v>964</v>
      </c>
      <c r="K9005" s="41" t="s">
        <v>116</v>
      </c>
    </row>
    <row r="9006" spans="1:11" x14ac:dyDescent="0.2">
      <c r="A9006" s="30">
        <v>5439</v>
      </c>
      <c r="B9006" s="249" t="str">
        <f>IF(AND(A9006&lt;&gt;"",ISNUMBER(A9006)),VLOOKUP(A9006,Studies!A:BR,2,FALSE),"")</f>
        <v>Iwamoto 2008</v>
      </c>
      <c r="C9006" s="250" t="str">
        <f>IF(AND(A9006&lt;&gt;"",ISNUMBER(A9006)),VLOOKUP(A9006,Studies!A:BR,3,FALSE),"")</f>
        <v xml:space="preserve">https://www.ncbi.nlm.nih.gov/pubmed/17713476
</v>
      </c>
      <c r="D9006" s="250" t="str">
        <f>IF(AND(A9006&lt;&gt;"",ISNUMBER(A9006)),VLOOKUP(A9006,Studies!A:BR,4,FALSE),"")</f>
        <v xml:space="preserve">10mg </v>
      </c>
      <c r="E9006" s="250" t="str">
        <f>IF(AND(A9006&lt;&gt;"",ISNUMBER(A9006)),VLOOKUP(A9006,Studies!A:BR,5,FALSE),"")</f>
        <v>Raltegravir</v>
      </c>
      <c r="F9006" s="251" t="str">
        <f>IF(AND(A9006&lt;&gt;"",ISNUMBER(A9006)),VLOOKUP(A9006,Studies!A:BR,6,FALSE),"")</f>
        <v>Plasma</v>
      </c>
      <c r="G9006" s="194">
        <v>6</v>
      </c>
      <c r="H9006" s="194" t="s">
        <v>60</v>
      </c>
      <c r="I9006" s="187">
        <v>20.773393630000001</v>
      </c>
      <c r="J9006" s="41" t="s">
        <v>964</v>
      </c>
      <c r="K9006" s="41" t="s">
        <v>116</v>
      </c>
    </row>
    <row r="9007" spans="1:11" x14ac:dyDescent="0.2">
      <c r="A9007" s="30">
        <v>5439</v>
      </c>
      <c r="B9007" s="249" t="str">
        <f>IF(AND(A9007&lt;&gt;"",ISNUMBER(A9007)),VLOOKUP(A9007,Studies!A:BR,2,FALSE),"")</f>
        <v>Iwamoto 2008</v>
      </c>
      <c r="C9007" s="250" t="str">
        <f>IF(AND(A9007&lt;&gt;"",ISNUMBER(A9007)),VLOOKUP(A9007,Studies!A:BR,3,FALSE),"")</f>
        <v xml:space="preserve">https://www.ncbi.nlm.nih.gov/pubmed/17713476
</v>
      </c>
      <c r="D9007" s="250" t="str">
        <f>IF(AND(A9007&lt;&gt;"",ISNUMBER(A9007)),VLOOKUP(A9007,Studies!A:BR,4,FALSE),"")</f>
        <v xml:space="preserve">10mg </v>
      </c>
      <c r="E9007" s="250" t="str">
        <f>IF(AND(A9007&lt;&gt;"",ISNUMBER(A9007)),VLOOKUP(A9007,Studies!A:BR,5,FALSE),"")</f>
        <v>Raltegravir</v>
      </c>
      <c r="F9007" s="251" t="str">
        <f>IF(AND(A9007&lt;&gt;"",ISNUMBER(A9007)),VLOOKUP(A9007,Studies!A:BR,6,FALSE),"")</f>
        <v>Plasma</v>
      </c>
      <c r="G9007" s="194">
        <v>8</v>
      </c>
      <c r="H9007" s="194" t="s">
        <v>60</v>
      </c>
      <c r="I9007" s="187">
        <v>9.6641397480000002</v>
      </c>
      <c r="J9007" s="41" t="s">
        <v>964</v>
      </c>
      <c r="K9007" s="41" t="s">
        <v>116</v>
      </c>
    </row>
    <row r="9008" spans="1:11" x14ac:dyDescent="0.2">
      <c r="A9008" s="30">
        <v>5439</v>
      </c>
      <c r="B9008" s="249" t="str">
        <f>IF(AND(A9008&lt;&gt;"",ISNUMBER(A9008)),VLOOKUP(A9008,Studies!A:BR,2,FALSE),"")</f>
        <v>Iwamoto 2008</v>
      </c>
      <c r="C9008" s="250" t="str">
        <f>IF(AND(A9008&lt;&gt;"",ISNUMBER(A9008)),VLOOKUP(A9008,Studies!A:BR,3,FALSE),"")</f>
        <v xml:space="preserve">https://www.ncbi.nlm.nih.gov/pubmed/17713476
</v>
      </c>
      <c r="D9008" s="250" t="str">
        <f>IF(AND(A9008&lt;&gt;"",ISNUMBER(A9008)),VLOOKUP(A9008,Studies!A:BR,4,FALSE),"")</f>
        <v xml:space="preserve">10mg </v>
      </c>
      <c r="E9008" s="250" t="str">
        <f>IF(AND(A9008&lt;&gt;"",ISNUMBER(A9008)),VLOOKUP(A9008,Studies!A:BR,5,FALSE),"")</f>
        <v>Raltegravir</v>
      </c>
      <c r="F9008" s="251" t="str">
        <f>IF(AND(A9008&lt;&gt;"",ISNUMBER(A9008)),VLOOKUP(A9008,Studies!A:BR,6,FALSE),"")</f>
        <v>Plasma</v>
      </c>
      <c r="G9008" s="194">
        <v>12</v>
      </c>
      <c r="H9008" s="194" t="s">
        <v>60</v>
      </c>
      <c r="I9008" s="187">
        <v>4.3747129439999997</v>
      </c>
      <c r="J9008" s="41" t="s">
        <v>964</v>
      </c>
      <c r="K9008" s="41" t="s">
        <v>116</v>
      </c>
    </row>
    <row r="9009" spans="1:11" x14ac:dyDescent="0.2">
      <c r="A9009" s="30">
        <v>5440</v>
      </c>
      <c r="B9009" s="249" t="str">
        <f>IF(AND(A9009&lt;&gt;"",ISNUMBER(A9009)),VLOOKUP(A9009,Studies!A:BR,2,FALSE),"")</f>
        <v>Iwamoto 2008</v>
      </c>
      <c r="C9009" s="250" t="str">
        <f>IF(AND(A9009&lt;&gt;"",ISNUMBER(A9009)),VLOOKUP(A9009,Studies!A:BR,3,FALSE),"")</f>
        <v xml:space="preserve">https://www.ncbi.nlm.nih.gov/pubmed/17713476
</v>
      </c>
      <c r="D9009" s="250" t="str">
        <f>IF(AND(A9009&lt;&gt;"",ISNUMBER(A9009)),VLOOKUP(A9009,Studies!A:BR,4,FALSE),"")</f>
        <v>25mg</v>
      </c>
      <c r="E9009" s="250" t="str">
        <f>IF(AND(A9009&lt;&gt;"",ISNUMBER(A9009)),VLOOKUP(A9009,Studies!A:BR,5,FALSE),"")</f>
        <v>Raltegravir</v>
      </c>
      <c r="F9009" s="251" t="str">
        <f>IF(AND(A9009&lt;&gt;"",ISNUMBER(A9009)),VLOOKUP(A9009,Studies!A:BR,6,FALSE),"")</f>
        <v>Plasma</v>
      </c>
      <c r="G9009" s="194">
        <v>0.5</v>
      </c>
      <c r="H9009" s="194" t="s">
        <v>60</v>
      </c>
      <c r="I9009" s="187">
        <v>397.5635986328125</v>
      </c>
      <c r="J9009" s="41" t="s">
        <v>964</v>
      </c>
      <c r="K9009" s="41" t="s">
        <v>116</v>
      </c>
    </row>
    <row r="9010" spans="1:11" x14ac:dyDescent="0.2">
      <c r="A9010" s="30">
        <v>5440</v>
      </c>
      <c r="B9010" s="249" t="str">
        <f>IF(AND(A9010&lt;&gt;"",ISNUMBER(A9010)),VLOOKUP(A9010,Studies!A:BR,2,FALSE),"")</f>
        <v>Iwamoto 2008</v>
      </c>
      <c r="C9010" s="250" t="str">
        <f>IF(AND(A9010&lt;&gt;"",ISNUMBER(A9010)),VLOOKUP(A9010,Studies!A:BR,3,FALSE),"")</f>
        <v xml:space="preserve">https://www.ncbi.nlm.nih.gov/pubmed/17713476
</v>
      </c>
      <c r="D9010" s="250" t="str">
        <f>IF(AND(A9010&lt;&gt;"",ISNUMBER(A9010)),VLOOKUP(A9010,Studies!A:BR,4,FALSE),"")</f>
        <v>25mg</v>
      </c>
      <c r="E9010" s="250" t="str">
        <f>IF(AND(A9010&lt;&gt;"",ISNUMBER(A9010)),VLOOKUP(A9010,Studies!A:BR,5,FALSE),"")</f>
        <v>Raltegravir</v>
      </c>
      <c r="F9010" s="251" t="str">
        <f>IF(AND(A9010&lt;&gt;"",ISNUMBER(A9010)),VLOOKUP(A9010,Studies!A:BR,6,FALSE),"")</f>
        <v>Plasma</v>
      </c>
      <c r="G9010" s="194">
        <v>1</v>
      </c>
      <c r="H9010" s="194" t="s">
        <v>60</v>
      </c>
      <c r="I9010" s="187">
        <v>725.32745361328125</v>
      </c>
      <c r="J9010" s="41" t="s">
        <v>964</v>
      </c>
      <c r="K9010" s="41" t="s">
        <v>116</v>
      </c>
    </row>
    <row r="9011" spans="1:11" x14ac:dyDescent="0.2">
      <c r="A9011" s="30">
        <v>5440</v>
      </c>
      <c r="B9011" s="249" t="str">
        <f>IF(AND(A9011&lt;&gt;"",ISNUMBER(A9011)),VLOOKUP(A9011,Studies!A:BR,2,FALSE),"")</f>
        <v>Iwamoto 2008</v>
      </c>
      <c r="C9011" s="250" t="str">
        <f>IF(AND(A9011&lt;&gt;"",ISNUMBER(A9011)),VLOOKUP(A9011,Studies!A:BR,3,FALSE),"")</f>
        <v xml:space="preserve">https://www.ncbi.nlm.nih.gov/pubmed/17713476
</v>
      </c>
      <c r="D9011" s="250" t="str">
        <f>IF(AND(A9011&lt;&gt;"",ISNUMBER(A9011)),VLOOKUP(A9011,Studies!A:BR,4,FALSE),"")</f>
        <v>25mg</v>
      </c>
      <c r="E9011" s="250" t="str">
        <f>IF(AND(A9011&lt;&gt;"",ISNUMBER(A9011)),VLOOKUP(A9011,Studies!A:BR,5,FALSE),"")</f>
        <v>Raltegravir</v>
      </c>
      <c r="F9011" s="251" t="str">
        <f>IF(AND(A9011&lt;&gt;"",ISNUMBER(A9011)),VLOOKUP(A9011,Studies!A:BR,6,FALSE),"")</f>
        <v>Plasma</v>
      </c>
      <c r="G9011" s="194">
        <v>1.5</v>
      </c>
      <c r="H9011" s="194" t="s">
        <v>60</v>
      </c>
      <c r="I9011" s="187">
        <v>455.77847290039063</v>
      </c>
      <c r="J9011" s="41" t="s">
        <v>964</v>
      </c>
      <c r="K9011" s="41" t="s">
        <v>116</v>
      </c>
    </row>
    <row r="9012" spans="1:11" x14ac:dyDescent="0.2">
      <c r="A9012" s="30">
        <v>5440</v>
      </c>
      <c r="B9012" s="249" t="str">
        <f>IF(AND(A9012&lt;&gt;"",ISNUMBER(A9012)),VLOOKUP(A9012,Studies!A:BR,2,FALSE),"")</f>
        <v>Iwamoto 2008</v>
      </c>
      <c r="C9012" s="250" t="str">
        <f>IF(AND(A9012&lt;&gt;"",ISNUMBER(A9012)),VLOOKUP(A9012,Studies!A:BR,3,FALSE),"")</f>
        <v xml:space="preserve">https://www.ncbi.nlm.nih.gov/pubmed/17713476
</v>
      </c>
      <c r="D9012" s="250" t="str">
        <f>IF(AND(A9012&lt;&gt;"",ISNUMBER(A9012)),VLOOKUP(A9012,Studies!A:BR,4,FALSE),"")</f>
        <v>25mg</v>
      </c>
      <c r="E9012" s="250" t="str">
        <f>IF(AND(A9012&lt;&gt;"",ISNUMBER(A9012)),VLOOKUP(A9012,Studies!A:BR,5,FALSE),"")</f>
        <v>Raltegravir</v>
      </c>
      <c r="F9012" s="251" t="str">
        <f>IF(AND(A9012&lt;&gt;"",ISNUMBER(A9012)),VLOOKUP(A9012,Studies!A:BR,6,FALSE),"")</f>
        <v>Plasma</v>
      </c>
      <c r="G9012" s="194">
        <v>2</v>
      </c>
      <c r="H9012" s="194" t="s">
        <v>60</v>
      </c>
      <c r="I9012" s="187">
        <v>328.3375244140625</v>
      </c>
      <c r="J9012" s="41" t="s">
        <v>964</v>
      </c>
      <c r="K9012" s="41" t="s">
        <v>116</v>
      </c>
    </row>
    <row r="9013" spans="1:11" x14ac:dyDescent="0.2">
      <c r="A9013" s="30">
        <v>5440</v>
      </c>
      <c r="B9013" s="249" t="str">
        <f>IF(AND(A9013&lt;&gt;"",ISNUMBER(A9013)),VLOOKUP(A9013,Studies!A:BR,2,FALSE),"")</f>
        <v>Iwamoto 2008</v>
      </c>
      <c r="C9013" s="250" t="str">
        <f>IF(AND(A9013&lt;&gt;"",ISNUMBER(A9013)),VLOOKUP(A9013,Studies!A:BR,3,FALSE),"")</f>
        <v xml:space="preserve">https://www.ncbi.nlm.nih.gov/pubmed/17713476
</v>
      </c>
      <c r="D9013" s="250" t="str">
        <f>IF(AND(A9013&lt;&gt;"",ISNUMBER(A9013)),VLOOKUP(A9013,Studies!A:BR,4,FALSE),"")</f>
        <v>25mg</v>
      </c>
      <c r="E9013" s="250" t="str">
        <f>IF(AND(A9013&lt;&gt;"",ISNUMBER(A9013)),VLOOKUP(A9013,Studies!A:BR,5,FALSE),"")</f>
        <v>Raltegravir</v>
      </c>
      <c r="F9013" s="251" t="str">
        <f>IF(AND(A9013&lt;&gt;"",ISNUMBER(A9013)),VLOOKUP(A9013,Studies!A:BR,6,FALSE),"")</f>
        <v>Plasma</v>
      </c>
      <c r="G9013" s="194">
        <v>3</v>
      </c>
      <c r="H9013" s="194" t="s">
        <v>60</v>
      </c>
      <c r="I9013" s="187">
        <v>152.748291015625</v>
      </c>
      <c r="J9013" s="41" t="s">
        <v>964</v>
      </c>
      <c r="K9013" s="41" t="s">
        <v>116</v>
      </c>
    </row>
    <row r="9014" spans="1:11" x14ac:dyDescent="0.2">
      <c r="A9014" s="30">
        <v>5440</v>
      </c>
      <c r="B9014" s="249" t="str">
        <f>IF(AND(A9014&lt;&gt;"",ISNUMBER(A9014)),VLOOKUP(A9014,Studies!A:BR,2,FALSE),"")</f>
        <v>Iwamoto 2008</v>
      </c>
      <c r="C9014" s="250" t="str">
        <f>IF(AND(A9014&lt;&gt;"",ISNUMBER(A9014)),VLOOKUP(A9014,Studies!A:BR,3,FALSE),"")</f>
        <v xml:space="preserve">https://www.ncbi.nlm.nih.gov/pubmed/17713476
</v>
      </c>
      <c r="D9014" s="250" t="str">
        <f>IF(AND(A9014&lt;&gt;"",ISNUMBER(A9014)),VLOOKUP(A9014,Studies!A:BR,4,FALSE),"")</f>
        <v>25mg</v>
      </c>
      <c r="E9014" s="250" t="str">
        <f>IF(AND(A9014&lt;&gt;"",ISNUMBER(A9014)),VLOOKUP(A9014,Studies!A:BR,5,FALSE),"")</f>
        <v>Raltegravir</v>
      </c>
      <c r="F9014" s="251" t="str">
        <f>IF(AND(A9014&lt;&gt;"",ISNUMBER(A9014)),VLOOKUP(A9014,Studies!A:BR,6,FALSE),"")</f>
        <v>Plasma</v>
      </c>
      <c r="G9014" s="194">
        <v>4</v>
      </c>
      <c r="H9014" s="194" t="s">
        <v>60</v>
      </c>
      <c r="I9014" s="187">
        <v>79.270164489746094</v>
      </c>
      <c r="J9014" s="41" t="s">
        <v>964</v>
      </c>
      <c r="K9014" s="41" t="s">
        <v>116</v>
      </c>
    </row>
    <row r="9015" spans="1:11" x14ac:dyDescent="0.2">
      <c r="A9015" s="30">
        <v>5440</v>
      </c>
      <c r="B9015" s="249" t="str">
        <f>IF(AND(A9015&lt;&gt;"",ISNUMBER(A9015)),VLOOKUP(A9015,Studies!A:BR,2,FALSE),"")</f>
        <v>Iwamoto 2008</v>
      </c>
      <c r="C9015" s="250" t="str">
        <f>IF(AND(A9015&lt;&gt;"",ISNUMBER(A9015)),VLOOKUP(A9015,Studies!A:BR,3,FALSE),"")</f>
        <v xml:space="preserve">https://www.ncbi.nlm.nih.gov/pubmed/17713476
</v>
      </c>
      <c r="D9015" s="250" t="str">
        <f>IF(AND(A9015&lt;&gt;"",ISNUMBER(A9015)),VLOOKUP(A9015,Studies!A:BR,4,FALSE),"")</f>
        <v>25mg</v>
      </c>
      <c r="E9015" s="250" t="str">
        <f>IF(AND(A9015&lt;&gt;"",ISNUMBER(A9015)),VLOOKUP(A9015,Studies!A:BR,5,FALSE),"")</f>
        <v>Raltegravir</v>
      </c>
      <c r="F9015" s="251" t="str">
        <f>IF(AND(A9015&lt;&gt;"",ISNUMBER(A9015)),VLOOKUP(A9015,Studies!A:BR,6,FALSE),"")</f>
        <v>Plasma</v>
      </c>
      <c r="G9015" s="194">
        <v>6</v>
      </c>
      <c r="H9015" s="194" t="s">
        <v>60</v>
      </c>
      <c r="I9015" s="187">
        <v>25.15321159362793</v>
      </c>
      <c r="J9015" s="41" t="s">
        <v>964</v>
      </c>
      <c r="K9015" s="41" t="s">
        <v>116</v>
      </c>
    </row>
    <row r="9016" spans="1:11" x14ac:dyDescent="0.2">
      <c r="A9016" s="30">
        <v>5440</v>
      </c>
      <c r="B9016" s="249" t="str">
        <f>IF(AND(A9016&lt;&gt;"",ISNUMBER(A9016)),VLOOKUP(A9016,Studies!A:BR,2,FALSE),"")</f>
        <v>Iwamoto 2008</v>
      </c>
      <c r="C9016" s="250" t="str">
        <f>IF(AND(A9016&lt;&gt;"",ISNUMBER(A9016)),VLOOKUP(A9016,Studies!A:BR,3,FALSE),"")</f>
        <v xml:space="preserve">https://www.ncbi.nlm.nih.gov/pubmed/17713476
</v>
      </c>
      <c r="D9016" s="250" t="str">
        <f>IF(AND(A9016&lt;&gt;"",ISNUMBER(A9016)),VLOOKUP(A9016,Studies!A:BR,4,FALSE),"")</f>
        <v>25mg</v>
      </c>
      <c r="E9016" s="250" t="str">
        <f>IF(AND(A9016&lt;&gt;"",ISNUMBER(A9016)),VLOOKUP(A9016,Studies!A:BR,5,FALSE),"")</f>
        <v>Raltegravir</v>
      </c>
      <c r="F9016" s="251" t="str">
        <f>IF(AND(A9016&lt;&gt;"",ISNUMBER(A9016)),VLOOKUP(A9016,Studies!A:BR,6,FALSE),"")</f>
        <v>Plasma</v>
      </c>
      <c r="G9016" s="194">
        <v>8</v>
      </c>
      <c r="H9016" s="194" t="s">
        <v>60</v>
      </c>
      <c r="I9016" s="187">
        <v>14.964912414550781</v>
      </c>
      <c r="J9016" s="41" t="s">
        <v>964</v>
      </c>
      <c r="K9016" s="41" t="s">
        <v>116</v>
      </c>
    </row>
    <row r="9017" spans="1:11" x14ac:dyDescent="0.2">
      <c r="A9017" s="30">
        <v>5440</v>
      </c>
      <c r="B9017" s="249" t="str">
        <f>IF(AND(A9017&lt;&gt;"",ISNUMBER(A9017)),VLOOKUP(A9017,Studies!A:BR,2,FALSE),"")</f>
        <v>Iwamoto 2008</v>
      </c>
      <c r="C9017" s="250" t="str">
        <f>IF(AND(A9017&lt;&gt;"",ISNUMBER(A9017)),VLOOKUP(A9017,Studies!A:BR,3,FALSE),"")</f>
        <v xml:space="preserve">https://www.ncbi.nlm.nih.gov/pubmed/17713476
</v>
      </c>
      <c r="D9017" s="250" t="str">
        <f>IF(AND(A9017&lt;&gt;"",ISNUMBER(A9017)),VLOOKUP(A9017,Studies!A:BR,4,FALSE),"")</f>
        <v>25mg</v>
      </c>
      <c r="E9017" s="250" t="str">
        <f>IF(AND(A9017&lt;&gt;"",ISNUMBER(A9017)),VLOOKUP(A9017,Studies!A:BR,5,FALSE),"")</f>
        <v>Raltegravir</v>
      </c>
      <c r="F9017" s="251" t="str">
        <f>IF(AND(A9017&lt;&gt;"",ISNUMBER(A9017)),VLOOKUP(A9017,Studies!A:BR,6,FALSE),"")</f>
        <v>Plasma</v>
      </c>
      <c r="G9017" s="194">
        <v>12</v>
      </c>
      <c r="H9017" s="194" t="s">
        <v>60</v>
      </c>
      <c r="I9017" s="187">
        <v>6.5916042327880859</v>
      </c>
      <c r="J9017" s="41" t="s">
        <v>964</v>
      </c>
      <c r="K9017" s="41" t="s">
        <v>116</v>
      </c>
    </row>
    <row r="9018" spans="1:11" x14ac:dyDescent="0.2">
      <c r="A9018" s="30">
        <v>5441</v>
      </c>
      <c r="B9018" s="249" t="str">
        <f>IF(AND(A9018&lt;&gt;"",ISNUMBER(A9018)),VLOOKUP(A9018,Studies!A:BR,2,FALSE),"")</f>
        <v>Iwamoto 2008</v>
      </c>
      <c r="C9018" s="250" t="str">
        <f>IF(AND(A9018&lt;&gt;"",ISNUMBER(A9018)),VLOOKUP(A9018,Studies!A:BR,3,FALSE),"")</f>
        <v xml:space="preserve">https://www.ncbi.nlm.nih.gov/pubmed/17713476
</v>
      </c>
      <c r="D9018" s="250" t="str">
        <f>IF(AND(A9018&lt;&gt;"",ISNUMBER(A9018)),VLOOKUP(A9018,Studies!A:BR,4,FALSE),"")</f>
        <v>50mg</v>
      </c>
      <c r="E9018" s="250" t="str">
        <f>IF(AND(A9018&lt;&gt;"",ISNUMBER(A9018)),VLOOKUP(A9018,Studies!A:BR,5,FALSE),"")</f>
        <v>Raltegravir</v>
      </c>
      <c r="F9018" s="251" t="str">
        <f>IF(AND(A9018&lt;&gt;"",ISNUMBER(A9018)),VLOOKUP(A9018,Studies!A:BR,6,FALSE),"")</f>
        <v>Plasma</v>
      </c>
      <c r="G9018" s="194">
        <v>0.5</v>
      </c>
      <c r="H9018" s="194" t="s">
        <v>60</v>
      </c>
      <c r="I9018" s="187">
        <v>1422.9249267578125</v>
      </c>
      <c r="J9018" s="41" t="s">
        <v>964</v>
      </c>
      <c r="K9018" s="41" t="s">
        <v>116</v>
      </c>
    </row>
    <row r="9019" spans="1:11" x14ac:dyDescent="0.2">
      <c r="A9019" s="30">
        <v>5441</v>
      </c>
      <c r="B9019" s="249" t="str">
        <f>IF(AND(A9019&lt;&gt;"",ISNUMBER(A9019)),VLOOKUP(A9019,Studies!A:BR,2,FALSE),"")</f>
        <v>Iwamoto 2008</v>
      </c>
      <c r="C9019" s="250" t="str">
        <f>IF(AND(A9019&lt;&gt;"",ISNUMBER(A9019)),VLOOKUP(A9019,Studies!A:BR,3,FALSE),"")</f>
        <v xml:space="preserve">https://www.ncbi.nlm.nih.gov/pubmed/17713476
</v>
      </c>
      <c r="D9019" s="250" t="str">
        <f>IF(AND(A9019&lt;&gt;"",ISNUMBER(A9019)),VLOOKUP(A9019,Studies!A:BR,4,FALSE),"")</f>
        <v>50mg</v>
      </c>
      <c r="E9019" s="250" t="str">
        <f>IF(AND(A9019&lt;&gt;"",ISNUMBER(A9019)),VLOOKUP(A9019,Studies!A:BR,5,FALSE),"")</f>
        <v>Raltegravir</v>
      </c>
      <c r="F9019" s="251" t="str">
        <f>IF(AND(A9019&lt;&gt;"",ISNUMBER(A9019)),VLOOKUP(A9019,Studies!A:BR,6,FALSE),"")</f>
        <v>Plasma</v>
      </c>
      <c r="G9019" s="194">
        <v>1</v>
      </c>
      <c r="H9019" s="194" t="s">
        <v>60</v>
      </c>
      <c r="I9019" s="187">
        <v>1739.1304931640625</v>
      </c>
      <c r="J9019" s="41" t="s">
        <v>964</v>
      </c>
      <c r="K9019" s="41" t="s">
        <v>116</v>
      </c>
    </row>
    <row r="9020" spans="1:11" x14ac:dyDescent="0.2">
      <c r="A9020" s="30">
        <v>5441</v>
      </c>
      <c r="B9020" s="249" t="str">
        <f>IF(AND(A9020&lt;&gt;"",ISNUMBER(A9020)),VLOOKUP(A9020,Studies!A:BR,2,FALSE),"")</f>
        <v>Iwamoto 2008</v>
      </c>
      <c r="C9020" s="250" t="str">
        <f>IF(AND(A9020&lt;&gt;"",ISNUMBER(A9020)),VLOOKUP(A9020,Studies!A:BR,3,FALSE),"")</f>
        <v xml:space="preserve">https://www.ncbi.nlm.nih.gov/pubmed/17713476
</v>
      </c>
      <c r="D9020" s="250" t="str">
        <f>IF(AND(A9020&lt;&gt;"",ISNUMBER(A9020)),VLOOKUP(A9020,Studies!A:BR,4,FALSE),"")</f>
        <v>50mg</v>
      </c>
      <c r="E9020" s="250" t="str">
        <f>IF(AND(A9020&lt;&gt;"",ISNUMBER(A9020)),VLOOKUP(A9020,Studies!A:BR,5,FALSE),"")</f>
        <v>Raltegravir</v>
      </c>
      <c r="F9020" s="251" t="str">
        <f>IF(AND(A9020&lt;&gt;"",ISNUMBER(A9020)),VLOOKUP(A9020,Studies!A:BR,6,FALSE),"")</f>
        <v>Plasma</v>
      </c>
      <c r="G9020" s="194">
        <v>1.5</v>
      </c>
      <c r="H9020" s="50" t="s">
        <v>60</v>
      </c>
      <c r="I9020" s="187">
        <v>1185.770751953125</v>
      </c>
      <c r="J9020" s="41" t="s">
        <v>964</v>
      </c>
      <c r="K9020" s="41" t="s">
        <v>116</v>
      </c>
    </row>
    <row r="9021" spans="1:11" x14ac:dyDescent="0.2">
      <c r="A9021" s="30">
        <v>5441</v>
      </c>
      <c r="B9021" s="249" t="str">
        <f>IF(AND(A9021&lt;&gt;"",ISNUMBER(A9021)),VLOOKUP(A9021,Studies!A:BR,2,FALSE),"")</f>
        <v>Iwamoto 2008</v>
      </c>
      <c r="C9021" s="250" t="str">
        <f>IF(AND(A9021&lt;&gt;"",ISNUMBER(A9021)),VLOOKUP(A9021,Studies!A:BR,3,FALSE),"")</f>
        <v xml:space="preserve">https://www.ncbi.nlm.nih.gov/pubmed/17713476
</v>
      </c>
      <c r="D9021" s="250" t="str">
        <f>IF(AND(A9021&lt;&gt;"",ISNUMBER(A9021)),VLOOKUP(A9021,Studies!A:BR,4,FALSE),"")</f>
        <v>50mg</v>
      </c>
      <c r="E9021" s="250" t="str">
        <f>IF(AND(A9021&lt;&gt;"",ISNUMBER(A9021)),VLOOKUP(A9021,Studies!A:BR,5,FALSE),"")</f>
        <v>Raltegravir</v>
      </c>
      <c r="F9021" s="251" t="str">
        <f>IF(AND(A9021&lt;&gt;"",ISNUMBER(A9021)),VLOOKUP(A9021,Studies!A:BR,6,FALSE),"")</f>
        <v>Plasma</v>
      </c>
      <c r="G9021" s="194">
        <v>2</v>
      </c>
      <c r="H9021" s="50" t="s">
        <v>60</v>
      </c>
      <c r="I9021" s="187">
        <v>869.56524658203125</v>
      </c>
      <c r="J9021" s="41" t="s">
        <v>964</v>
      </c>
      <c r="K9021" s="41" t="s">
        <v>116</v>
      </c>
    </row>
    <row r="9022" spans="1:11" x14ac:dyDescent="0.2">
      <c r="A9022" s="30">
        <v>5441</v>
      </c>
      <c r="B9022" s="249" t="str">
        <f>IF(AND(A9022&lt;&gt;"",ISNUMBER(A9022)),VLOOKUP(A9022,Studies!A:BR,2,FALSE),"")</f>
        <v>Iwamoto 2008</v>
      </c>
      <c r="C9022" s="250" t="str">
        <f>IF(AND(A9022&lt;&gt;"",ISNUMBER(A9022)),VLOOKUP(A9022,Studies!A:BR,3,FALSE),"")</f>
        <v xml:space="preserve">https://www.ncbi.nlm.nih.gov/pubmed/17713476
</v>
      </c>
      <c r="D9022" s="250" t="str">
        <f>IF(AND(A9022&lt;&gt;"",ISNUMBER(A9022)),VLOOKUP(A9022,Studies!A:BR,4,FALSE),"")</f>
        <v>50mg</v>
      </c>
      <c r="E9022" s="250" t="str">
        <f>IF(AND(A9022&lt;&gt;"",ISNUMBER(A9022)),VLOOKUP(A9022,Studies!A:BR,5,FALSE),"")</f>
        <v>Raltegravir</v>
      </c>
      <c r="F9022" s="251" t="str">
        <f>IF(AND(A9022&lt;&gt;"",ISNUMBER(A9022)),VLOOKUP(A9022,Studies!A:BR,6,FALSE),"")</f>
        <v>Plasma</v>
      </c>
      <c r="G9022" s="194">
        <v>4</v>
      </c>
      <c r="H9022" s="50" t="s">
        <v>60</v>
      </c>
      <c r="I9022" s="187">
        <v>286.40020751953125</v>
      </c>
      <c r="J9022" s="41" t="s">
        <v>964</v>
      </c>
      <c r="K9022" s="41" t="s">
        <v>116</v>
      </c>
    </row>
    <row r="9023" spans="1:11" x14ac:dyDescent="0.2">
      <c r="A9023" s="30">
        <v>5441</v>
      </c>
      <c r="B9023" s="249" t="str">
        <f>IF(AND(A9023&lt;&gt;"",ISNUMBER(A9023)),VLOOKUP(A9023,Studies!A:BR,2,FALSE),"")</f>
        <v>Iwamoto 2008</v>
      </c>
      <c r="C9023" s="250" t="str">
        <f>IF(AND(A9023&lt;&gt;"",ISNUMBER(A9023)),VLOOKUP(A9023,Studies!A:BR,3,FALSE),"")</f>
        <v xml:space="preserve">https://www.ncbi.nlm.nih.gov/pubmed/17713476
</v>
      </c>
      <c r="D9023" s="250" t="str">
        <f>IF(AND(A9023&lt;&gt;"",ISNUMBER(A9023)),VLOOKUP(A9023,Studies!A:BR,4,FALSE),"")</f>
        <v>50mg</v>
      </c>
      <c r="E9023" s="250" t="str">
        <f>IF(AND(A9023&lt;&gt;"",ISNUMBER(A9023)),VLOOKUP(A9023,Studies!A:BR,5,FALSE),"")</f>
        <v>Raltegravir</v>
      </c>
      <c r="F9023" s="251" t="str">
        <f>IF(AND(A9023&lt;&gt;"",ISNUMBER(A9023)),VLOOKUP(A9023,Studies!A:BR,6,FALSE),"")</f>
        <v>Plasma</v>
      </c>
      <c r="G9023" s="194">
        <v>6</v>
      </c>
      <c r="H9023" s="50" t="s">
        <v>60</v>
      </c>
      <c r="I9023" s="187">
        <v>95.983345031738281</v>
      </c>
      <c r="J9023" s="41" t="s">
        <v>964</v>
      </c>
      <c r="K9023" s="41" t="s">
        <v>116</v>
      </c>
    </row>
    <row r="9024" spans="1:11" x14ac:dyDescent="0.2">
      <c r="A9024" s="30">
        <v>5441</v>
      </c>
      <c r="B9024" s="249" t="str">
        <f>IF(AND(A9024&lt;&gt;"",ISNUMBER(A9024)),VLOOKUP(A9024,Studies!A:BR,2,FALSE),"")</f>
        <v>Iwamoto 2008</v>
      </c>
      <c r="C9024" s="250" t="str">
        <f>IF(AND(A9024&lt;&gt;"",ISNUMBER(A9024)),VLOOKUP(A9024,Studies!A:BR,3,FALSE),"")</f>
        <v xml:space="preserve">https://www.ncbi.nlm.nih.gov/pubmed/17713476
</v>
      </c>
      <c r="D9024" s="250" t="str">
        <f>IF(AND(A9024&lt;&gt;"",ISNUMBER(A9024)),VLOOKUP(A9024,Studies!A:BR,4,FALSE),"")</f>
        <v>50mg</v>
      </c>
      <c r="E9024" s="250" t="str">
        <f>IF(AND(A9024&lt;&gt;"",ISNUMBER(A9024)),VLOOKUP(A9024,Studies!A:BR,5,FALSE),"")</f>
        <v>Raltegravir</v>
      </c>
      <c r="F9024" s="251" t="str">
        <f>IF(AND(A9024&lt;&gt;"",ISNUMBER(A9024)),VLOOKUP(A9024,Studies!A:BR,6,FALSE),"")</f>
        <v>Plasma</v>
      </c>
      <c r="G9024" s="194">
        <v>8</v>
      </c>
      <c r="H9024" s="50" t="s">
        <v>60</v>
      </c>
      <c r="I9024" s="187">
        <v>51.191612243652344</v>
      </c>
      <c r="J9024" s="41" t="s">
        <v>964</v>
      </c>
      <c r="K9024" s="41" t="s">
        <v>116</v>
      </c>
    </row>
    <row r="9025" spans="1:11" x14ac:dyDescent="0.2">
      <c r="A9025" s="30">
        <v>5441</v>
      </c>
      <c r="B9025" s="249" t="str">
        <f>IF(AND(A9025&lt;&gt;"",ISNUMBER(A9025)),VLOOKUP(A9025,Studies!A:BR,2,FALSE),"")</f>
        <v>Iwamoto 2008</v>
      </c>
      <c r="C9025" s="250" t="str">
        <f>IF(AND(A9025&lt;&gt;"",ISNUMBER(A9025)),VLOOKUP(A9025,Studies!A:BR,3,FALSE),"")</f>
        <v xml:space="preserve">https://www.ncbi.nlm.nih.gov/pubmed/17713476
</v>
      </c>
      <c r="D9025" s="250" t="str">
        <f>IF(AND(A9025&lt;&gt;"",ISNUMBER(A9025)),VLOOKUP(A9025,Studies!A:BR,4,FALSE),"")</f>
        <v>50mg</v>
      </c>
      <c r="E9025" s="250" t="str">
        <f>IF(AND(A9025&lt;&gt;"",ISNUMBER(A9025)),VLOOKUP(A9025,Studies!A:BR,5,FALSE),"")</f>
        <v>Raltegravir</v>
      </c>
      <c r="F9025" s="251" t="str">
        <f>IF(AND(A9025&lt;&gt;"",ISNUMBER(A9025)),VLOOKUP(A9025,Studies!A:BR,6,FALSE),"")</f>
        <v>Plasma</v>
      </c>
      <c r="G9025" s="194">
        <v>12</v>
      </c>
      <c r="H9025" s="50" t="s">
        <v>60</v>
      </c>
      <c r="I9025" s="187">
        <v>25.15321159362793</v>
      </c>
      <c r="J9025" s="41" t="s">
        <v>964</v>
      </c>
      <c r="K9025" s="41" t="s">
        <v>116</v>
      </c>
    </row>
    <row r="9026" spans="1:11" x14ac:dyDescent="0.2">
      <c r="A9026" s="30">
        <v>5441</v>
      </c>
      <c r="B9026" s="249" t="str">
        <f>IF(AND(A9026&lt;&gt;"",ISNUMBER(A9026)),VLOOKUP(A9026,Studies!A:BR,2,FALSE),"")</f>
        <v>Iwamoto 2008</v>
      </c>
      <c r="C9026" s="250" t="str">
        <f>IF(AND(A9026&lt;&gt;"",ISNUMBER(A9026)),VLOOKUP(A9026,Studies!A:BR,3,FALSE),"")</f>
        <v xml:space="preserve">https://www.ncbi.nlm.nih.gov/pubmed/17713476
</v>
      </c>
      <c r="D9026" s="250" t="str">
        <f>IF(AND(A9026&lt;&gt;"",ISNUMBER(A9026)),VLOOKUP(A9026,Studies!A:BR,4,FALSE),"")</f>
        <v>50mg</v>
      </c>
      <c r="E9026" s="250" t="str">
        <f>IF(AND(A9026&lt;&gt;"",ISNUMBER(A9026)),VLOOKUP(A9026,Studies!A:BR,5,FALSE),"")</f>
        <v>Raltegravir</v>
      </c>
      <c r="F9026" s="251" t="str">
        <f>IF(AND(A9026&lt;&gt;"",ISNUMBER(A9026)),VLOOKUP(A9026,Studies!A:BR,6,FALSE),"")</f>
        <v>Plasma</v>
      </c>
      <c r="G9026" s="194">
        <v>15</v>
      </c>
      <c r="H9026" s="50" t="s">
        <v>60</v>
      </c>
      <c r="I9026" s="187">
        <v>14.964912414550781</v>
      </c>
      <c r="J9026" s="41" t="s">
        <v>964</v>
      </c>
      <c r="K9026" s="41" t="s">
        <v>116</v>
      </c>
    </row>
    <row r="9027" spans="1:11" x14ac:dyDescent="0.2">
      <c r="A9027" s="30">
        <v>5441</v>
      </c>
      <c r="B9027" s="249" t="str">
        <f>IF(AND(A9027&lt;&gt;"",ISNUMBER(A9027)),VLOOKUP(A9027,Studies!A:BR,2,FALSE),"")</f>
        <v>Iwamoto 2008</v>
      </c>
      <c r="C9027" s="250" t="str">
        <f>IF(AND(A9027&lt;&gt;"",ISNUMBER(A9027)),VLOOKUP(A9027,Studies!A:BR,3,FALSE),"")</f>
        <v xml:space="preserve">https://www.ncbi.nlm.nih.gov/pubmed/17713476
</v>
      </c>
      <c r="D9027" s="250" t="str">
        <f>IF(AND(A9027&lt;&gt;"",ISNUMBER(A9027)),VLOOKUP(A9027,Studies!A:BR,4,FALSE),"")</f>
        <v>50mg</v>
      </c>
      <c r="E9027" s="250" t="str">
        <f>IF(AND(A9027&lt;&gt;"",ISNUMBER(A9027)),VLOOKUP(A9027,Studies!A:BR,5,FALSE),"")</f>
        <v>Raltegravir</v>
      </c>
      <c r="F9027" s="251" t="str">
        <f>IF(AND(A9027&lt;&gt;"",ISNUMBER(A9027)),VLOOKUP(A9027,Studies!A:BR,6,FALSE),"")</f>
        <v>Plasma</v>
      </c>
      <c r="G9027" s="194">
        <v>24</v>
      </c>
      <c r="H9027" s="50" t="s">
        <v>60</v>
      </c>
      <c r="I9027" s="187">
        <v>12.701576232910156</v>
      </c>
      <c r="J9027" s="41" t="s">
        <v>964</v>
      </c>
      <c r="K9027" s="41" t="s">
        <v>116</v>
      </c>
    </row>
    <row r="9028" spans="1:11" x14ac:dyDescent="0.2">
      <c r="A9028" s="30">
        <v>5441</v>
      </c>
      <c r="B9028" s="249" t="str">
        <f>IF(AND(A9028&lt;&gt;"",ISNUMBER(A9028)),VLOOKUP(A9028,Studies!A:BR,2,FALSE),"")</f>
        <v>Iwamoto 2008</v>
      </c>
      <c r="C9028" s="250" t="str">
        <f>IF(AND(A9028&lt;&gt;"",ISNUMBER(A9028)),VLOOKUP(A9028,Studies!A:BR,3,FALSE),"")</f>
        <v xml:space="preserve">https://www.ncbi.nlm.nih.gov/pubmed/17713476
</v>
      </c>
      <c r="D9028" s="250" t="str">
        <f>IF(AND(A9028&lt;&gt;"",ISNUMBER(A9028)),VLOOKUP(A9028,Studies!A:BR,4,FALSE),"")</f>
        <v>50mg</v>
      </c>
      <c r="E9028" s="250" t="str">
        <f>IF(AND(A9028&lt;&gt;"",ISNUMBER(A9028)),VLOOKUP(A9028,Studies!A:BR,5,FALSE),"")</f>
        <v>Raltegravir</v>
      </c>
      <c r="F9028" s="251" t="str">
        <f>IF(AND(A9028&lt;&gt;"",ISNUMBER(A9028)),VLOOKUP(A9028,Studies!A:BR,6,FALSE),"")</f>
        <v>Plasma</v>
      </c>
      <c r="G9028" s="194">
        <v>32</v>
      </c>
      <c r="H9028" s="50" t="s">
        <v>60</v>
      </c>
      <c r="I9028" s="187">
        <v>6.9619350433349609</v>
      </c>
      <c r="J9028" s="41" t="s">
        <v>964</v>
      </c>
      <c r="K9028" s="41" t="s">
        <v>116</v>
      </c>
    </row>
    <row r="9029" spans="1:11" x14ac:dyDescent="0.2">
      <c r="A9029" s="30">
        <v>5442</v>
      </c>
      <c r="B9029" s="249" t="str">
        <f>IF(AND(A9029&lt;&gt;"",ISNUMBER(A9029)),VLOOKUP(A9029,Studies!A:BR,2,FALSE),"")</f>
        <v>Iwamoto 2008</v>
      </c>
      <c r="C9029" s="250" t="str">
        <f>IF(AND(A9029&lt;&gt;"",ISNUMBER(A9029)),VLOOKUP(A9029,Studies!A:BR,3,FALSE),"")</f>
        <v xml:space="preserve">https://www.ncbi.nlm.nih.gov/pubmed/17713476
</v>
      </c>
      <c r="D9029" s="250" t="str">
        <f>IF(AND(A9029&lt;&gt;"",ISNUMBER(A9029)),VLOOKUP(A9029,Studies!A:BR,4,FALSE),"")</f>
        <v>100mg</v>
      </c>
      <c r="E9029" s="250" t="str">
        <f>IF(AND(A9029&lt;&gt;"",ISNUMBER(A9029)),VLOOKUP(A9029,Studies!A:BR,5,FALSE),"")</f>
        <v>Raltegravir</v>
      </c>
      <c r="F9029" s="251" t="str">
        <f>IF(AND(A9029&lt;&gt;"",ISNUMBER(A9029)),VLOOKUP(A9029,Studies!A:BR,6,FALSE),"")</f>
        <v>Plasma</v>
      </c>
      <c r="G9029" s="194">
        <v>0.5</v>
      </c>
      <c r="H9029" s="50" t="s">
        <v>60</v>
      </c>
      <c r="I9029" s="187">
        <v>2450.593017578125</v>
      </c>
      <c r="J9029" s="41" t="s">
        <v>964</v>
      </c>
      <c r="K9029" s="41" t="s">
        <v>116</v>
      </c>
    </row>
    <row r="9030" spans="1:11" x14ac:dyDescent="0.2">
      <c r="A9030" s="30">
        <v>5442</v>
      </c>
      <c r="B9030" s="249" t="str">
        <f>IF(AND(A9030&lt;&gt;"",ISNUMBER(A9030)),VLOOKUP(A9030,Studies!A:BR,2,FALSE),"")</f>
        <v>Iwamoto 2008</v>
      </c>
      <c r="C9030" s="250" t="str">
        <f>IF(AND(A9030&lt;&gt;"",ISNUMBER(A9030)),VLOOKUP(A9030,Studies!A:BR,3,FALSE),"")</f>
        <v xml:space="preserve">https://www.ncbi.nlm.nih.gov/pubmed/17713476
</v>
      </c>
      <c r="D9030" s="250" t="str">
        <f>IF(AND(A9030&lt;&gt;"",ISNUMBER(A9030)),VLOOKUP(A9030,Studies!A:BR,4,FALSE),"")</f>
        <v>100mg</v>
      </c>
      <c r="E9030" s="250" t="str">
        <f>IF(AND(A9030&lt;&gt;"",ISNUMBER(A9030)),VLOOKUP(A9030,Studies!A:BR,5,FALSE),"")</f>
        <v>Raltegravir</v>
      </c>
      <c r="F9030" s="251" t="str">
        <f>IF(AND(A9030&lt;&gt;"",ISNUMBER(A9030)),VLOOKUP(A9030,Studies!A:BR,6,FALSE),"")</f>
        <v>Plasma</v>
      </c>
      <c r="G9030" s="194">
        <v>1</v>
      </c>
      <c r="H9030" s="50" t="s">
        <v>60</v>
      </c>
      <c r="I9030" s="187">
        <v>2134.387451171875</v>
      </c>
      <c r="J9030" s="41" t="s">
        <v>964</v>
      </c>
      <c r="K9030" s="41" t="s">
        <v>116</v>
      </c>
    </row>
    <row r="9031" spans="1:11" x14ac:dyDescent="0.2">
      <c r="A9031" s="30">
        <v>5442</v>
      </c>
      <c r="B9031" s="249" t="str">
        <f>IF(AND(A9031&lt;&gt;"",ISNUMBER(A9031)),VLOOKUP(A9031,Studies!A:BR,2,FALSE),"")</f>
        <v>Iwamoto 2008</v>
      </c>
      <c r="C9031" s="250" t="str">
        <f>IF(AND(A9031&lt;&gt;"",ISNUMBER(A9031)),VLOOKUP(A9031,Studies!A:BR,3,FALSE),"")</f>
        <v xml:space="preserve">https://www.ncbi.nlm.nih.gov/pubmed/17713476
</v>
      </c>
      <c r="D9031" s="250" t="str">
        <f>IF(AND(A9031&lt;&gt;"",ISNUMBER(A9031)),VLOOKUP(A9031,Studies!A:BR,4,FALSE),"")</f>
        <v>100mg</v>
      </c>
      <c r="E9031" s="250" t="str">
        <f>IF(AND(A9031&lt;&gt;"",ISNUMBER(A9031)),VLOOKUP(A9031,Studies!A:BR,5,FALSE),"")</f>
        <v>Raltegravir</v>
      </c>
      <c r="F9031" s="251" t="str">
        <f>IF(AND(A9031&lt;&gt;"",ISNUMBER(A9031)),VLOOKUP(A9031,Studies!A:BR,6,FALSE),"")</f>
        <v>Plasma</v>
      </c>
      <c r="G9031" s="194">
        <v>1.5</v>
      </c>
      <c r="H9031" s="50" t="s">
        <v>60</v>
      </c>
      <c r="I9031" s="187">
        <v>1581.0277099609375</v>
      </c>
      <c r="J9031" s="41" t="s">
        <v>964</v>
      </c>
      <c r="K9031" s="41" t="s">
        <v>116</v>
      </c>
    </row>
    <row r="9032" spans="1:11" x14ac:dyDescent="0.2">
      <c r="A9032" s="30">
        <v>5442</v>
      </c>
      <c r="B9032" s="249" t="str">
        <f>IF(AND(A9032&lt;&gt;"",ISNUMBER(A9032)),VLOOKUP(A9032,Studies!A:BR,2,FALSE),"")</f>
        <v>Iwamoto 2008</v>
      </c>
      <c r="C9032" s="250" t="str">
        <f>IF(AND(A9032&lt;&gt;"",ISNUMBER(A9032)),VLOOKUP(A9032,Studies!A:BR,3,FALSE),"")</f>
        <v xml:space="preserve">https://www.ncbi.nlm.nih.gov/pubmed/17713476
</v>
      </c>
      <c r="D9032" s="250" t="str">
        <f>IF(AND(A9032&lt;&gt;"",ISNUMBER(A9032)),VLOOKUP(A9032,Studies!A:BR,4,FALSE),"")</f>
        <v>100mg</v>
      </c>
      <c r="E9032" s="250" t="str">
        <f>IF(AND(A9032&lt;&gt;"",ISNUMBER(A9032)),VLOOKUP(A9032,Studies!A:BR,5,FALSE),"")</f>
        <v>Raltegravir</v>
      </c>
      <c r="F9032" s="251" t="str">
        <f>IF(AND(A9032&lt;&gt;"",ISNUMBER(A9032)),VLOOKUP(A9032,Studies!A:BR,6,FALSE),"")</f>
        <v>Plasma</v>
      </c>
      <c r="G9032" s="194">
        <v>2</v>
      </c>
      <c r="H9032" s="50" t="s">
        <v>60</v>
      </c>
      <c r="I9032" s="187">
        <v>1185.770751953125</v>
      </c>
      <c r="J9032" s="41" t="s">
        <v>964</v>
      </c>
      <c r="K9032" s="41" t="s">
        <v>116</v>
      </c>
    </row>
    <row r="9033" spans="1:11" x14ac:dyDescent="0.2">
      <c r="A9033" s="30">
        <v>5442</v>
      </c>
      <c r="B9033" s="249" t="str">
        <f>IF(AND(A9033&lt;&gt;"",ISNUMBER(A9033)),VLOOKUP(A9033,Studies!A:BR,2,FALSE),"")</f>
        <v>Iwamoto 2008</v>
      </c>
      <c r="C9033" s="250" t="str">
        <f>IF(AND(A9033&lt;&gt;"",ISNUMBER(A9033)),VLOOKUP(A9033,Studies!A:BR,3,FALSE),"")</f>
        <v xml:space="preserve">https://www.ncbi.nlm.nih.gov/pubmed/17713476
</v>
      </c>
      <c r="D9033" s="250" t="str">
        <f>IF(AND(A9033&lt;&gt;"",ISNUMBER(A9033)),VLOOKUP(A9033,Studies!A:BR,4,FALSE),"")</f>
        <v>100mg</v>
      </c>
      <c r="E9033" s="250" t="str">
        <f>IF(AND(A9033&lt;&gt;"",ISNUMBER(A9033)),VLOOKUP(A9033,Studies!A:BR,5,FALSE),"")</f>
        <v>Raltegravir</v>
      </c>
      <c r="F9033" s="251" t="str">
        <f>IF(AND(A9033&lt;&gt;"",ISNUMBER(A9033)),VLOOKUP(A9033,Studies!A:BR,6,FALSE),"")</f>
        <v>Plasma</v>
      </c>
      <c r="G9033" s="194">
        <v>3</v>
      </c>
      <c r="H9033" s="50" t="s">
        <v>60</v>
      </c>
      <c r="I9033" s="187">
        <v>766.0780029296875</v>
      </c>
      <c r="J9033" s="41" t="s">
        <v>964</v>
      </c>
      <c r="K9033" s="41" t="s">
        <v>116</v>
      </c>
    </row>
    <row r="9034" spans="1:11" x14ac:dyDescent="0.2">
      <c r="A9034" s="30">
        <v>5442</v>
      </c>
      <c r="B9034" s="249" t="str">
        <f>IF(AND(A9034&lt;&gt;"",ISNUMBER(A9034)),VLOOKUP(A9034,Studies!A:BR,2,FALSE),"")</f>
        <v>Iwamoto 2008</v>
      </c>
      <c r="C9034" s="250" t="str">
        <f>IF(AND(A9034&lt;&gt;"",ISNUMBER(A9034)),VLOOKUP(A9034,Studies!A:BR,3,FALSE),"")</f>
        <v xml:space="preserve">https://www.ncbi.nlm.nih.gov/pubmed/17713476
</v>
      </c>
      <c r="D9034" s="250" t="str">
        <f>IF(AND(A9034&lt;&gt;"",ISNUMBER(A9034)),VLOOKUP(A9034,Studies!A:BR,4,FALSE),"")</f>
        <v>100mg</v>
      </c>
      <c r="E9034" s="250" t="str">
        <f>IF(AND(A9034&lt;&gt;"",ISNUMBER(A9034)),VLOOKUP(A9034,Studies!A:BR,5,FALSE),"")</f>
        <v>Raltegravir</v>
      </c>
      <c r="F9034" s="251" t="str">
        <f>IF(AND(A9034&lt;&gt;"",ISNUMBER(A9034)),VLOOKUP(A9034,Studies!A:BR,6,FALSE),"")</f>
        <v>Plasma</v>
      </c>
      <c r="G9034" s="194">
        <v>4</v>
      </c>
      <c r="H9034" s="50" t="s">
        <v>60</v>
      </c>
      <c r="I9034" s="187">
        <v>431.53390502929688</v>
      </c>
      <c r="J9034" s="41" t="s">
        <v>964</v>
      </c>
      <c r="K9034" s="41" t="s">
        <v>116</v>
      </c>
    </row>
    <row r="9035" spans="1:11" x14ac:dyDescent="0.2">
      <c r="A9035" s="30">
        <v>5442</v>
      </c>
      <c r="B9035" s="249" t="str">
        <f>IF(AND(A9035&lt;&gt;"",ISNUMBER(A9035)),VLOOKUP(A9035,Studies!A:BR,2,FALSE),"")</f>
        <v>Iwamoto 2008</v>
      </c>
      <c r="C9035" s="250" t="str">
        <f>IF(AND(A9035&lt;&gt;"",ISNUMBER(A9035)),VLOOKUP(A9035,Studies!A:BR,3,FALSE),"")</f>
        <v xml:space="preserve">https://www.ncbi.nlm.nih.gov/pubmed/17713476
</v>
      </c>
      <c r="D9035" s="250" t="str">
        <f>IF(AND(A9035&lt;&gt;"",ISNUMBER(A9035)),VLOOKUP(A9035,Studies!A:BR,4,FALSE),"")</f>
        <v>100mg</v>
      </c>
      <c r="E9035" s="250" t="str">
        <f>IF(AND(A9035&lt;&gt;"",ISNUMBER(A9035)),VLOOKUP(A9035,Studies!A:BR,5,FALSE),"")</f>
        <v>Raltegravir</v>
      </c>
      <c r="F9035" s="251" t="str">
        <f>IF(AND(A9035&lt;&gt;"",ISNUMBER(A9035)),VLOOKUP(A9035,Studies!A:BR,6,FALSE),"")</f>
        <v>Plasma</v>
      </c>
      <c r="G9035" s="194">
        <v>6</v>
      </c>
      <c r="H9035" s="50" t="s">
        <v>60</v>
      </c>
      <c r="I9035" s="187">
        <v>129.64617919921875</v>
      </c>
      <c r="J9035" s="41" t="s">
        <v>964</v>
      </c>
      <c r="K9035" s="41" t="s">
        <v>116</v>
      </c>
    </row>
    <row r="9036" spans="1:11" x14ac:dyDescent="0.2">
      <c r="A9036" s="30">
        <v>5442</v>
      </c>
      <c r="B9036" s="249" t="str">
        <f>IF(AND(A9036&lt;&gt;"",ISNUMBER(A9036)),VLOOKUP(A9036,Studies!A:BR,2,FALSE),"")</f>
        <v>Iwamoto 2008</v>
      </c>
      <c r="C9036" s="250" t="str">
        <f>IF(AND(A9036&lt;&gt;"",ISNUMBER(A9036)),VLOOKUP(A9036,Studies!A:BR,3,FALSE),"")</f>
        <v xml:space="preserve">https://www.ncbi.nlm.nih.gov/pubmed/17713476
</v>
      </c>
      <c r="D9036" s="250" t="str">
        <f>IF(AND(A9036&lt;&gt;"",ISNUMBER(A9036)),VLOOKUP(A9036,Studies!A:BR,4,FALSE),"")</f>
        <v>100mg</v>
      </c>
      <c r="E9036" s="250" t="str">
        <f>IF(AND(A9036&lt;&gt;"",ISNUMBER(A9036)),VLOOKUP(A9036,Studies!A:BR,5,FALSE),"")</f>
        <v>Raltegravir</v>
      </c>
      <c r="F9036" s="251" t="str">
        <f>IF(AND(A9036&lt;&gt;"",ISNUMBER(A9036)),VLOOKUP(A9036,Studies!A:BR,6,FALSE),"")</f>
        <v>Plasma</v>
      </c>
      <c r="G9036" s="194">
        <v>8</v>
      </c>
      <c r="H9036" s="50" t="s">
        <v>60</v>
      </c>
      <c r="I9036" s="187">
        <v>73.030029296875</v>
      </c>
      <c r="J9036" s="41" t="s">
        <v>964</v>
      </c>
      <c r="K9036" s="41" t="s">
        <v>116</v>
      </c>
    </row>
    <row r="9037" spans="1:11" x14ac:dyDescent="0.2">
      <c r="A9037" s="30">
        <v>5442</v>
      </c>
      <c r="B9037" s="249" t="str">
        <f>IF(AND(A9037&lt;&gt;"",ISNUMBER(A9037)),VLOOKUP(A9037,Studies!A:BR,2,FALSE),"")</f>
        <v>Iwamoto 2008</v>
      </c>
      <c r="C9037" s="250" t="str">
        <f>IF(AND(A9037&lt;&gt;"",ISNUMBER(A9037)),VLOOKUP(A9037,Studies!A:BR,3,FALSE),"")</f>
        <v xml:space="preserve">https://www.ncbi.nlm.nih.gov/pubmed/17713476
</v>
      </c>
      <c r="D9037" s="250" t="str">
        <f>IF(AND(A9037&lt;&gt;"",ISNUMBER(A9037)),VLOOKUP(A9037,Studies!A:BR,4,FALSE),"")</f>
        <v>100mg</v>
      </c>
      <c r="E9037" s="250" t="str">
        <f>IF(AND(A9037&lt;&gt;"",ISNUMBER(A9037)),VLOOKUP(A9037,Studies!A:BR,5,FALSE),"")</f>
        <v>Raltegravir</v>
      </c>
      <c r="F9037" s="251" t="str">
        <f>IF(AND(A9037&lt;&gt;"",ISNUMBER(A9037)),VLOOKUP(A9037,Studies!A:BR,6,FALSE),"")</f>
        <v>Plasma</v>
      </c>
      <c r="G9037" s="194">
        <v>12</v>
      </c>
      <c r="H9037" s="50" t="s">
        <v>60</v>
      </c>
      <c r="I9037" s="187">
        <v>26.566377639770508</v>
      </c>
      <c r="J9037" s="41" t="s">
        <v>964</v>
      </c>
      <c r="K9037" s="41" t="s">
        <v>116</v>
      </c>
    </row>
    <row r="9038" spans="1:11" x14ac:dyDescent="0.2">
      <c r="A9038" s="30">
        <v>5442</v>
      </c>
      <c r="B9038" s="249" t="str">
        <f>IF(AND(A9038&lt;&gt;"",ISNUMBER(A9038)),VLOOKUP(A9038,Studies!A:BR,2,FALSE),"")</f>
        <v>Iwamoto 2008</v>
      </c>
      <c r="C9038" s="250" t="str">
        <f>IF(AND(A9038&lt;&gt;"",ISNUMBER(A9038)),VLOOKUP(A9038,Studies!A:BR,3,FALSE),"")</f>
        <v xml:space="preserve">https://www.ncbi.nlm.nih.gov/pubmed/17713476
</v>
      </c>
      <c r="D9038" s="250" t="str">
        <f>IF(AND(A9038&lt;&gt;"",ISNUMBER(A9038)),VLOOKUP(A9038,Studies!A:BR,4,FALSE),"")</f>
        <v>100mg</v>
      </c>
      <c r="E9038" s="250" t="str">
        <f>IF(AND(A9038&lt;&gt;"",ISNUMBER(A9038)),VLOOKUP(A9038,Studies!A:BR,5,FALSE),"")</f>
        <v>Raltegravir</v>
      </c>
      <c r="F9038" s="251" t="str">
        <f>IF(AND(A9038&lt;&gt;"",ISNUMBER(A9038)),VLOOKUP(A9038,Studies!A:BR,6,FALSE),"")</f>
        <v>Plasma</v>
      </c>
      <c r="G9038" s="194">
        <v>15</v>
      </c>
      <c r="H9038" s="50" t="s">
        <v>60</v>
      </c>
      <c r="I9038" s="187">
        <v>17.631563186645508</v>
      </c>
      <c r="J9038" s="41" t="s">
        <v>964</v>
      </c>
      <c r="K9038" s="41" t="s">
        <v>116</v>
      </c>
    </row>
    <row r="9039" spans="1:11" x14ac:dyDescent="0.2">
      <c r="A9039" s="30">
        <v>5442</v>
      </c>
      <c r="B9039" s="249" t="str">
        <f>IF(AND(A9039&lt;&gt;"",ISNUMBER(A9039)),VLOOKUP(A9039,Studies!A:BR,2,FALSE),"")</f>
        <v>Iwamoto 2008</v>
      </c>
      <c r="C9039" s="250" t="str">
        <f>IF(AND(A9039&lt;&gt;"",ISNUMBER(A9039)),VLOOKUP(A9039,Studies!A:BR,3,FALSE),"")</f>
        <v xml:space="preserve">https://www.ncbi.nlm.nih.gov/pubmed/17713476
</v>
      </c>
      <c r="D9039" s="250" t="str">
        <f>IF(AND(A9039&lt;&gt;"",ISNUMBER(A9039)),VLOOKUP(A9039,Studies!A:BR,4,FALSE),"")</f>
        <v>100mg</v>
      </c>
      <c r="E9039" s="250" t="str">
        <f>IF(AND(A9039&lt;&gt;"",ISNUMBER(A9039)),VLOOKUP(A9039,Studies!A:BR,5,FALSE),"")</f>
        <v>Raltegravir</v>
      </c>
      <c r="F9039" s="251" t="str">
        <f>IF(AND(A9039&lt;&gt;"",ISNUMBER(A9039)),VLOOKUP(A9039,Studies!A:BR,6,FALSE),"")</f>
        <v>Plasma</v>
      </c>
      <c r="G9039" s="194">
        <v>24</v>
      </c>
      <c r="H9039" s="50" t="s">
        <v>60</v>
      </c>
      <c r="I9039" s="187">
        <v>11.386227607727051</v>
      </c>
      <c r="J9039" s="41" t="s">
        <v>964</v>
      </c>
      <c r="K9039" s="41" t="s">
        <v>116</v>
      </c>
    </row>
    <row r="9040" spans="1:11" x14ac:dyDescent="0.2">
      <c r="A9040" s="30">
        <v>5442</v>
      </c>
      <c r="B9040" s="249" t="str">
        <f>IF(AND(A9040&lt;&gt;"",ISNUMBER(A9040)),VLOOKUP(A9040,Studies!A:BR,2,FALSE),"")</f>
        <v>Iwamoto 2008</v>
      </c>
      <c r="C9040" s="250" t="str">
        <f>IF(AND(A9040&lt;&gt;"",ISNUMBER(A9040)),VLOOKUP(A9040,Studies!A:BR,3,FALSE),"")</f>
        <v xml:space="preserve">https://www.ncbi.nlm.nih.gov/pubmed/17713476
</v>
      </c>
      <c r="D9040" s="250" t="str">
        <f>IF(AND(A9040&lt;&gt;"",ISNUMBER(A9040)),VLOOKUP(A9040,Studies!A:BR,4,FALSE),"")</f>
        <v>100mg</v>
      </c>
      <c r="E9040" s="250" t="str">
        <f>IF(AND(A9040&lt;&gt;"",ISNUMBER(A9040)),VLOOKUP(A9040,Studies!A:BR,5,FALSE),"")</f>
        <v>Raltegravir</v>
      </c>
      <c r="F9040" s="251" t="str">
        <f>IF(AND(A9040&lt;&gt;"",ISNUMBER(A9040)),VLOOKUP(A9040,Studies!A:BR,6,FALSE),"")</f>
        <v>Plasma</v>
      </c>
      <c r="G9040" s="194">
        <v>32</v>
      </c>
      <c r="H9040" s="50" t="s">
        <v>60</v>
      </c>
      <c r="I9040" s="187">
        <v>6.9619350433349609</v>
      </c>
      <c r="J9040" s="41" t="s">
        <v>964</v>
      </c>
      <c r="K9040" s="41" t="s">
        <v>116</v>
      </c>
    </row>
    <row r="9041" spans="1:11" x14ac:dyDescent="0.2">
      <c r="A9041" s="30">
        <v>5443</v>
      </c>
      <c r="B9041" s="249" t="str">
        <f>IF(AND(A9041&lt;&gt;"",ISNUMBER(A9041)),VLOOKUP(A9041,Studies!A:BR,2,FALSE),"")</f>
        <v>Iwamoto 2008</v>
      </c>
      <c r="C9041" s="250" t="str">
        <f>IF(AND(A9041&lt;&gt;"",ISNUMBER(A9041)),VLOOKUP(A9041,Studies!A:BR,3,FALSE),"")</f>
        <v xml:space="preserve">https://www.ncbi.nlm.nih.gov/pubmed/17713476
</v>
      </c>
      <c r="D9041" s="250" t="str">
        <f>IF(AND(A9041&lt;&gt;"",ISNUMBER(A9041)),VLOOKUP(A9041,Studies!A:BR,4,FALSE),"")</f>
        <v>200mg</v>
      </c>
      <c r="E9041" s="250" t="str">
        <f>IF(AND(A9041&lt;&gt;"",ISNUMBER(A9041)),VLOOKUP(A9041,Studies!A:BR,5,FALSE),"")</f>
        <v>Raltegravir</v>
      </c>
      <c r="F9041" s="251" t="str">
        <f>IF(AND(A9041&lt;&gt;"",ISNUMBER(A9041)),VLOOKUP(A9041,Studies!A:BR,6,FALSE),"")</f>
        <v>Plasma</v>
      </c>
      <c r="G9041" s="194">
        <v>0.5</v>
      </c>
      <c r="H9041" s="50" t="s">
        <v>60</v>
      </c>
      <c r="I9041" s="187">
        <v>5217.39111328125</v>
      </c>
      <c r="J9041" s="41" t="s">
        <v>964</v>
      </c>
      <c r="K9041" s="41" t="s">
        <v>116</v>
      </c>
    </row>
    <row r="9042" spans="1:11" x14ac:dyDescent="0.2">
      <c r="A9042" s="30">
        <v>5443</v>
      </c>
      <c r="B9042" s="249" t="str">
        <f>IF(AND(A9042&lt;&gt;"",ISNUMBER(A9042)),VLOOKUP(A9042,Studies!A:BR,2,FALSE),"")</f>
        <v>Iwamoto 2008</v>
      </c>
      <c r="C9042" s="250" t="str">
        <f>IF(AND(A9042&lt;&gt;"",ISNUMBER(A9042)),VLOOKUP(A9042,Studies!A:BR,3,FALSE),"")</f>
        <v xml:space="preserve">https://www.ncbi.nlm.nih.gov/pubmed/17713476
</v>
      </c>
      <c r="D9042" s="250" t="str">
        <f>IF(AND(A9042&lt;&gt;"",ISNUMBER(A9042)),VLOOKUP(A9042,Studies!A:BR,4,FALSE),"")</f>
        <v>200mg</v>
      </c>
      <c r="E9042" s="250" t="str">
        <f>IF(AND(A9042&lt;&gt;"",ISNUMBER(A9042)),VLOOKUP(A9042,Studies!A:BR,5,FALSE),"")</f>
        <v>Raltegravir</v>
      </c>
      <c r="F9042" s="251" t="str">
        <f>IF(AND(A9042&lt;&gt;"",ISNUMBER(A9042)),VLOOKUP(A9042,Studies!A:BR,6,FALSE),"")</f>
        <v>Plasma</v>
      </c>
      <c r="G9042" s="194">
        <v>1</v>
      </c>
      <c r="H9042" s="50" t="s">
        <v>60</v>
      </c>
      <c r="I9042" s="187">
        <v>5691.69970703125</v>
      </c>
      <c r="J9042" s="41" t="s">
        <v>964</v>
      </c>
      <c r="K9042" s="41" t="s">
        <v>116</v>
      </c>
    </row>
    <row r="9043" spans="1:11" x14ac:dyDescent="0.2">
      <c r="A9043" s="30">
        <v>5443</v>
      </c>
      <c r="B9043" s="249" t="str">
        <f>IF(AND(A9043&lt;&gt;"",ISNUMBER(A9043)),VLOOKUP(A9043,Studies!A:BR,2,FALSE),"")</f>
        <v>Iwamoto 2008</v>
      </c>
      <c r="C9043" s="250" t="str">
        <f>IF(AND(A9043&lt;&gt;"",ISNUMBER(A9043)),VLOOKUP(A9043,Studies!A:BR,3,FALSE),"")</f>
        <v xml:space="preserve">https://www.ncbi.nlm.nih.gov/pubmed/17713476
</v>
      </c>
      <c r="D9043" s="250" t="str">
        <f>IF(AND(A9043&lt;&gt;"",ISNUMBER(A9043)),VLOOKUP(A9043,Studies!A:BR,4,FALSE),"")</f>
        <v>200mg</v>
      </c>
      <c r="E9043" s="250" t="str">
        <f>IF(AND(A9043&lt;&gt;"",ISNUMBER(A9043)),VLOOKUP(A9043,Studies!A:BR,5,FALSE),"")</f>
        <v>Raltegravir</v>
      </c>
      <c r="F9043" s="251" t="str">
        <f>IF(AND(A9043&lt;&gt;"",ISNUMBER(A9043)),VLOOKUP(A9043,Studies!A:BR,6,FALSE),"")</f>
        <v>Plasma</v>
      </c>
      <c r="G9043" s="194">
        <v>1.5</v>
      </c>
      <c r="H9043" s="50" t="s">
        <v>60</v>
      </c>
      <c r="I9043" s="187">
        <v>4743.0830078125</v>
      </c>
      <c r="J9043" s="41" t="s">
        <v>964</v>
      </c>
      <c r="K9043" s="41" t="s">
        <v>116</v>
      </c>
    </row>
    <row r="9044" spans="1:11" x14ac:dyDescent="0.2">
      <c r="A9044" s="30">
        <v>5443</v>
      </c>
      <c r="B9044" s="249" t="str">
        <f>IF(AND(A9044&lt;&gt;"",ISNUMBER(A9044)),VLOOKUP(A9044,Studies!A:BR,2,FALSE),"")</f>
        <v>Iwamoto 2008</v>
      </c>
      <c r="C9044" s="250" t="str">
        <f>IF(AND(A9044&lt;&gt;"",ISNUMBER(A9044)),VLOOKUP(A9044,Studies!A:BR,3,FALSE),"")</f>
        <v xml:space="preserve">https://www.ncbi.nlm.nih.gov/pubmed/17713476
</v>
      </c>
      <c r="D9044" s="250" t="str">
        <f>IF(AND(A9044&lt;&gt;"",ISNUMBER(A9044)),VLOOKUP(A9044,Studies!A:BR,4,FALSE),"")</f>
        <v>200mg</v>
      </c>
      <c r="E9044" s="250" t="str">
        <f>IF(AND(A9044&lt;&gt;"",ISNUMBER(A9044)),VLOOKUP(A9044,Studies!A:BR,5,FALSE),"")</f>
        <v>Raltegravir</v>
      </c>
      <c r="F9044" s="251" t="str">
        <f>IF(AND(A9044&lt;&gt;"",ISNUMBER(A9044)),VLOOKUP(A9044,Studies!A:BR,6,FALSE),"")</f>
        <v>Plasma</v>
      </c>
      <c r="G9044" s="194">
        <v>2</v>
      </c>
      <c r="H9044" s="50" t="s">
        <v>60</v>
      </c>
      <c r="I9044" s="187">
        <v>3557.312255859375</v>
      </c>
      <c r="J9044" s="41" t="s">
        <v>964</v>
      </c>
      <c r="K9044" s="41" t="s">
        <v>116</v>
      </c>
    </row>
    <row r="9045" spans="1:11" x14ac:dyDescent="0.2">
      <c r="A9045" s="30">
        <v>5443</v>
      </c>
      <c r="B9045" s="249" t="str">
        <f>IF(AND(A9045&lt;&gt;"",ISNUMBER(A9045)),VLOOKUP(A9045,Studies!A:BR,2,FALSE),"")</f>
        <v>Iwamoto 2008</v>
      </c>
      <c r="C9045" s="250" t="str">
        <f>IF(AND(A9045&lt;&gt;"",ISNUMBER(A9045)),VLOOKUP(A9045,Studies!A:BR,3,FALSE),"")</f>
        <v xml:space="preserve">https://www.ncbi.nlm.nih.gov/pubmed/17713476
</v>
      </c>
      <c r="D9045" s="250" t="str">
        <f>IF(AND(A9045&lt;&gt;"",ISNUMBER(A9045)),VLOOKUP(A9045,Studies!A:BR,4,FALSE),"")</f>
        <v>200mg</v>
      </c>
      <c r="E9045" s="250" t="str">
        <f>IF(AND(A9045&lt;&gt;"",ISNUMBER(A9045)),VLOOKUP(A9045,Studies!A:BR,5,FALSE),"")</f>
        <v>Raltegravir</v>
      </c>
      <c r="F9045" s="251" t="str">
        <f>IF(AND(A9045&lt;&gt;"",ISNUMBER(A9045)),VLOOKUP(A9045,Studies!A:BR,6,FALSE),"")</f>
        <v>Plasma</v>
      </c>
      <c r="G9045" s="194">
        <v>3</v>
      </c>
      <c r="H9045" s="50" t="s">
        <v>60</v>
      </c>
      <c r="I9045" s="187">
        <v>2292.490234375</v>
      </c>
      <c r="J9045" s="41" t="s">
        <v>964</v>
      </c>
      <c r="K9045" s="41" t="s">
        <v>116</v>
      </c>
    </row>
    <row r="9046" spans="1:11" x14ac:dyDescent="0.2">
      <c r="A9046" s="30">
        <v>5443</v>
      </c>
      <c r="B9046" s="249" t="str">
        <f>IF(AND(A9046&lt;&gt;"",ISNUMBER(A9046)),VLOOKUP(A9046,Studies!A:BR,2,FALSE),"")</f>
        <v>Iwamoto 2008</v>
      </c>
      <c r="C9046" s="250" t="str">
        <f>IF(AND(A9046&lt;&gt;"",ISNUMBER(A9046)),VLOOKUP(A9046,Studies!A:BR,3,FALSE),"")</f>
        <v xml:space="preserve">https://www.ncbi.nlm.nih.gov/pubmed/17713476
</v>
      </c>
      <c r="D9046" s="250" t="str">
        <f>IF(AND(A9046&lt;&gt;"",ISNUMBER(A9046)),VLOOKUP(A9046,Studies!A:BR,4,FALSE),"")</f>
        <v>200mg</v>
      </c>
      <c r="E9046" s="250" t="str">
        <f>IF(AND(A9046&lt;&gt;"",ISNUMBER(A9046)),VLOOKUP(A9046,Studies!A:BR,5,FALSE),"")</f>
        <v>Raltegravir</v>
      </c>
      <c r="F9046" s="251" t="str">
        <f>IF(AND(A9046&lt;&gt;"",ISNUMBER(A9046)),VLOOKUP(A9046,Studies!A:BR,6,FALSE),"")</f>
        <v>Plasma</v>
      </c>
      <c r="G9046" s="194">
        <v>4</v>
      </c>
      <c r="H9046" s="50" t="s">
        <v>60</v>
      </c>
      <c r="I9046" s="187">
        <v>1185.770751953125</v>
      </c>
      <c r="J9046" s="41" t="s">
        <v>964</v>
      </c>
      <c r="K9046" s="41" t="s">
        <v>116</v>
      </c>
    </row>
    <row r="9047" spans="1:11" x14ac:dyDescent="0.2">
      <c r="A9047" s="30">
        <v>5443</v>
      </c>
      <c r="B9047" s="249" t="str">
        <f>IF(AND(A9047&lt;&gt;"",ISNUMBER(A9047)),VLOOKUP(A9047,Studies!A:BR,2,FALSE),"")</f>
        <v>Iwamoto 2008</v>
      </c>
      <c r="C9047" s="250" t="str">
        <f>IF(AND(A9047&lt;&gt;"",ISNUMBER(A9047)),VLOOKUP(A9047,Studies!A:BR,3,FALSE),"")</f>
        <v xml:space="preserve">https://www.ncbi.nlm.nih.gov/pubmed/17713476
</v>
      </c>
      <c r="D9047" s="250" t="str">
        <f>IF(AND(A9047&lt;&gt;"",ISNUMBER(A9047)),VLOOKUP(A9047,Studies!A:BR,4,FALSE),"")</f>
        <v>200mg</v>
      </c>
      <c r="E9047" s="250" t="str">
        <f>IF(AND(A9047&lt;&gt;"",ISNUMBER(A9047)),VLOOKUP(A9047,Studies!A:BR,5,FALSE),"")</f>
        <v>Raltegravir</v>
      </c>
      <c r="F9047" s="251" t="str">
        <f>IF(AND(A9047&lt;&gt;"",ISNUMBER(A9047)),VLOOKUP(A9047,Studies!A:BR,6,FALSE),"")</f>
        <v>Plasma</v>
      </c>
      <c r="G9047" s="194">
        <v>6</v>
      </c>
      <c r="H9047" s="50" t="s">
        <v>60</v>
      </c>
      <c r="I9047" s="187">
        <v>419.89962768554688</v>
      </c>
      <c r="J9047" s="41" t="s">
        <v>964</v>
      </c>
      <c r="K9047" s="41" t="s">
        <v>116</v>
      </c>
    </row>
    <row r="9048" spans="1:11" x14ac:dyDescent="0.2">
      <c r="A9048" s="30">
        <v>5443</v>
      </c>
      <c r="B9048" s="249" t="str">
        <f>IF(AND(A9048&lt;&gt;"",ISNUMBER(A9048)),VLOOKUP(A9048,Studies!A:BR,2,FALSE),"")</f>
        <v>Iwamoto 2008</v>
      </c>
      <c r="C9048" s="250" t="str">
        <f>IF(AND(A9048&lt;&gt;"",ISNUMBER(A9048)),VLOOKUP(A9048,Studies!A:BR,3,FALSE),"")</f>
        <v xml:space="preserve">https://www.ncbi.nlm.nih.gov/pubmed/17713476
</v>
      </c>
      <c r="D9048" s="250" t="str">
        <f>IF(AND(A9048&lt;&gt;"",ISNUMBER(A9048)),VLOOKUP(A9048,Studies!A:BR,4,FALSE),"")</f>
        <v>200mg</v>
      </c>
      <c r="E9048" s="250" t="str">
        <f>IF(AND(A9048&lt;&gt;"",ISNUMBER(A9048)),VLOOKUP(A9048,Studies!A:BR,5,FALSE),"")</f>
        <v>Raltegravir</v>
      </c>
      <c r="F9048" s="251" t="str">
        <f>IF(AND(A9048&lt;&gt;"",ISNUMBER(A9048)),VLOOKUP(A9048,Studies!A:BR,6,FALSE),"")</f>
        <v>Plasma</v>
      </c>
      <c r="G9048" s="194">
        <v>8</v>
      </c>
      <c r="H9048" s="50" t="s">
        <v>60</v>
      </c>
      <c r="I9048" s="187">
        <v>217.91087341308594</v>
      </c>
      <c r="J9048" s="41" t="s">
        <v>964</v>
      </c>
      <c r="K9048" s="41" t="s">
        <v>116</v>
      </c>
    </row>
    <row r="9049" spans="1:11" x14ac:dyDescent="0.2">
      <c r="A9049" s="30">
        <v>5443</v>
      </c>
      <c r="B9049" s="249" t="str">
        <f>IF(AND(A9049&lt;&gt;"",ISNUMBER(A9049)),VLOOKUP(A9049,Studies!A:BR,2,FALSE),"")</f>
        <v>Iwamoto 2008</v>
      </c>
      <c r="C9049" s="250" t="str">
        <f>IF(AND(A9049&lt;&gt;"",ISNUMBER(A9049)),VLOOKUP(A9049,Studies!A:BR,3,FALSE),"")</f>
        <v xml:space="preserve">https://www.ncbi.nlm.nih.gov/pubmed/17713476
</v>
      </c>
      <c r="D9049" s="250" t="str">
        <f>IF(AND(A9049&lt;&gt;"",ISNUMBER(A9049)),VLOOKUP(A9049,Studies!A:BR,4,FALSE),"")</f>
        <v>200mg</v>
      </c>
      <c r="E9049" s="250" t="str">
        <f>IF(AND(A9049&lt;&gt;"",ISNUMBER(A9049)),VLOOKUP(A9049,Studies!A:BR,5,FALSE),"")</f>
        <v>Raltegravir</v>
      </c>
      <c r="F9049" s="251" t="str">
        <f>IF(AND(A9049&lt;&gt;"",ISNUMBER(A9049)),VLOOKUP(A9049,Studies!A:BR,6,FALSE),"")</f>
        <v>Plasma</v>
      </c>
      <c r="G9049" s="194">
        <v>12</v>
      </c>
      <c r="H9049" s="50" t="s">
        <v>60</v>
      </c>
      <c r="I9049" s="187">
        <v>98.642784118652344</v>
      </c>
      <c r="J9049" s="41" t="s">
        <v>964</v>
      </c>
      <c r="K9049" s="41" t="s">
        <v>116</v>
      </c>
    </row>
    <row r="9050" spans="1:11" x14ac:dyDescent="0.2">
      <c r="A9050" s="30">
        <v>5443</v>
      </c>
      <c r="B9050" s="249" t="str">
        <f>IF(AND(A9050&lt;&gt;"",ISNUMBER(A9050)),VLOOKUP(A9050,Studies!A:BR,2,FALSE),"")</f>
        <v>Iwamoto 2008</v>
      </c>
      <c r="C9050" s="250" t="str">
        <f>IF(AND(A9050&lt;&gt;"",ISNUMBER(A9050)),VLOOKUP(A9050,Studies!A:BR,3,FALSE),"")</f>
        <v xml:space="preserve">https://www.ncbi.nlm.nih.gov/pubmed/17713476
</v>
      </c>
      <c r="D9050" s="250" t="str">
        <f>IF(AND(A9050&lt;&gt;"",ISNUMBER(A9050)),VLOOKUP(A9050,Studies!A:BR,4,FALSE),"")</f>
        <v>200mg</v>
      </c>
      <c r="E9050" s="250" t="str">
        <f>IF(AND(A9050&lt;&gt;"",ISNUMBER(A9050)),VLOOKUP(A9050,Studies!A:BR,5,FALSE),"")</f>
        <v>Raltegravir</v>
      </c>
      <c r="F9050" s="251" t="str">
        <f>IF(AND(A9050&lt;&gt;"",ISNUMBER(A9050)),VLOOKUP(A9050,Studies!A:BR,6,FALSE),"")</f>
        <v>Plasma</v>
      </c>
      <c r="G9050" s="194">
        <v>15</v>
      </c>
      <c r="H9050" s="50" t="s">
        <v>60</v>
      </c>
      <c r="I9050" s="187">
        <v>63.702171325683594</v>
      </c>
      <c r="J9050" s="41" t="s">
        <v>964</v>
      </c>
      <c r="K9050" s="41" t="s">
        <v>116</v>
      </c>
    </row>
    <row r="9051" spans="1:11" x14ac:dyDescent="0.2">
      <c r="A9051" s="30">
        <v>5443</v>
      </c>
      <c r="B9051" s="249" t="str">
        <f>IF(AND(A9051&lt;&gt;"",ISNUMBER(A9051)),VLOOKUP(A9051,Studies!A:BR,2,FALSE),"")</f>
        <v>Iwamoto 2008</v>
      </c>
      <c r="C9051" s="250" t="str">
        <f>IF(AND(A9051&lt;&gt;"",ISNUMBER(A9051)),VLOOKUP(A9051,Studies!A:BR,3,FALSE),"")</f>
        <v xml:space="preserve">https://www.ncbi.nlm.nih.gov/pubmed/17713476
</v>
      </c>
      <c r="D9051" s="250" t="str">
        <f>IF(AND(A9051&lt;&gt;"",ISNUMBER(A9051)),VLOOKUP(A9051,Studies!A:BR,4,FALSE),"")</f>
        <v>200mg</v>
      </c>
      <c r="E9051" s="250" t="str">
        <f>IF(AND(A9051&lt;&gt;"",ISNUMBER(A9051)),VLOOKUP(A9051,Studies!A:BR,5,FALSE),"")</f>
        <v>Raltegravir</v>
      </c>
      <c r="F9051" s="251" t="str">
        <f>IF(AND(A9051&lt;&gt;"",ISNUMBER(A9051)),VLOOKUP(A9051,Studies!A:BR,6,FALSE),"")</f>
        <v>Plasma</v>
      </c>
      <c r="G9051" s="194">
        <v>24</v>
      </c>
      <c r="H9051" s="50" t="s">
        <v>60</v>
      </c>
      <c r="I9051" s="187">
        <v>47.161811828613281</v>
      </c>
      <c r="J9051" s="41" t="s">
        <v>964</v>
      </c>
      <c r="K9051" s="41" t="s">
        <v>116</v>
      </c>
    </row>
    <row r="9052" spans="1:11" x14ac:dyDescent="0.2">
      <c r="A9052" s="30">
        <v>5443</v>
      </c>
      <c r="B9052" s="249" t="str">
        <f>IF(AND(A9052&lt;&gt;"",ISNUMBER(A9052)),VLOOKUP(A9052,Studies!A:BR,2,FALSE),"")</f>
        <v>Iwamoto 2008</v>
      </c>
      <c r="C9052" s="250" t="str">
        <f>IF(AND(A9052&lt;&gt;"",ISNUMBER(A9052)),VLOOKUP(A9052,Studies!A:BR,3,FALSE),"")</f>
        <v xml:space="preserve">https://www.ncbi.nlm.nih.gov/pubmed/17713476
</v>
      </c>
      <c r="D9052" s="250" t="str">
        <f>IF(AND(A9052&lt;&gt;"",ISNUMBER(A9052)),VLOOKUP(A9052,Studies!A:BR,4,FALSE),"")</f>
        <v>200mg</v>
      </c>
      <c r="E9052" s="250" t="str">
        <f>IF(AND(A9052&lt;&gt;"",ISNUMBER(A9052)),VLOOKUP(A9052,Studies!A:BR,5,FALSE),"")</f>
        <v>Raltegravir</v>
      </c>
      <c r="F9052" s="251" t="str">
        <f>IF(AND(A9052&lt;&gt;"",ISNUMBER(A9052)),VLOOKUP(A9052,Studies!A:BR,6,FALSE),"")</f>
        <v>Plasma</v>
      </c>
      <c r="G9052" s="194">
        <v>32</v>
      </c>
      <c r="H9052" s="50" t="s">
        <v>60</v>
      </c>
      <c r="I9052" s="187">
        <v>41.138019561767578</v>
      </c>
      <c r="J9052" s="41" t="s">
        <v>964</v>
      </c>
      <c r="K9052" s="41" t="s">
        <v>116</v>
      </c>
    </row>
    <row r="9053" spans="1:11" x14ac:dyDescent="0.2">
      <c r="A9053" s="30">
        <v>5443</v>
      </c>
      <c r="B9053" s="249" t="str">
        <f>IF(AND(A9053&lt;&gt;"",ISNUMBER(A9053)),VLOOKUP(A9053,Studies!A:BR,2,FALSE),"")</f>
        <v>Iwamoto 2008</v>
      </c>
      <c r="C9053" s="250" t="str">
        <f>IF(AND(A9053&lt;&gt;"",ISNUMBER(A9053)),VLOOKUP(A9053,Studies!A:BR,3,FALSE),"")</f>
        <v xml:space="preserve">https://www.ncbi.nlm.nih.gov/pubmed/17713476
</v>
      </c>
      <c r="D9053" s="250" t="str">
        <f>IF(AND(A9053&lt;&gt;"",ISNUMBER(A9053)),VLOOKUP(A9053,Studies!A:BR,4,FALSE),"")</f>
        <v>200mg</v>
      </c>
      <c r="E9053" s="250" t="str">
        <f>IF(AND(A9053&lt;&gt;"",ISNUMBER(A9053)),VLOOKUP(A9053,Studies!A:BR,5,FALSE),"")</f>
        <v>Raltegravir</v>
      </c>
      <c r="F9053" s="251" t="str">
        <f>IF(AND(A9053&lt;&gt;"",ISNUMBER(A9053)),VLOOKUP(A9053,Studies!A:BR,6,FALSE),"")</f>
        <v>Plasma</v>
      </c>
      <c r="G9053" s="194">
        <v>48</v>
      </c>
      <c r="H9053" s="50" t="s">
        <v>60</v>
      </c>
      <c r="I9053" s="187">
        <v>10.489904403686523</v>
      </c>
      <c r="J9053" s="41" t="s">
        <v>964</v>
      </c>
      <c r="K9053" s="41" t="s">
        <v>116</v>
      </c>
    </row>
    <row r="9054" spans="1:11" x14ac:dyDescent="0.2">
      <c r="A9054" s="30">
        <v>5444</v>
      </c>
      <c r="B9054" s="249" t="str">
        <f>IF(AND(A9054&lt;&gt;"",ISNUMBER(A9054)),VLOOKUP(A9054,Studies!A:BR,2,FALSE),"")</f>
        <v>Iwamoto 2008</v>
      </c>
      <c r="C9054" s="250" t="str">
        <f>IF(AND(A9054&lt;&gt;"",ISNUMBER(A9054)),VLOOKUP(A9054,Studies!A:BR,3,FALSE),"")</f>
        <v xml:space="preserve">https://www.ncbi.nlm.nih.gov/pubmed/17713476
</v>
      </c>
      <c r="D9054" s="250" t="str">
        <f>IF(AND(A9054&lt;&gt;"",ISNUMBER(A9054)),VLOOKUP(A9054,Studies!A:BR,4,FALSE),"")</f>
        <v>400mg</v>
      </c>
      <c r="E9054" s="250" t="str">
        <f>IF(AND(A9054&lt;&gt;"",ISNUMBER(A9054)),VLOOKUP(A9054,Studies!A:BR,5,FALSE),"")</f>
        <v>Raltegravir</v>
      </c>
      <c r="F9054" s="251" t="str">
        <f>IF(AND(A9054&lt;&gt;"",ISNUMBER(A9054)),VLOOKUP(A9054,Studies!A:BR,6,FALSE),"")</f>
        <v>Plasma</v>
      </c>
      <c r="G9054" s="194">
        <v>0.25</v>
      </c>
      <c r="H9054" s="50" t="s">
        <v>60</v>
      </c>
      <c r="I9054" s="187">
        <v>1660.0791015625</v>
      </c>
      <c r="J9054" s="41" t="s">
        <v>964</v>
      </c>
      <c r="K9054" s="41" t="s">
        <v>116</v>
      </c>
    </row>
    <row r="9055" spans="1:11" x14ac:dyDescent="0.2">
      <c r="A9055" s="30">
        <v>5444</v>
      </c>
      <c r="B9055" s="249" t="str">
        <f>IF(AND(A9055&lt;&gt;"",ISNUMBER(A9055)),VLOOKUP(A9055,Studies!A:BR,2,FALSE),"")</f>
        <v>Iwamoto 2008</v>
      </c>
      <c r="C9055" s="250" t="str">
        <f>IF(AND(A9055&lt;&gt;"",ISNUMBER(A9055)),VLOOKUP(A9055,Studies!A:BR,3,FALSE),"")</f>
        <v xml:space="preserve">https://www.ncbi.nlm.nih.gov/pubmed/17713476
</v>
      </c>
      <c r="D9055" s="250" t="str">
        <f>IF(AND(A9055&lt;&gt;"",ISNUMBER(A9055)),VLOOKUP(A9055,Studies!A:BR,4,FALSE),"")</f>
        <v>400mg</v>
      </c>
      <c r="E9055" s="250" t="str">
        <f>IF(AND(A9055&lt;&gt;"",ISNUMBER(A9055)),VLOOKUP(A9055,Studies!A:BR,5,FALSE),"")</f>
        <v>Raltegravir</v>
      </c>
      <c r="F9055" s="251" t="str">
        <f>IF(AND(A9055&lt;&gt;"",ISNUMBER(A9055)),VLOOKUP(A9055,Studies!A:BR,6,FALSE),"")</f>
        <v>Plasma</v>
      </c>
      <c r="G9055" s="194">
        <v>0.5</v>
      </c>
      <c r="H9055" s="50" t="s">
        <v>60</v>
      </c>
      <c r="I9055" s="187">
        <v>5612.6484375</v>
      </c>
      <c r="J9055" s="41" t="s">
        <v>964</v>
      </c>
      <c r="K9055" s="41" t="s">
        <v>116</v>
      </c>
    </row>
    <row r="9056" spans="1:11" x14ac:dyDescent="0.2">
      <c r="A9056" s="30">
        <v>5444</v>
      </c>
      <c r="B9056" s="249" t="str">
        <f>IF(AND(A9056&lt;&gt;"",ISNUMBER(A9056)),VLOOKUP(A9056,Studies!A:BR,2,FALSE),"")</f>
        <v>Iwamoto 2008</v>
      </c>
      <c r="C9056" s="250" t="str">
        <f>IF(AND(A9056&lt;&gt;"",ISNUMBER(A9056)),VLOOKUP(A9056,Studies!A:BR,3,FALSE),"")</f>
        <v xml:space="preserve">https://www.ncbi.nlm.nih.gov/pubmed/17713476
</v>
      </c>
      <c r="D9056" s="250" t="str">
        <f>IF(AND(A9056&lt;&gt;"",ISNUMBER(A9056)),VLOOKUP(A9056,Studies!A:BR,4,FALSE),"")</f>
        <v>400mg</v>
      </c>
      <c r="E9056" s="250" t="str">
        <f>IF(AND(A9056&lt;&gt;"",ISNUMBER(A9056)),VLOOKUP(A9056,Studies!A:BR,5,FALSE),"")</f>
        <v>Raltegravir</v>
      </c>
      <c r="F9056" s="251" t="str">
        <f>IF(AND(A9056&lt;&gt;"",ISNUMBER(A9056)),VLOOKUP(A9056,Studies!A:BR,6,FALSE),"")</f>
        <v>Plasma</v>
      </c>
      <c r="G9056" s="194">
        <v>1</v>
      </c>
      <c r="H9056" s="50" t="s">
        <v>60</v>
      </c>
      <c r="I9056" s="187">
        <v>8458.498046875</v>
      </c>
      <c r="J9056" s="41" t="s">
        <v>964</v>
      </c>
      <c r="K9056" s="41" t="s">
        <v>116</v>
      </c>
    </row>
    <row r="9057" spans="1:11" x14ac:dyDescent="0.2">
      <c r="A9057" s="30">
        <v>5444</v>
      </c>
      <c r="B9057" s="249" t="str">
        <f>IF(AND(A9057&lt;&gt;"",ISNUMBER(A9057)),VLOOKUP(A9057,Studies!A:BR,2,FALSE),"")</f>
        <v>Iwamoto 2008</v>
      </c>
      <c r="C9057" s="250" t="str">
        <f>IF(AND(A9057&lt;&gt;"",ISNUMBER(A9057)),VLOOKUP(A9057,Studies!A:BR,3,FALSE),"")</f>
        <v xml:space="preserve">https://www.ncbi.nlm.nih.gov/pubmed/17713476
</v>
      </c>
      <c r="D9057" s="250" t="str">
        <f>IF(AND(A9057&lt;&gt;"",ISNUMBER(A9057)),VLOOKUP(A9057,Studies!A:BR,4,FALSE),"")</f>
        <v>400mg</v>
      </c>
      <c r="E9057" s="250" t="str">
        <f>IF(AND(A9057&lt;&gt;"",ISNUMBER(A9057)),VLOOKUP(A9057,Studies!A:BR,5,FALSE),"")</f>
        <v>Raltegravir</v>
      </c>
      <c r="F9057" s="251" t="str">
        <f>IF(AND(A9057&lt;&gt;"",ISNUMBER(A9057)),VLOOKUP(A9057,Studies!A:BR,6,FALSE),"")</f>
        <v>Plasma</v>
      </c>
      <c r="G9057" s="194">
        <v>1.5</v>
      </c>
      <c r="H9057" s="50" t="s">
        <v>60</v>
      </c>
      <c r="I9057" s="187">
        <v>8142.29248046875</v>
      </c>
      <c r="J9057" s="41" t="s">
        <v>964</v>
      </c>
      <c r="K9057" s="41" t="s">
        <v>116</v>
      </c>
    </row>
    <row r="9058" spans="1:11" x14ac:dyDescent="0.2">
      <c r="A9058" s="30">
        <v>5444</v>
      </c>
      <c r="B9058" s="249" t="str">
        <f>IF(AND(A9058&lt;&gt;"",ISNUMBER(A9058)),VLOOKUP(A9058,Studies!A:BR,2,FALSE),"")</f>
        <v>Iwamoto 2008</v>
      </c>
      <c r="C9058" s="250" t="str">
        <f>IF(AND(A9058&lt;&gt;"",ISNUMBER(A9058)),VLOOKUP(A9058,Studies!A:BR,3,FALSE),"")</f>
        <v xml:space="preserve">https://www.ncbi.nlm.nih.gov/pubmed/17713476
</v>
      </c>
      <c r="D9058" s="250" t="str">
        <f>IF(AND(A9058&lt;&gt;"",ISNUMBER(A9058)),VLOOKUP(A9058,Studies!A:BR,4,FALSE),"")</f>
        <v>400mg</v>
      </c>
      <c r="E9058" s="250" t="str">
        <f>IF(AND(A9058&lt;&gt;"",ISNUMBER(A9058)),VLOOKUP(A9058,Studies!A:BR,5,FALSE),"")</f>
        <v>Raltegravir</v>
      </c>
      <c r="F9058" s="251" t="str">
        <f>IF(AND(A9058&lt;&gt;"",ISNUMBER(A9058)),VLOOKUP(A9058,Studies!A:BR,6,FALSE),"")</f>
        <v>Plasma</v>
      </c>
      <c r="G9058" s="194">
        <v>2</v>
      </c>
      <c r="H9058" s="50" t="s">
        <v>60</v>
      </c>
      <c r="I9058" s="187">
        <v>6798.4189453125</v>
      </c>
      <c r="J9058" s="41" t="s">
        <v>964</v>
      </c>
      <c r="K9058" s="41" t="s">
        <v>116</v>
      </c>
    </row>
    <row r="9059" spans="1:11" x14ac:dyDescent="0.2">
      <c r="A9059" s="30">
        <v>5444</v>
      </c>
      <c r="B9059" s="249" t="str">
        <f>IF(AND(A9059&lt;&gt;"",ISNUMBER(A9059)),VLOOKUP(A9059,Studies!A:BR,2,FALSE),"")</f>
        <v>Iwamoto 2008</v>
      </c>
      <c r="C9059" s="250" t="str">
        <f>IF(AND(A9059&lt;&gt;"",ISNUMBER(A9059)),VLOOKUP(A9059,Studies!A:BR,3,FALSE),"")</f>
        <v xml:space="preserve">https://www.ncbi.nlm.nih.gov/pubmed/17713476
</v>
      </c>
      <c r="D9059" s="250" t="str">
        <f>IF(AND(A9059&lt;&gt;"",ISNUMBER(A9059)),VLOOKUP(A9059,Studies!A:BR,4,FALSE),"")</f>
        <v>400mg</v>
      </c>
      <c r="E9059" s="250" t="str">
        <f>IF(AND(A9059&lt;&gt;"",ISNUMBER(A9059)),VLOOKUP(A9059,Studies!A:BR,5,FALSE),"")</f>
        <v>Raltegravir</v>
      </c>
      <c r="F9059" s="251" t="str">
        <f>IF(AND(A9059&lt;&gt;"",ISNUMBER(A9059)),VLOOKUP(A9059,Studies!A:BR,6,FALSE),"")</f>
        <v>Plasma</v>
      </c>
      <c r="G9059" s="194">
        <v>3</v>
      </c>
      <c r="H9059" s="50" t="s">
        <v>60</v>
      </c>
      <c r="I9059" s="187">
        <v>3794.46630859375</v>
      </c>
      <c r="J9059" s="41" t="s">
        <v>964</v>
      </c>
      <c r="K9059" s="41" t="s">
        <v>116</v>
      </c>
    </row>
    <row r="9060" spans="1:11" x14ac:dyDescent="0.2">
      <c r="A9060" s="30">
        <v>5444</v>
      </c>
      <c r="B9060" s="249" t="str">
        <f>IF(AND(A9060&lt;&gt;"",ISNUMBER(A9060)),VLOOKUP(A9060,Studies!A:BR,2,FALSE),"")</f>
        <v>Iwamoto 2008</v>
      </c>
      <c r="C9060" s="250" t="str">
        <f>IF(AND(A9060&lt;&gt;"",ISNUMBER(A9060)),VLOOKUP(A9060,Studies!A:BR,3,FALSE),"")</f>
        <v xml:space="preserve">https://www.ncbi.nlm.nih.gov/pubmed/17713476
</v>
      </c>
      <c r="D9060" s="250" t="str">
        <f>IF(AND(A9060&lt;&gt;"",ISNUMBER(A9060)),VLOOKUP(A9060,Studies!A:BR,4,FALSE),"")</f>
        <v>400mg</v>
      </c>
      <c r="E9060" s="250" t="str">
        <f>IF(AND(A9060&lt;&gt;"",ISNUMBER(A9060)),VLOOKUP(A9060,Studies!A:BR,5,FALSE),"")</f>
        <v>Raltegravir</v>
      </c>
      <c r="F9060" s="251" t="str">
        <f>IF(AND(A9060&lt;&gt;"",ISNUMBER(A9060)),VLOOKUP(A9060,Studies!A:BR,6,FALSE),"")</f>
        <v>Plasma</v>
      </c>
      <c r="G9060" s="194">
        <v>4</v>
      </c>
      <c r="H9060" s="50" t="s">
        <v>60</v>
      </c>
      <c r="I9060" s="187">
        <v>2055.3359375</v>
      </c>
      <c r="J9060" s="41" t="s">
        <v>964</v>
      </c>
      <c r="K9060" s="41" t="s">
        <v>116</v>
      </c>
    </row>
    <row r="9061" spans="1:11" x14ac:dyDescent="0.2">
      <c r="A9061" s="30">
        <v>5444</v>
      </c>
      <c r="B9061" s="249" t="str">
        <f>IF(AND(A9061&lt;&gt;"",ISNUMBER(A9061)),VLOOKUP(A9061,Studies!A:BR,2,FALSE),"")</f>
        <v>Iwamoto 2008</v>
      </c>
      <c r="C9061" s="250" t="str">
        <f>IF(AND(A9061&lt;&gt;"",ISNUMBER(A9061)),VLOOKUP(A9061,Studies!A:BR,3,FALSE),"")</f>
        <v xml:space="preserve">https://www.ncbi.nlm.nih.gov/pubmed/17713476
</v>
      </c>
      <c r="D9061" s="250" t="str">
        <f>IF(AND(A9061&lt;&gt;"",ISNUMBER(A9061)),VLOOKUP(A9061,Studies!A:BR,4,FALSE),"")</f>
        <v>400mg</v>
      </c>
      <c r="E9061" s="250" t="str">
        <f>IF(AND(A9061&lt;&gt;"",ISNUMBER(A9061)),VLOOKUP(A9061,Studies!A:BR,5,FALSE),"")</f>
        <v>Raltegravir</v>
      </c>
      <c r="F9061" s="251" t="str">
        <f>IF(AND(A9061&lt;&gt;"",ISNUMBER(A9061)),VLOOKUP(A9061,Studies!A:BR,6,FALSE),"")</f>
        <v>Plasma</v>
      </c>
      <c r="G9061" s="194">
        <v>6</v>
      </c>
      <c r="H9061" s="50" t="s">
        <v>60</v>
      </c>
      <c r="I9061" s="187">
        <v>536.9952392578125</v>
      </c>
      <c r="J9061" s="41" t="s">
        <v>964</v>
      </c>
      <c r="K9061" s="41" t="s">
        <v>116</v>
      </c>
    </row>
    <row r="9062" spans="1:11" x14ac:dyDescent="0.2">
      <c r="A9062" s="30">
        <v>5444</v>
      </c>
      <c r="B9062" s="249" t="str">
        <f>IF(AND(A9062&lt;&gt;"",ISNUMBER(A9062)),VLOOKUP(A9062,Studies!A:BR,2,FALSE),"")</f>
        <v>Iwamoto 2008</v>
      </c>
      <c r="C9062" s="250" t="str">
        <f>IF(AND(A9062&lt;&gt;"",ISNUMBER(A9062)),VLOOKUP(A9062,Studies!A:BR,3,FALSE),"")</f>
        <v xml:space="preserve">https://www.ncbi.nlm.nih.gov/pubmed/17713476
</v>
      </c>
      <c r="D9062" s="250" t="str">
        <f>IF(AND(A9062&lt;&gt;"",ISNUMBER(A9062)),VLOOKUP(A9062,Studies!A:BR,4,FALSE),"")</f>
        <v>400mg</v>
      </c>
      <c r="E9062" s="250" t="str">
        <f>IF(AND(A9062&lt;&gt;"",ISNUMBER(A9062)),VLOOKUP(A9062,Studies!A:BR,5,FALSE),"")</f>
        <v>Raltegravir</v>
      </c>
      <c r="F9062" s="251" t="str">
        <f>IF(AND(A9062&lt;&gt;"",ISNUMBER(A9062)),VLOOKUP(A9062,Studies!A:BR,6,FALSE),"")</f>
        <v>Plasma</v>
      </c>
      <c r="G9062" s="194">
        <v>8</v>
      </c>
      <c r="H9062" s="50" t="s">
        <v>60</v>
      </c>
      <c r="I9062" s="187">
        <v>302.49081420898438</v>
      </c>
      <c r="J9062" s="41" t="s">
        <v>964</v>
      </c>
      <c r="K9062" s="41" t="s">
        <v>116</v>
      </c>
    </row>
    <row r="9063" spans="1:11" x14ac:dyDescent="0.2">
      <c r="A9063" s="30">
        <v>5444</v>
      </c>
      <c r="B9063" s="249" t="str">
        <f>IF(AND(A9063&lt;&gt;"",ISNUMBER(A9063)),VLOOKUP(A9063,Studies!A:BR,2,FALSE),"")</f>
        <v>Iwamoto 2008</v>
      </c>
      <c r="C9063" s="250" t="str">
        <f>IF(AND(A9063&lt;&gt;"",ISNUMBER(A9063)),VLOOKUP(A9063,Studies!A:BR,3,FALSE),"")</f>
        <v xml:space="preserve">https://www.ncbi.nlm.nih.gov/pubmed/17713476
</v>
      </c>
      <c r="D9063" s="250" t="str">
        <f>IF(AND(A9063&lt;&gt;"",ISNUMBER(A9063)),VLOOKUP(A9063,Studies!A:BR,4,FALSE),"")</f>
        <v>400mg</v>
      </c>
      <c r="E9063" s="250" t="str">
        <f>IF(AND(A9063&lt;&gt;"",ISNUMBER(A9063)),VLOOKUP(A9063,Studies!A:BR,5,FALSE),"")</f>
        <v>Raltegravir</v>
      </c>
      <c r="F9063" s="251" t="str">
        <f>IF(AND(A9063&lt;&gt;"",ISNUMBER(A9063)),VLOOKUP(A9063,Studies!A:BR,6,FALSE),"")</f>
        <v>Plasma</v>
      </c>
      <c r="G9063" s="194">
        <v>12</v>
      </c>
      <c r="H9063" s="50" t="s">
        <v>60</v>
      </c>
      <c r="I9063" s="187">
        <v>88.427536010742188</v>
      </c>
      <c r="J9063" s="41" t="s">
        <v>964</v>
      </c>
      <c r="K9063" s="41" t="s">
        <v>116</v>
      </c>
    </row>
    <row r="9064" spans="1:11" x14ac:dyDescent="0.2">
      <c r="A9064" s="30">
        <v>5444</v>
      </c>
      <c r="B9064" s="249" t="str">
        <f>IF(AND(A9064&lt;&gt;"",ISNUMBER(A9064)),VLOOKUP(A9064,Studies!A:BR,2,FALSE),"")</f>
        <v>Iwamoto 2008</v>
      </c>
      <c r="C9064" s="250" t="str">
        <f>IF(AND(A9064&lt;&gt;"",ISNUMBER(A9064)),VLOOKUP(A9064,Studies!A:BR,3,FALSE),"")</f>
        <v xml:space="preserve">https://www.ncbi.nlm.nih.gov/pubmed/17713476
</v>
      </c>
      <c r="D9064" s="250" t="str">
        <f>IF(AND(A9064&lt;&gt;"",ISNUMBER(A9064)),VLOOKUP(A9064,Studies!A:BR,4,FALSE),"")</f>
        <v>400mg</v>
      </c>
      <c r="E9064" s="250" t="str">
        <f>IF(AND(A9064&lt;&gt;"",ISNUMBER(A9064)),VLOOKUP(A9064,Studies!A:BR,5,FALSE),"")</f>
        <v>Raltegravir</v>
      </c>
      <c r="F9064" s="251" t="str">
        <f>IF(AND(A9064&lt;&gt;"",ISNUMBER(A9064)),VLOOKUP(A9064,Studies!A:BR,6,FALSE),"")</f>
        <v>Plasma</v>
      </c>
      <c r="G9064" s="194">
        <v>15</v>
      </c>
      <c r="H9064" s="50" t="s">
        <v>60</v>
      </c>
      <c r="I9064" s="187">
        <v>43.449249267578125</v>
      </c>
      <c r="J9064" s="41" t="s">
        <v>964</v>
      </c>
      <c r="K9064" s="41" t="s">
        <v>116</v>
      </c>
    </row>
    <row r="9065" spans="1:11" x14ac:dyDescent="0.2">
      <c r="A9065" s="30">
        <v>5444</v>
      </c>
      <c r="B9065" s="249" t="str">
        <f>IF(AND(A9065&lt;&gt;"",ISNUMBER(A9065)),VLOOKUP(A9065,Studies!A:BR,2,FALSE),"")</f>
        <v>Iwamoto 2008</v>
      </c>
      <c r="C9065" s="250" t="str">
        <f>IF(AND(A9065&lt;&gt;"",ISNUMBER(A9065)),VLOOKUP(A9065,Studies!A:BR,3,FALSE),"")</f>
        <v xml:space="preserve">https://www.ncbi.nlm.nih.gov/pubmed/17713476
</v>
      </c>
      <c r="D9065" s="250" t="str">
        <f>IF(AND(A9065&lt;&gt;"",ISNUMBER(A9065)),VLOOKUP(A9065,Studies!A:BR,4,FALSE),"")</f>
        <v>400mg</v>
      </c>
      <c r="E9065" s="250" t="str">
        <f>IF(AND(A9065&lt;&gt;"",ISNUMBER(A9065)),VLOOKUP(A9065,Studies!A:BR,5,FALSE),"")</f>
        <v>Raltegravir</v>
      </c>
      <c r="F9065" s="251" t="str">
        <f>IF(AND(A9065&lt;&gt;"",ISNUMBER(A9065)),VLOOKUP(A9065,Studies!A:BR,6,FALSE),"")</f>
        <v>Plasma</v>
      </c>
      <c r="G9065" s="194">
        <v>24</v>
      </c>
      <c r="H9065" s="50" t="s">
        <v>60</v>
      </c>
      <c r="I9065" s="187">
        <v>33.974830627441406</v>
      </c>
      <c r="J9065" s="41" t="s">
        <v>964</v>
      </c>
      <c r="K9065" s="41" t="s">
        <v>116</v>
      </c>
    </row>
    <row r="9066" spans="1:11" x14ac:dyDescent="0.2">
      <c r="A9066" s="30">
        <v>5444</v>
      </c>
      <c r="B9066" s="249" t="str">
        <f>IF(AND(A9066&lt;&gt;"",ISNUMBER(A9066)),VLOOKUP(A9066,Studies!A:BR,2,FALSE),"")</f>
        <v>Iwamoto 2008</v>
      </c>
      <c r="C9066" s="250" t="str">
        <f>IF(AND(A9066&lt;&gt;"",ISNUMBER(A9066)),VLOOKUP(A9066,Studies!A:BR,3,FALSE),"")</f>
        <v xml:space="preserve">https://www.ncbi.nlm.nih.gov/pubmed/17713476
</v>
      </c>
      <c r="D9066" s="250" t="str">
        <f>IF(AND(A9066&lt;&gt;"",ISNUMBER(A9066)),VLOOKUP(A9066,Studies!A:BR,4,FALSE),"")</f>
        <v>400mg</v>
      </c>
      <c r="E9066" s="250" t="str">
        <f>IF(AND(A9066&lt;&gt;"",ISNUMBER(A9066)),VLOOKUP(A9066,Studies!A:BR,5,FALSE),"")</f>
        <v>Raltegravir</v>
      </c>
      <c r="F9066" s="251" t="str">
        <f>IF(AND(A9066&lt;&gt;"",ISNUMBER(A9066)),VLOOKUP(A9066,Studies!A:BR,6,FALSE),"")</f>
        <v>Plasma</v>
      </c>
      <c r="G9066" s="194">
        <v>32</v>
      </c>
      <c r="H9066" s="50" t="s">
        <v>60</v>
      </c>
      <c r="I9066" s="187">
        <v>17.156209945678711</v>
      </c>
      <c r="J9066" s="41" t="s">
        <v>964</v>
      </c>
      <c r="K9066" s="41" t="s">
        <v>116</v>
      </c>
    </row>
    <row r="9067" spans="1:11" x14ac:dyDescent="0.2">
      <c r="A9067" s="30">
        <v>5444</v>
      </c>
      <c r="B9067" s="249" t="str">
        <f>IF(AND(A9067&lt;&gt;"",ISNUMBER(A9067)),VLOOKUP(A9067,Studies!A:BR,2,FALSE),"")</f>
        <v>Iwamoto 2008</v>
      </c>
      <c r="C9067" s="250" t="str">
        <f>IF(AND(A9067&lt;&gt;"",ISNUMBER(A9067)),VLOOKUP(A9067,Studies!A:BR,3,FALSE),"")</f>
        <v xml:space="preserve">https://www.ncbi.nlm.nih.gov/pubmed/17713476
</v>
      </c>
      <c r="D9067" s="250" t="str">
        <f>IF(AND(A9067&lt;&gt;"",ISNUMBER(A9067)),VLOOKUP(A9067,Studies!A:BR,4,FALSE),"")</f>
        <v>400mg</v>
      </c>
      <c r="E9067" s="250" t="str">
        <f>IF(AND(A9067&lt;&gt;"",ISNUMBER(A9067)),VLOOKUP(A9067,Studies!A:BR,5,FALSE),"")</f>
        <v>Raltegravir</v>
      </c>
      <c r="F9067" s="251" t="str">
        <f>IF(AND(A9067&lt;&gt;"",ISNUMBER(A9067)),VLOOKUP(A9067,Studies!A:BR,6,FALSE),"")</f>
        <v>Plasma</v>
      </c>
      <c r="G9067" s="194">
        <v>48</v>
      </c>
      <c r="H9067" s="50" t="s">
        <v>60</v>
      </c>
      <c r="I9067" s="187">
        <v>9.6641397476196289</v>
      </c>
      <c r="J9067" s="41" t="s">
        <v>964</v>
      </c>
      <c r="K9067" s="41" t="s">
        <v>116</v>
      </c>
    </row>
    <row r="9068" spans="1:11" x14ac:dyDescent="0.2">
      <c r="A9068" s="30">
        <v>5445</v>
      </c>
      <c r="B9068" s="249" t="str">
        <f>IF(AND(A9068&lt;&gt;"",ISNUMBER(A9068)),VLOOKUP(A9068,Studies!A:BR,2,FALSE),"")</f>
        <v>Iwamoto 2008</v>
      </c>
      <c r="C9068" s="250" t="str">
        <f>IF(AND(A9068&lt;&gt;"",ISNUMBER(A9068)),VLOOKUP(A9068,Studies!A:BR,3,FALSE),"")</f>
        <v xml:space="preserve">https://www.ncbi.nlm.nih.gov/pubmed/17713476
</v>
      </c>
      <c r="D9068" s="250" t="str">
        <f>IF(AND(A9068&lt;&gt;"",ISNUMBER(A9068)),VLOOKUP(A9068,Studies!A:BR,4,FALSE),"")</f>
        <v>800mg</v>
      </c>
      <c r="E9068" s="250" t="str">
        <f>IF(AND(A9068&lt;&gt;"",ISNUMBER(A9068)),VLOOKUP(A9068,Studies!A:BR,5,FALSE),"")</f>
        <v>Raltegravir</v>
      </c>
      <c r="F9068" s="251" t="str">
        <f>IF(AND(A9068&lt;&gt;"",ISNUMBER(A9068)),VLOOKUP(A9068,Studies!A:BR,6,FALSE),"")</f>
        <v>Plasma</v>
      </c>
      <c r="G9068" s="194">
        <v>0.25</v>
      </c>
      <c r="H9068" s="50" t="s">
        <v>60</v>
      </c>
      <c r="I9068" s="187">
        <v>2134.387451171875</v>
      </c>
      <c r="J9068" s="41" t="s">
        <v>964</v>
      </c>
      <c r="K9068" s="41" t="s">
        <v>116</v>
      </c>
    </row>
    <row r="9069" spans="1:11" x14ac:dyDescent="0.2">
      <c r="A9069" s="30">
        <v>5445</v>
      </c>
      <c r="B9069" s="249" t="str">
        <f>IF(AND(A9069&lt;&gt;"",ISNUMBER(A9069)),VLOOKUP(A9069,Studies!A:BR,2,FALSE),"")</f>
        <v>Iwamoto 2008</v>
      </c>
      <c r="C9069" s="250" t="str">
        <f>IF(AND(A9069&lt;&gt;"",ISNUMBER(A9069)),VLOOKUP(A9069,Studies!A:BR,3,FALSE),"")</f>
        <v xml:space="preserve">https://www.ncbi.nlm.nih.gov/pubmed/17713476
</v>
      </c>
      <c r="D9069" s="250" t="str">
        <f>IF(AND(A9069&lt;&gt;"",ISNUMBER(A9069)),VLOOKUP(A9069,Studies!A:BR,4,FALSE),"")</f>
        <v>800mg</v>
      </c>
      <c r="E9069" s="250" t="str">
        <f>IF(AND(A9069&lt;&gt;"",ISNUMBER(A9069)),VLOOKUP(A9069,Studies!A:BR,5,FALSE),"")</f>
        <v>Raltegravir</v>
      </c>
      <c r="F9069" s="251" t="str">
        <f>IF(AND(A9069&lt;&gt;"",ISNUMBER(A9069)),VLOOKUP(A9069,Studies!A:BR,6,FALSE),"")</f>
        <v>Plasma</v>
      </c>
      <c r="G9069" s="194">
        <v>0.5</v>
      </c>
      <c r="H9069" s="50" t="s">
        <v>60</v>
      </c>
      <c r="I9069" s="187">
        <v>12094.861328125</v>
      </c>
      <c r="J9069" s="41" t="s">
        <v>964</v>
      </c>
      <c r="K9069" s="41" t="s">
        <v>116</v>
      </c>
    </row>
    <row r="9070" spans="1:11" x14ac:dyDescent="0.2">
      <c r="A9070" s="30">
        <v>5445</v>
      </c>
      <c r="B9070" s="249" t="str">
        <f>IF(AND(A9070&lt;&gt;"",ISNUMBER(A9070)),VLOOKUP(A9070,Studies!A:BR,2,FALSE),"")</f>
        <v>Iwamoto 2008</v>
      </c>
      <c r="C9070" s="250" t="str">
        <f>IF(AND(A9070&lt;&gt;"",ISNUMBER(A9070)),VLOOKUP(A9070,Studies!A:BR,3,FALSE),"")</f>
        <v xml:space="preserve">https://www.ncbi.nlm.nih.gov/pubmed/17713476
</v>
      </c>
      <c r="D9070" s="250" t="str">
        <f>IF(AND(A9070&lt;&gt;"",ISNUMBER(A9070)),VLOOKUP(A9070,Studies!A:BR,4,FALSE),"")</f>
        <v>800mg</v>
      </c>
      <c r="E9070" s="250" t="str">
        <f>IF(AND(A9070&lt;&gt;"",ISNUMBER(A9070)),VLOOKUP(A9070,Studies!A:BR,5,FALSE),"")</f>
        <v>Raltegravir</v>
      </c>
      <c r="F9070" s="251" t="str">
        <f>IF(AND(A9070&lt;&gt;"",ISNUMBER(A9070)),VLOOKUP(A9070,Studies!A:BR,6,FALSE),"")</f>
        <v>Plasma</v>
      </c>
      <c r="G9070" s="194">
        <v>1</v>
      </c>
      <c r="H9070" s="50" t="s">
        <v>60</v>
      </c>
      <c r="I9070" s="187">
        <v>20237.154296875</v>
      </c>
      <c r="J9070" s="41" t="s">
        <v>964</v>
      </c>
      <c r="K9070" s="41" t="s">
        <v>116</v>
      </c>
    </row>
    <row r="9071" spans="1:11" x14ac:dyDescent="0.2">
      <c r="A9071" s="30">
        <v>5445</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800mg</v>
      </c>
      <c r="E9071" s="250" t="str">
        <f>IF(AND(A9071&lt;&gt;"",ISNUMBER(A9071)),VLOOKUP(A9071,Studies!A:BR,5,FALSE),"")</f>
        <v>Raltegravir</v>
      </c>
      <c r="F9071" s="251" t="str">
        <f>IF(AND(A9071&lt;&gt;"",ISNUMBER(A9071)),VLOOKUP(A9071,Studies!A:BR,6,FALSE),"")</f>
        <v>Plasma</v>
      </c>
      <c r="G9071" s="194">
        <v>1.5</v>
      </c>
      <c r="H9071" s="50" t="s">
        <v>60</v>
      </c>
      <c r="I9071" s="187">
        <v>23003.953125</v>
      </c>
      <c r="J9071" s="41" t="s">
        <v>964</v>
      </c>
      <c r="K9071" s="41" t="s">
        <v>116</v>
      </c>
    </row>
    <row r="9072" spans="1:11" x14ac:dyDescent="0.2">
      <c r="A9072" s="30">
        <v>5445</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800mg</v>
      </c>
      <c r="E9072" s="250" t="str">
        <f>IF(AND(A9072&lt;&gt;"",ISNUMBER(A9072)),VLOOKUP(A9072,Studies!A:BR,5,FALSE),"")</f>
        <v>Raltegravir</v>
      </c>
      <c r="F9072" s="251" t="str">
        <f>IF(AND(A9072&lt;&gt;"",ISNUMBER(A9072)),VLOOKUP(A9072,Studies!A:BR,6,FALSE),"")</f>
        <v>Plasma</v>
      </c>
      <c r="G9072" s="194">
        <v>2</v>
      </c>
      <c r="H9072" s="50" t="s">
        <v>60</v>
      </c>
      <c r="I9072" s="187">
        <v>16679.841796875</v>
      </c>
      <c r="J9072" s="41" t="s">
        <v>964</v>
      </c>
      <c r="K9072" s="41" t="s">
        <v>116</v>
      </c>
    </row>
    <row r="9073" spans="1:11" x14ac:dyDescent="0.2">
      <c r="A9073" s="30">
        <v>5445</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800mg</v>
      </c>
      <c r="E9073" s="250" t="str">
        <f>IF(AND(A9073&lt;&gt;"",ISNUMBER(A9073)),VLOOKUP(A9073,Studies!A:BR,5,FALSE),"")</f>
        <v>Raltegravir</v>
      </c>
      <c r="F9073" s="251" t="str">
        <f>IF(AND(A9073&lt;&gt;"",ISNUMBER(A9073)),VLOOKUP(A9073,Studies!A:BR,6,FALSE),"")</f>
        <v>Plasma</v>
      </c>
      <c r="G9073" s="194">
        <v>3</v>
      </c>
      <c r="H9073" s="50" t="s">
        <v>60</v>
      </c>
      <c r="I9073" s="187">
        <v>9090.9091796875</v>
      </c>
      <c r="J9073" s="41" t="s">
        <v>964</v>
      </c>
      <c r="K9073" s="41" t="s">
        <v>116</v>
      </c>
    </row>
    <row r="9074" spans="1:11" x14ac:dyDescent="0.2">
      <c r="A9074" s="30">
        <v>5445</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800mg</v>
      </c>
      <c r="E9074" s="250" t="str">
        <f>IF(AND(A9074&lt;&gt;"",ISNUMBER(A9074)),VLOOKUP(A9074,Studies!A:BR,5,FALSE),"")</f>
        <v>Raltegravir</v>
      </c>
      <c r="F9074" s="251" t="str">
        <f>IF(AND(A9074&lt;&gt;"",ISNUMBER(A9074)),VLOOKUP(A9074,Studies!A:BR,6,FALSE),"")</f>
        <v>Plasma</v>
      </c>
      <c r="G9074" s="194">
        <v>4</v>
      </c>
      <c r="H9074" s="50" t="s">
        <v>60</v>
      </c>
      <c r="I9074" s="187">
        <v>5296.44287109375</v>
      </c>
      <c r="J9074" s="41" t="s">
        <v>964</v>
      </c>
      <c r="K9074" s="41" t="s">
        <v>116</v>
      </c>
    </row>
    <row r="9075" spans="1:11" x14ac:dyDescent="0.2">
      <c r="A9075" s="30">
        <v>5445</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800mg</v>
      </c>
      <c r="E9075" s="250" t="str">
        <f>IF(AND(A9075&lt;&gt;"",ISNUMBER(A9075)),VLOOKUP(A9075,Studies!A:BR,5,FALSE),"")</f>
        <v>Raltegravir</v>
      </c>
      <c r="F9075" s="251" t="str">
        <f>IF(AND(A9075&lt;&gt;"",ISNUMBER(A9075)),VLOOKUP(A9075,Studies!A:BR,6,FALSE),"")</f>
        <v>Plasma</v>
      </c>
      <c r="G9075" s="194">
        <v>6</v>
      </c>
      <c r="H9075" s="50" t="s">
        <v>60</v>
      </c>
      <c r="I9075" s="187">
        <v>1476.180908203125</v>
      </c>
      <c r="J9075" s="41" t="s">
        <v>964</v>
      </c>
      <c r="K9075" s="41" t="s">
        <v>116</v>
      </c>
    </row>
    <row r="9076" spans="1:11" x14ac:dyDescent="0.2">
      <c r="A9076" s="30">
        <v>5445</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800mg</v>
      </c>
      <c r="E9076" s="250" t="str">
        <f>IF(AND(A9076&lt;&gt;"",ISNUMBER(A9076)),VLOOKUP(A9076,Studies!A:BR,5,FALSE),"")</f>
        <v>Raltegravir</v>
      </c>
      <c r="F9076" s="251" t="str">
        <f>IF(AND(A9076&lt;&gt;"",ISNUMBER(A9076)),VLOOKUP(A9076,Studies!A:BR,6,FALSE),"")</f>
        <v>Plasma</v>
      </c>
      <c r="G9076" s="194">
        <v>8</v>
      </c>
      <c r="H9076" s="50" t="s">
        <v>60</v>
      </c>
      <c r="I9076" s="187">
        <v>522.5177001953125</v>
      </c>
      <c r="J9076" s="41" t="s">
        <v>964</v>
      </c>
      <c r="K9076" s="41" t="s">
        <v>116</v>
      </c>
    </row>
    <row r="9077" spans="1:11" x14ac:dyDescent="0.2">
      <c r="A9077" s="30">
        <v>5445</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800mg</v>
      </c>
      <c r="E9077" s="250" t="str">
        <f>IF(AND(A9077&lt;&gt;"",ISNUMBER(A9077)),VLOOKUP(A9077,Studies!A:BR,5,FALSE),"")</f>
        <v>Raltegravir</v>
      </c>
      <c r="F9077" s="251" t="str">
        <f>IF(AND(A9077&lt;&gt;"",ISNUMBER(A9077)),VLOOKUP(A9077,Studies!A:BR,6,FALSE),"")</f>
        <v>Plasma</v>
      </c>
      <c r="G9077" s="194">
        <v>12</v>
      </c>
      <c r="H9077" s="50" t="s">
        <v>60</v>
      </c>
      <c r="I9077" s="187">
        <v>206.31938171386719</v>
      </c>
      <c r="J9077" s="41" t="s">
        <v>964</v>
      </c>
      <c r="K9077" s="41" t="s">
        <v>116</v>
      </c>
    </row>
    <row r="9078" spans="1:11" x14ac:dyDescent="0.2">
      <c r="A9078" s="30">
        <v>5445</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800mg</v>
      </c>
      <c r="E9078" s="250" t="str">
        <f>IF(AND(A9078&lt;&gt;"",ISNUMBER(A9078)),VLOOKUP(A9078,Studies!A:BR,5,FALSE),"")</f>
        <v>Raltegravir</v>
      </c>
      <c r="F9078" s="251" t="str">
        <f>IF(AND(A9078&lt;&gt;"",ISNUMBER(A9078)),VLOOKUP(A9078,Studies!A:BR,6,FALSE),"")</f>
        <v>Plasma</v>
      </c>
      <c r="G9078" s="194">
        <v>15</v>
      </c>
      <c r="H9078" s="50" t="s">
        <v>60</v>
      </c>
      <c r="I9078" s="187">
        <v>129.64617919921875</v>
      </c>
      <c r="J9078" s="41" t="s">
        <v>964</v>
      </c>
      <c r="K9078" s="41" t="s">
        <v>116</v>
      </c>
    </row>
    <row r="9079" spans="1:11" x14ac:dyDescent="0.2">
      <c r="A9079" s="30">
        <v>5445</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800mg</v>
      </c>
      <c r="E9079" s="250" t="str">
        <f>IF(AND(A9079&lt;&gt;"",ISNUMBER(A9079)),VLOOKUP(A9079,Studies!A:BR,5,FALSE),"")</f>
        <v>Raltegravir</v>
      </c>
      <c r="F9079" s="251" t="str">
        <f>IF(AND(A9079&lt;&gt;"",ISNUMBER(A9079)),VLOOKUP(A9079,Studies!A:BR,6,FALSE),"")</f>
        <v>Plasma</v>
      </c>
      <c r="G9079" s="194">
        <v>24</v>
      </c>
      <c r="H9079" s="50" t="s">
        <v>60</v>
      </c>
      <c r="I9079" s="187">
        <v>113.08695220947266</v>
      </c>
      <c r="J9079" s="41" t="s">
        <v>964</v>
      </c>
      <c r="K9079" s="41" t="s">
        <v>116</v>
      </c>
    </row>
    <row r="9080" spans="1:11" x14ac:dyDescent="0.2">
      <c r="A9080" s="30">
        <v>5445</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800mg</v>
      </c>
      <c r="E9080" s="250" t="str">
        <f>IF(AND(A9080&lt;&gt;"",ISNUMBER(A9080)),VLOOKUP(A9080,Studies!A:BR,5,FALSE),"")</f>
        <v>Raltegravir</v>
      </c>
      <c r="F9080" s="251" t="str">
        <f>IF(AND(A9080&lt;&gt;"",ISNUMBER(A9080)),VLOOKUP(A9080,Studies!A:BR,6,FALSE),"")</f>
        <v>Plasma</v>
      </c>
      <c r="G9080" s="194">
        <v>32</v>
      </c>
      <c r="H9080" s="50" t="s">
        <v>60</v>
      </c>
      <c r="I9080" s="187">
        <v>83.723747253417969</v>
      </c>
      <c r="J9080" s="41" t="s">
        <v>964</v>
      </c>
      <c r="K9080" s="41" t="s">
        <v>116</v>
      </c>
    </row>
    <row r="9081" spans="1:11" x14ac:dyDescent="0.2">
      <c r="A9081" s="30">
        <v>5445</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800mg</v>
      </c>
      <c r="E9081" s="250" t="str">
        <f>IF(AND(A9081&lt;&gt;"",ISNUMBER(A9081)),VLOOKUP(A9081,Studies!A:BR,5,FALSE),"")</f>
        <v>Raltegravir</v>
      </c>
      <c r="F9081" s="251" t="str">
        <f>IF(AND(A9081&lt;&gt;"",ISNUMBER(A9081)),VLOOKUP(A9081,Studies!A:BR,6,FALSE),"")</f>
        <v>Plasma</v>
      </c>
      <c r="G9081" s="194">
        <v>48</v>
      </c>
      <c r="H9081" s="50" t="s">
        <v>60</v>
      </c>
      <c r="I9081" s="187">
        <v>41.138019561767578</v>
      </c>
      <c r="J9081" s="41" t="s">
        <v>964</v>
      </c>
      <c r="K9081" s="41" t="s">
        <v>116</v>
      </c>
    </row>
    <row r="9082" spans="1:11" x14ac:dyDescent="0.2">
      <c r="A9082" s="30">
        <v>5446</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1200mg</v>
      </c>
      <c r="E9082" s="250" t="str">
        <f>IF(AND(A9082&lt;&gt;"",ISNUMBER(A9082)),VLOOKUP(A9082,Studies!A:BR,5,FALSE),"")</f>
        <v>Raltegravir</v>
      </c>
      <c r="F9082" s="251" t="str">
        <f>IF(AND(A9082&lt;&gt;"",ISNUMBER(A9082)),VLOOKUP(A9082,Studies!A:BR,6,FALSE),"")</f>
        <v>Plasma</v>
      </c>
      <c r="G9082" s="194">
        <v>0.25</v>
      </c>
      <c r="H9082" s="50" t="s">
        <v>60</v>
      </c>
      <c r="I9082" s="187">
        <v>2845.849853515625</v>
      </c>
      <c r="J9082" s="41" t="s">
        <v>964</v>
      </c>
      <c r="K9082" s="41" t="s">
        <v>116</v>
      </c>
    </row>
    <row r="9083" spans="1:11" x14ac:dyDescent="0.2">
      <c r="A9083" s="30">
        <v>5446</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1200mg</v>
      </c>
      <c r="E9083" s="250" t="str">
        <f>IF(AND(A9083&lt;&gt;"",ISNUMBER(A9083)),VLOOKUP(A9083,Studies!A:BR,5,FALSE),"")</f>
        <v>Raltegravir</v>
      </c>
      <c r="F9083" s="251" t="str">
        <f>IF(AND(A9083&lt;&gt;"",ISNUMBER(A9083)),VLOOKUP(A9083,Studies!A:BR,6,FALSE),"")</f>
        <v>Plasma</v>
      </c>
      <c r="G9083" s="194">
        <v>0.5</v>
      </c>
      <c r="H9083" s="50" t="s">
        <v>60</v>
      </c>
      <c r="I9083" s="187">
        <v>12490.119140625</v>
      </c>
      <c r="J9083" s="41" t="s">
        <v>964</v>
      </c>
      <c r="K9083" s="41" t="s">
        <v>116</v>
      </c>
    </row>
    <row r="9084" spans="1:11" x14ac:dyDescent="0.2">
      <c r="A9084" s="30">
        <v>5446</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1200mg</v>
      </c>
      <c r="E9084" s="250" t="str">
        <f>IF(AND(A9084&lt;&gt;"",ISNUMBER(A9084)),VLOOKUP(A9084,Studies!A:BR,5,FALSE),"")</f>
        <v>Raltegravir</v>
      </c>
      <c r="F9084" s="251" t="str">
        <f>IF(AND(A9084&lt;&gt;"",ISNUMBER(A9084)),VLOOKUP(A9084,Studies!A:BR,6,FALSE),"")</f>
        <v>Plasma</v>
      </c>
      <c r="G9084" s="194">
        <v>1</v>
      </c>
      <c r="H9084" s="50" t="s">
        <v>60</v>
      </c>
      <c r="I9084" s="187">
        <v>27351.779296875</v>
      </c>
      <c r="J9084" s="41" t="s">
        <v>964</v>
      </c>
      <c r="K9084" s="41" t="s">
        <v>116</v>
      </c>
    </row>
    <row r="9085" spans="1:11" x14ac:dyDescent="0.2">
      <c r="A9085" s="30">
        <v>5446</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1200mg</v>
      </c>
      <c r="E9085" s="250" t="str">
        <f>IF(AND(A9085&lt;&gt;"",ISNUMBER(A9085)),VLOOKUP(A9085,Studies!A:BR,5,FALSE),"")</f>
        <v>Raltegravir</v>
      </c>
      <c r="F9085" s="251" t="str">
        <f>IF(AND(A9085&lt;&gt;"",ISNUMBER(A9085)),VLOOKUP(A9085,Studies!A:BR,6,FALSE),"")</f>
        <v>Plasma</v>
      </c>
      <c r="G9085" s="194">
        <v>1.5</v>
      </c>
      <c r="H9085" s="50" t="s">
        <v>60</v>
      </c>
      <c r="I9085" s="187">
        <v>27984.189453125</v>
      </c>
      <c r="J9085" s="41" t="s">
        <v>964</v>
      </c>
      <c r="K9085" s="41" t="s">
        <v>116</v>
      </c>
    </row>
    <row r="9086" spans="1:11" x14ac:dyDescent="0.2">
      <c r="A9086" s="30">
        <v>5446</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1200mg</v>
      </c>
      <c r="E9086" s="250" t="str">
        <f>IF(AND(A9086&lt;&gt;"",ISNUMBER(A9086)),VLOOKUP(A9086,Studies!A:BR,5,FALSE),"")</f>
        <v>Raltegravir</v>
      </c>
      <c r="F9086" s="251" t="str">
        <f>IF(AND(A9086&lt;&gt;"",ISNUMBER(A9086)),VLOOKUP(A9086,Studies!A:BR,6,FALSE),"")</f>
        <v>Plasma</v>
      </c>
      <c r="G9086" s="194">
        <v>2</v>
      </c>
      <c r="H9086" s="50" t="s">
        <v>60</v>
      </c>
      <c r="I9086" s="187">
        <v>24110.671875</v>
      </c>
      <c r="J9086" s="41" t="s">
        <v>964</v>
      </c>
      <c r="K9086" s="41" t="s">
        <v>116</v>
      </c>
    </row>
    <row r="9087" spans="1:11" x14ac:dyDescent="0.2">
      <c r="A9087" s="30">
        <v>5446</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1200mg</v>
      </c>
      <c r="E9087" s="250" t="str">
        <f>IF(AND(A9087&lt;&gt;"",ISNUMBER(A9087)),VLOOKUP(A9087,Studies!A:BR,5,FALSE),"")</f>
        <v>Raltegravir</v>
      </c>
      <c r="F9087" s="251" t="str">
        <f>IF(AND(A9087&lt;&gt;"",ISNUMBER(A9087)),VLOOKUP(A9087,Studies!A:BR,6,FALSE),"")</f>
        <v>Plasma</v>
      </c>
      <c r="G9087" s="194">
        <v>3</v>
      </c>
      <c r="H9087" s="50" t="s">
        <v>60</v>
      </c>
      <c r="I9087" s="187">
        <v>14071.146484375</v>
      </c>
      <c r="J9087" s="41" t="s">
        <v>964</v>
      </c>
      <c r="K9087" s="41" t="s">
        <v>116</v>
      </c>
    </row>
    <row r="9088" spans="1:11" x14ac:dyDescent="0.2">
      <c r="A9088" s="30">
        <v>5446</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1200mg</v>
      </c>
      <c r="E9088" s="250" t="str">
        <f>IF(AND(A9088&lt;&gt;"",ISNUMBER(A9088)),VLOOKUP(A9088,Studies!A:BR,5,FALSE),"")</f>
        <v>Raltegravir</v>
      </c>
      <c r="F9088" s="251" t="str">
        <f>IF(AND(A9088&lt;&gt;"",ISNUMBER(A9088)),VLOOKUP(A9088,Studies!A:BR,6,FALSE),"")</f>
        <v>Plasma</v>
      </c>
      <c r="G9088" s="194">
        <v>4</v>
      </c>
      <c r="H9088" s="50" t="s">
        <v>60</v>
      </c>
      <c r="I9088" s="187">
        <v>8063.2412109375</v>
      </c>
      <c r="J9088" s="41" t="s">
        <v>964</v>
      </c>
      <c r="K9088" s="41" t="s">
        <v>116</v>
      </c>
    </row>
    <row r="9089" spans="1:11" x14ac:dyDescent="0.2">
      <c r="A9089" s="30">
        <v>5446</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1200mg</v>
      </c>
      <c r="E9089" s="250" t="str">
        <f>IF(AND(A9089&lt;&gt;"",ISNUMBER(A9089)),VLOOKUP(A9089,Studies!A:BR,5,FALSE),"")</f>
        <v>Raltegravir</v>
      </c>
      <c r="F9089" s="251" t="str">
        <f>IF(AND(A9089&lt;&gt;"",ISNUMBER(A9089)),VLOOKUP(A9089,Studies!A:BR,6,FALSE),"")</f>
        <v>Plasma</v>
      </c>
      <c r="G9089" s="194">
        <v>6</v>
      </c>
      <c r="H9089" s="50" t="s">
        <v>60</v>
      </c>
      <c r="I9089" s="187">
        <v>2105.921142578125</v>
      </c>
      <c r="J9089" s="41" t="s">
        <v>964</v>
      </c>
      <c r="K9089" s="41" t="s">
        <v>116</v>
      </c>
    </row>
    <row r="9090" spans="1:11" x14ac:dyDescent="0.2">
      <c r="A9090" s="30">
        <v>5446</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1200mg</v>
      </c>
      <c r="E9090" s="250" t="str">
        <f>IF(AND(A9090&lt;&gt;"",ISNUMBER(A9090)),VLOOKUP(A9090,Studies!A:BR,5,FALSE),"")</f>
        <v>Raltegravir</v>
      </c>
      <c r="F9090" s="251" t="str">
        <f>IF(AND(A9090&lt;&gt;"",ISNUMBER(A9090)),VLOOKUP(A9090,Studies!A:BR,6,FALSE),"")</f>
        <v>Plasma</v>
      </c>
      <c r="G9090" s="194">
        <v>8</v>
      </c>
      <c r="H9090" s="50" t="s">
        <v>60</v>
      </c>
      <c r="I9090" s="187">
        <v>725.32745361328125</v>
      </c>
      <c r="J9090" s="41" t="s">
        <v>964</v>
      </c>
      <c r="K9090" s="41" t="s">
        <v>116</v>
      </c>
    </row>
    <row r="9091" spans="1:11" x14ac:dyDescent="0.2">
      <c r="A9091" s="30">
        <v>5446</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1200mg</v>
      </c>
      <c r="E9091" s="250" t="str">
        <f>IF(AND(A9091&lt;&gt;"",ISNUMBER(A9091)),VLOOKUP(A9091,Studies!A:BR,5,FALSE),"")</f>
        <v>Raltegravir</v>
      </c>
      <c r="F9091" s="251" t="str">
        <f>IF(AND(A9091&lt;&gt;"",ISNUMBER(A9091)),VLOOKUP(A9091,Studies!A:BR,6,FALSE),"")</f>
        <v>Plasma</v>
      </c>
      <c r="G9091" s="194">
        <v>15</v>
      </c>
      <c r="H9091" s="50" t="s">
        <v>60</v>
      </c>
      <c r="I9091" s="187">
        <v>148.63015747070313</v>
      </c>
      <c r="J9091" s="41" t="s">
        <v>964</v>
      </c>
      <c r="K9091" s="41" t="s">
        <v>116</v>
      </c>
    </row>
    <row r="9092" spans="1:11" x14ac:dyDescent="0.2">
      <c r="A9092" s="30">
        <v>5446</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1200mg</v>
      </c>
      <c r="E9092" s="250" t="str">
        <f>IF(AND(A9092&lt;&gt;"",ISNUMBER(A9092)),VLOOKUP(A9092,Studies!A:BR,5,FALSE),"")</f>
        <v>Raltegravir</v>
      </c>
      <c r="F9092" s="251" t="str">
        <f>IF(AND(A9092&lt;&gt;"",ISNUMBER(A9092)),VLOOKUP(A9092,Studies!A:BR,6,FALSE),"")</f>
        <v>Plasma</v>
      </c>
      <c r="G9092" s="194">
        <v>24</v>
      </c>
      <c r="H9092" s="50" t="s">
        <v>60</v>
      </c>
      <c r="I9092" s="187">
        <v>110.03809356689453</v>
      </c>
      <c r="J9092" s="41" t="s">
        <v>964</v>
      </c>
      <c r="K9092" s="41" t="s">
        <v>116</v>
      </c>
    </row>
    <row r="9093" spans="1:11" x14ac:dyDescent="0.2">
      <c r="A9093" s="30">
        <v>5446</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1200mg</v>
      </c>
      <c r="E9093" s="250" t="str">
        <f>IF(AND(A9093&lt;&gt;"",ISNUMBER(A9093)),VLOOKUP(A9093,Studies!A:BR,5,FALSE),"")</f>
        <v>Raltegravir</v>
      </c>
      <c r="F9093" s="251" t="str">
        <f>IF(AND(A9093&lt;&gt;"",ISNUMBER(A9093)),VLOOKUP(A9093,Studies!A:BR,6,FALSE),"")</f>
        <v>Plasma</v>
      </c>
      <c r="G9093" s="194">
        <v>32</v>
      </c>
      <c r="H9093" s="50" t="s">
        <v>60</v>
      </c>
      <c r="I9093" s="187">
        <v>75.053489685058594</v>
      </c>
      <c r="J9093" s="41" t="s">
        <v>964</v>
      </c>
      <c r="K9093" s="41" t="s">
        <v>116</v>
      </c>
    </row>
    <row r="9094" spans="1:11" x14ac:dyDescent="0.2">
      <c r="A9094" s="30">
        <v>5446</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1200mg</v>
      </c>
      <c r="E9094" s="250" t="str">
        <f>IF(AND(A9094&lt;&gt;"",ISNUMBER(A9094)),VLOOKUP(A9094,Studies!A:BR,5,FALSE),"")</f>
        <v>Raltegravir</v>
      </c>
      <c r="F9094" s="251" t="str">
        <f>IF(AND(A9094&lt;&gt;"",ISNUMBER(A9094)),VLOOKUP(A9094,Studies!A:BR,6,FALSE),"")</f>
        <v>Plasma</v>
      </c>
      <c r="G9094" s="194">
        <v>48</v>
      </c>
      <c r="H9094" s="50" t="s">
        <v>60</v>
      </c>
      <c r="I9094" s="187">
        <v>23.815223693847656</v>
      </c>
      <c r="J9094" s="41" t="s">
        <v>964</v>
      </c>
      <c r="K9094" s="41" t="s">
        <v>116</v>
      </c>
    </row>
    <row r="9095" spans="1:11" x14ac:dyDescent="0.2">
      <c r="A9095" s="30">
        <v>5446</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1200mg</v>
      </c>
      <c r="E9095" s="250" t="str">
        <f>IF(AND(A9095&lt;&gt;"",ISNUMBER(A9095)),VLOOKUP(A9095,Studies!A:BR,5,FALSE),"")</f>
        <v>Raltegravir</v>
      </c>
      <c r="F9095" s="251" t="str">
        <f>IF(AND(A9095&lt;&gt;"",ISNUMBER(A9095)),VLOOKUP(A9095,Studies!A:BR,6,FALSE),"")</f>
        <v>Plasma</v>
      </c>
      <c r="G9095" s="194">
        <v>72</v>
      </c>
      <c r="H9095" s="50" t="s">
        <v>60</v>
      </c>
      <c r="I9095" s="187">
        <v>5.1542582511901855</v>
      </c>
      <c r="J9095" s="41" t="s">
        <v>964</v>
      </c>
      <c r="K9095" s="41" t="s">
        <v>116</v>
      </c>
    </row>
    <row r="9096" spans="1:11" x14ac:dyDescent="0.2">
      <c r="A9096" s="30">
        <v>5447</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1600mg</v>
      </c>
      <c r="E9096" s="250" t="str">
        <f>IF(AND(A9096&lt;&gt;"",ISNUMBER(A9096)),VLOOKUP(A9096,Studies!A:BR,5,FALSE),"")</f>
        <v>Raltegravir</v>
      </c>
      <c r="F9096" s="251" t="str">
        <f>IF(AND(A9096&lt;&gt;"",ISNUMBER(A9096)),VLOOKUP(A9096,Studies!A:BR,6,FALSE),"")</f>
        <v>Plasma</v>
      </c>
      <c r="G9096" s="194">
        <v>0.25</v>
      </c>
      <c r="H9096" s="50" t="s">
        <v>60</v>
      </c>
      <c r="I9096" s="187">
        <v>10592.8857421875</v>
      </c>
      <c r="J9096" s="41" t="s">
        <v>964</v>
      </c>
      <c r="K9096" s="41" t="s">
        <v>116</v>
      </c>
    </row>
    <row r="9097" spans="1:11" x14ac:dyDescent="0.2">
      <c r="A9097" s="30">
        <v>5447</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1600mg</v>
      </c>
      <c r="E9097" s="250" t="str">
        <f>IF(AND(A9097&lt;&gt;"",ISNUMBER(A9097)),VLOOKUP(A9097,Studies!A:BR,5,FALSE),"")</f>
        <v>Raltegravir</v>
      </c>
      <c r="F9097" s="251" t="str">
        <f>IF(AND(A9097&lt;&gt;"",ISNUMBER(A9097)),VLOOKUP(A9097,Studies!A:BR,6,FALSE),"")</f>
        <v>Plasma</v>
      </c>
      <c r="G9097" s="194">
        <v>0.5</v>
      </c>
      <c r="H9097" s="50" t="s">
        <v>60</v>
      </c>
      <c r="I9097" s="187">
        <v>27509.880859375</v>
      </c>
      <c r="J9097" s="41" t="s">
        <v>964</v>
      </c>
      <c r="K9097" s="41" t="s">
        <v>116</v>
      </c>
    </row>
    <row r="9098" spans="1:11" x14ac:dyDescent="0.2">
      <c r="A9098" s="30">
        <v>5447</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1600mg</v>
      </c>
      <c r="E9098" s="250" t="str">
        <f>IF(AND(A9098&lt;&gt;"",ISNUMBER(A9098)),VLOOKUP(A9098,Studies!A:BR,5,FALSE),"")</f>
        <v>Raltegravir</v>
      </c>
      <c r="F9098" s="251" t="str">
        <f>IF(AND(A9098&lt;&gt;"",ISNUMBER(A9098)),VLOOKUP(A9098,Studies!A:BR,6,FALSE),"")</f>
        <v>Plasma</v>
      </c>
      <c r="G9098" s="194">
        <v>1</v>
      </c>
      <c r="H9098" s="50" t="s">
        <v>60</v>
      </c>
      <c r="I9098" s="187">
        <v>35256.91796875</v>
      </c>
      <c r="J9098" s="41" t="s">
        <v>964</v>
      </c>
      <c r="K9098" s="41" t="s">
        <v>116</v>
      </c>
    </row>
    <row r="9099" spans="1:11" x14ac:dyDescent="0.2">
      <c r="A9099" s="30">
        <v>5447</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1600mg</v>
      </c>
      <c r="E9099" s="250" t="str">
        <f>IF(AND(A9099&lt;&gt;"",ISNUMBER(A9099)),VLOOKUP(A9099,Studies!A:BR,5,FALSE),"")</f>
        <v>Raltegravir</v>
      </c>
      <c r="F9099" s="251" t="str">
        <f>IF(AND(A9099&lt;&gt;"",ISNUMBER(A9099)),VLOOKUP(A9099,Studies!A:BR,6,FALSE),"")</f>
        <v>Plasma</v>
      </c>
      <c r="G9099" s="194">
        <v>1.5</v>
      </c>
      <c r="H9099" s="50" t="s">
        <v>60</v>
      </c>
      <c r="I9099" s="187">
        <v>31462.451171875</v>
      </c>
      <c r="J9099" s="41" t="s">
        <v>964</v>
      </c>
      <c r="K9099" s="41" t="s">
        <v>116</v>
      </c>
    </row>
    <row r="9100" spans="1:11" x14ac:dyDescent="0.2">
      <c r="A9100" s="30">
        <v>5447</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1600mg</v>
      </c>
      <c r="E9100" s="250" t="str">
        <f>IF(AND(A9100&lt;&gt;"",ISNUMBER(A9100)),VLOOKUP(A9100,Studies!A:BR,5,FALSE),"")</f>
        <v>Raltegravir</v>
      </c>
      <c r="F9100" s="251" t="str">
        <f>IF(AND(A9100&lt;&gt;"",ISNUMBER(A9100)),VLOOKUP(A9100,Studies!A:BR,6,FALSE),"")</f>
        <v>Plasma</v>
      </c>
      <c r="G9100" s="194">
        <v>2</v>
      </c>
      <c r="H9100" s="50" t="s">
        <v>60</v>
      </c>
      <c r="I9100" s="187">
        <v>24031.62109375</v>
      </c>
      <c r="J9100" s="41" t="s">
        <v>964</v>
      </c>
      <c r="K9100" s="41" t="s">
        <v>116</v>
      </c>
    </row>
    <row r="9101" spans="1:11" x14ac:dyDescent="0.2">
      <c r="A9101" s="30">
        <v>5447</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1600mg</v>
      </c>
      <c r="E9101" s="250" t="str">
        <f>IF(AND(A9101&lt;&gt;"",ISNUMBER(A9101)),VLOOKUP(A9101,Studies!A:BR,5,FALSE),"")</f>
        <v>Raltegravir</v>
      </c>
      <c r="F9101" s="251" t="str">
        <f>IF(AND(A9101&lt;&gt;"",ISNUMBER(A9101)),VLOOKUP(A9101,Studies!A:BR,6,FALSE),"")</f>
        <v>Plasma</v>
      </c>
      <c r="G9101" s="194">
        <v>3</v>
      </c>
      <c r="H9101" s="50" t="s">
        <v>60</v>
      </c>
      <c r="I9101" s="187">
        <v>13517.787109375</v>
      </c>
      <c r="J9101" s="41" t="s">
        <v>964</v>
      </c>
      <c r="K9101" s="41" t="s">
        <v>116</v>
      </c>
    </row>
    <row r="9102" spans="1:11" x14ac:dyDescent="0.2">
      <c r="A9102" s="30">
        <v>5447</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1600mg</v>
      </c>
      <c r="E9102" s="250" t="str">
        <f>IF(AND(A9102&lt;&gt;"",ISNUMBER(A9102)),VLOOKUP(A9102,Studies!A:BR,5,FALSE),"")</f>
        <v>Raltegravir</v>
      </c>
      <c r="F9102" s="251" t="str">
        <f>IF(AND(A9102&lt;&gt;"",ISNUMBER(A9102)),VLOOKUP(A9102,Studies!A:BR,6,FALSE),"")</f>
        <v>Plasma</v>
      </c>
      <c r="G9102" s="194">
        <v>4</v>
      </c>
      <c r="H9102" s="50" t="s">
        <v>60</v>
      </c>
      <c r="I9102" s="187">
        <v>7351.77880859375</v>
      </c>
      <c r="J9102" s="41" t="s">
        <v>964</v>
      </c>
      <c r="K9102" s="41" t="s">
        <v>116</v>
      </c>
    </row>
    <row r="9103" spans="1:11" x14ac:dyDescent="0.2">
      <c r="A9103" s="30">
        <v>5447</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1600mg</v>
      </c>
      <c r="E9103" s="250" t="str">
        <f>IF(AND(A9103&lt;&gt;"",ISNUMBER(A9103)),VLOOKUP(A9103,Studies!A:BR,5,FALSE),"")</f>
        <v>Raltegravir</v>
      </c>
      <c r="F9103" s="251" t="str">
        <f>IF(AND(A9103&lt;&gt;"",ISNUMBER(A9103)),VLOOKUP(A9103,Studies!A:BR,6,FALSE),"")</f>
        <v>Plasma</v>
      </c>
      <c r="G9103" s="194">
        <v>6</v>
      </c>
      <c r="H9103" s="50" t="s">
        <v>60</v>
      </c>
      <c r="I9103" s="187">
        <v>1836.9405517578125</v>
      </c>
      <c r="J9103" s="41" t="s">
        <v>964</v>
      </c>
      <c r="K9103" s="41" t="s">
        <v>116</v>
      </c>
    </row>
    <row r="9104" spans="1:11" x14ac:dyDescent="0.2">
      <c r="A9104" s="30">
        <v>5447</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1600mg</v>
      </c>
      <c r="E9104" s="250" t="str">
        <f>IF(AND(A9104&lt;&gt;"",ISNUMBER(A9104)),VLOOKUP(A9104,Studies!A:BR,5,FALSE),"")</f>
        <v>Raltegravir</v>
      </c>
      <c r="F9104" s="251" t="str">
        <f>IF(AND(A9104&lt;&gt;"",ISNUMBER(A9104)),VLOOKUP(A9104,Studies!A:BR,6,FALSE),"")</f>
        <v>Plasma</v>
      </c>
      <c r="G9104" s="194">
        <v>8</v>
      </c>
      <c r="H9104" s="50" t="s">
        <v>60</v>
      </c>
      <c r="I9104" s="187">
        <v>599.029541015625</v>
      </c>
      <c r="J9104" s="41" t="s">
        <v>964</v>
      </c>
      <c r="K9104" s="41" t="s">
        <v>116</v>
      </c>
    </row>
    <row r="9105" spans="1:11" x14ac:dyDescent="0.2">
      <c r="A9105" s="30">
        <v>5447</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1600mg</v>
      </c>
      <c r="E9105" s="250" t="str">
        <f>IF(AND(A9105&lt;&gt;"",ISNUMBER(A9105)),VLOOKUP(A9105,Studies!A:BR,5,FALSE),"")</f>
        <v>Raltegravir</v>
      </c>
      <c r="F9105" s="251" t="str">
        <f>IF(AND(A9105&lt;&gt;"",ISNUMBER(A9105)),VLOOKUP(A9105,Studies!A:BR,6,FALSE),"")</f>
        <v>Plasma</v>
      </c>
      <c r="G9105" s="194">
        <v>12</v>
      </c>
      <c r="H9105" s="50" t="s">
        <v>60</v>
      </c>
      <c r="I9105" s="187">
        <v>263.85479736328125</v>
      </c>
      <c r="J9105" s="41" t="s">
        <v>964</v>
      </c>
      <c r="K9105" s="41" t="s">
        <v>116</v>
      </c>
    </row>
    <row r="9106" spans="1:11" x14ac:dyDescent="0.2">
      <c r="A9106" s="30">
        <v>5447</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1600mg</v>
      </c>
      <c r="E9106" s="250" t="str">
        <f>IF(AND(A9106&lt;&gt;"",ISNUMBER(A9106)),VLOOKUP(A9106,Studies!A:BR,5,FALSE),"")</f>
        <v>Raltegravir</v>
      </c>
      <c r="F9106" s="251" t="str">
        <f>IF(AND(A9106&lt;&gt;"",ISNUMBER(A9106)),VLOOKUP(A9106,Studies!A:BR,6,FALSE),"")</f>
        <v>Plasma</v>
      </c>
      <c r="G9106" s="194">
        <v>15</v>
      </c>
      <c r="H9106" s="50" t="s">
        <v>60</v>
      </c>
      <c r="I9106" s="187">
        <v>190.07801818847656</v>
      </c>
      <c r="J9106" s="41" t="s">
        <v>964</v>
      </c>
      <c r="K9106" s="41" t="s">
        <v>116</v>
      </c>
    </row>
    <row r="9107" spans="1:11" x14ac:dyDescent="0.2">
      <c r="A9107" s="30">
        <v>5447</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1600mg</v>
      </c>
      <c r="E9107" s="250" t="str">
        <f>IF(AND(A9107&lt;&gt;"",ISNUMBER(A9107)),VLOOKUP(A9107,Studies!A:BR,5,FALSE),"")</f>
        <v>Raltegravir</v>
      </c>
      <c r="F9107" s="251" t="str">
        <f>IF(AND(A9107&lt;&gt;"",ISNUMBER(A9107)),VLOOKUP(A9107,Studies!A:BR,6,FALSE),"")</f>
        <v>Plasma</v>
      </c>
      <c r="G9107" s="194">
        <v>24</v>
      </c>
      <c r="H9107" s="50" t="s">
        <v>60</v>
      </c>
      <c r="I9107" s="187">
        <v>122.74980926513672</v>
      </c>
      <c r="J9107" s="41" t="s">
        <v>964</v>
      </c>
      <c r="K9107" s="41" t="s">
        <v>116</v>
      </c>
    </row>
    <row r="9108" spans="1:11" x14ac:dyDescent="0.2">
      <c r="A9108" s="30">
        <v>5447</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1600mg</v>
      </c>
      <c r="E9108" s="250" t="str">
        <f>IF(AND(A9108&lt;&gt;"",ISNUMBER(A9108)),VLOOKUP(A9108,Studies!A:BR,5,FALSE),"")</f>
        <v>Raltegravir</v>
      </c>
      <c r="F9108" s="251" t="str">
        <f>IF(AND(A9108&lt;&gt;"",ISNUMBER(A9108)),VLOOKUP(A9108,Studies!A:BR,6,FALSE),"")</f>
        <v>Plasma</v>
      </c>
      <c r="G9108" s="194">
        <v>32</v>
      </c>
      <c r="H9108" s="50" t="s">
        <v>60</v>
      </c>
      <c r="I9108" s="187">
        <v>95.983345031738281</v>
      </c>
      <c r="J9108" s="41" t="s">
        <v>964</v>
      </c>
      <c r="K9108" s="41" t="s">
        <v>116</v>
      </c>
    </row>
    <row r="9109" spans="1:11" x14ac:dyDescent="0.2">
      <c r="A9109" s="30">
        <v>5447</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1600mg</v>
      </c>
      <c r="E9109" s="250" t="str">
        <f>IF(AND(A9109&lt;&gt;"",ISNUMBER(A9109)),VLOOKUP(A9109,Studies!A:BR,5,FALSE),"")</f>
        <v>Raltegravir</v>
      </c>
      <c r="F9109" s="251" t="str">
        <f>IF(AND(A9109&lt;&gt;"",ISNUMBER(A9109)),VLOOKUP(A9109,Studies!A:BR,6,FALSE),"")</f>
        <v>Plasma</v>
      </c>
      <c r="G9109" s="194">
        <v>48</v>
      </c>
      <c r="H9109" s="50" t="s">
        <v>60</v>
      </c>
      <c r="I9109" s="187">
        <v>57.105335235595703</v>
      </c>
      <c r="J9109" s="41" t="s">
        <v>964</v>
      </c>
      <c r="K9109" s="41" t="s">
        <v>116</v>
      </c>
    </row>
    <row r="9110" spans="1:11" x14ac:dyDescent="0.2">
      <c r="A9110" s="30">
        <v>5447</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1600mg</v>
      </c>
      <c r="E9110" s="250" t="str">
        <f>IF(AND(A9110&lt;&gt;"",ISNUMBER(A9110)),VLOOKUP(A9110,Studies!A:BR,5,FALSE),"")</f>
        <v>Raltegravir</v>
      </c>
      <c r="F9110" s="251" t="str">
        <f>IF(AND(A9110&lt;&gt;"",ISNUMBER(A9110)),VLOOKUP(A9110,Studies!A:BR,6,FALSE),"")</f>
        <v>Plasma</v>
      </c>
      <c r="G9110" s="194">
        <v>72</v>
      </c>
      <c r="H9110" s="50" t="s">
        <v>60</v>
      </c>
      <c r="I9110" s="187">
        <v>9.1500682830810547</v>
      </c>
      <c r="J9110" s="41" t="s">
        <v>964</v>
      </c>
      <c r="K9110" s="41" t="s">
        <v>116</v>
      </c>
    </row>
    <row r="9111" spans="1:11" x14ac:dyDescent="0.2">
      <c r="A9111" s="30">
        <v>5448</v>
      </c>
      <c r="B9111" s="249" t="str">
        <f>IF(AND(A9111&lt;&gt;"",ISNUMBER(A9111)),VLOOKUP(A9111,Studies!A:BR,2,FALSE),"")</f>
        <v>Wenning 2009</v>
      </c>
      <c r="C9111" s="250" t="str">
        <f>IF(AND(A9111&lt;&gt;"",ISNUMBER(A9111)),VLOOKUP(A9111,Studies!A:BR,3,FALSE),"")</f>
        <v xml:space="preserve">https://www.ncbi.nlm.nih.gov/pubmed/19433563
</v>
      </c>
      <c r="D9111" s="250" t="str">
        <f>IF(AND(A9111&lt;&gt;"",ISNUMBER(A9111)),VLOOKUP(A9111,Studies!A:BR,4,FALSE),"")</f>
        <v xml:space="preserve">400mg </v>
      </c>
      <c r="E9111" s="250" t="str">
        <f>IF(AND(A9111&lt;&gt;"",ISNUMBER(A9111)),VLOOKUP(A9111,Studies!A:BR,5,FALSE),"")</f>
        <v>Raltegravir</v>
      </c>
      <c r="F9111" s="251" t="str">
        <f>IF(AND(A9111&lt;&gt;"",ISNUMBER(A9111)),VLOOKUP(A9111,Studies!A:BR,6,FALSE),"")</f>
        <v>Plasma</v>
      </c>
      <c r="G9111" s="194">
        <v>0.5</v>
      </c>
      <c r="H9111" s="50" t="s">
        <v>60</v>
      </c>
      <c r="I9111" s="187">
        <v>5312.37744140625</v>
      </c>
      <c r="J9111" s="41" t="s">
        <v>964</v>
      </c>
      <c r="K9111" s="41" t="s">
        <v>116</v>
      </c>
    </row>
    <row r="9112" spans="1:11" x14ac:dyDescent="0.2">
      <c r="A9112" s="30">
        <v>5448</v>
      </c>
      <c r="B9112" s="249" t="str">
        <f>IF(AND(A9112&lt;&gt;"",ISNUMBER(A9112)),VLOOKUP(A9112,Studies!A:BR,2,FALSE),"")</f>
        <v>Wenning 2009</v>
      </c>
      <c r="C9112" s="250" t="str">
        <f>IF(AND(A9112&lt;&gt;"",ISNUMBER(A9112)),VLOOKUP(A9112,Studies!A:BR,3,FALSE),"")</f>
        <v xml:space="preserve">https://www.ncbi.nlm.nih.gov/pubmed/19433563
</v>
      </c>
      <c r="D9112" s="250" t="str">
        <f>IF(AND(A9112&lt;&gt;"",ISNUMBER(A9112)),VLOOKUP(A9112,Studies!A:BR,4,FALSE),"")</f>
        <v xml:space="preserve">400mg </v>
      </c>
      <c r="E9112" s="250" t="str">
        <f>IF(AND(A9112&lt;&gt;"",ISNUMBER(A9112)),VLOOKUP(A9112,Studies!A:BR,5,FALSE),"")</f>
        <v>Raltegravir</v>
      </c>
      <c r="F9112" s="251" t="str">
        <f>IF(AND(A9112&lt;&gt;"",ISNUMBER(A9112)),VLOOKUP(A9112,Studies!A:BR,6,FALSE),"")</f>
        <v>Plasma</v>
      </c>
      <c r="G9112" s="194">
        <v>1</v>
      </c>
      <c r="H9112" s="50" t="s">
        <v>60</v>
      </c>
      <c r="I9112" s="187">
        <v>7465.619140625</v>
      </c>
      <c r="J9112" s="41" t="s">
        <v>964</v>
      </c>
      <c r="K9112" s="41" t="s">
        <v>116</v>
      </c>
    </row>
    <row r="9113" spans="1:11" x14ac:dyDescent="0.2">
      <c r="A9113" s="30">
        <v>5448</v>
      </c>
      <c r="B9113" s="249" t="str">
        <f>IF(AND(A9113&lt;&gt;"",ISNUMBER(A9113)),VLOOKUP(A9113,Studies!A:BR,2,FALSE),"")</f>
        <v>Wenning 2009</v>
      </c>
      <c r="C9113" s="250" t="str">
        <f>IF(AND(A9113&lt;&gt;"",ISNUMBER(A9113)),VLOOKUP(A9113,Studies!A:BR,3,FALSE),"")</f>
        <v xml:space="preserve">https://www.ncbi.nlm.nih.gov/pubmed/19433563
</v>
      </c>
      <c r="D9113" s="250" t="str">
        <f>IF(AND(A9113&lt;&gt;"",ISNUMBER(A9113)),VLOOKUP(A9113,Studies!A:BR,4,FALSE),"")</f>
        <v xml:space="preserve">400mg </v>
      </c>
      <c r="E9113" s="250" t="str">
        <f>IF(AND(A9113&lt;&gt;"",ISNUMBER(A9113)),VLOOKUP(A9113,Studies!A:BR,5,FALSE),"")</f>
        <v>Raltegravir</v>
      </c>
      <c r="F9113" s="251" t="str">
        <f>IF(AND(A9113&lt;&gt;"",ISNUMBER(A9113)),VLOOKUP(A9113,Studies!A:BR,6,FALSE),"")</f>
        <v>Plasma</v>
      </c>
      <c r="G9113" s="194">
        <v>1.5</v>
      </c>
      <c r="H9113" s="50" t="s">
        <v>60</v>
      </c>
      <c r="I9113" s="187">
        <v>8094.302734375</v>
      </c>
      <c r="J9113" s="41" t="s">
        <v>964</v>
      </c>
      <c r="K9113" s="41" t="s">
        <v>116</v>
      </c>
    </row>
    <row r="9114" spans="1:11" x14ac:dyDescent="0.2">
      <c r="A9114" s="30">
        <v>5448</v>
      </c>
      <c r="B9114" s="249" t="str">
        <f>IF(AND(A9114&lt;&gt;"",ISNUMBER(A9114)),VLOOKUP(A9114,Studies!A:BR,2,FALSE),"")</f>
        <v>Wenning 2009</v>
      </c>
      <c r="C9114" s="250" t="str">
        <f>IF(AND(A9114&lt;&gt;"",ISNUMBER(A9114)),VLOOKUP(A9114,Studies!A:BR,3,FALSE),"")</f>
        <v xml:space="preserve">https://www.ncbi.nlm.nih.gov/pubmed/19433563
</v>
      </c>
      <c r="D9114" s="250" t="str">
        <f>IF(AND(A9114&lt;&gt;"",ISNUMBER(A9114)),VLOOKUP(A9114,Studies!A:BR,4,FALSE),"")</f>
        <v xml:space="preserve">400mg </v>
      </c>
      <c r="E9114" s="250" t="str">
        <f>IF(AND(A9114&lt;&gt;"",ISNUMBER(A9114)),VLOOKUP(A9114,Studies!A:BR,5,FALSE),"")</f>
        <v>Raltegravir</v>
      </c>
      <c r="F9114" s="251" t="str">
        <f>IF(AND(A9114&lt;&gt;"",ISNUMBER(A9114)),VLOOKUP(A9114,Studies!A:BR,6,FALSE),"")</f>
        <v>Plasma</v>
      </c>
      <c r="G9114" s="194">
        <v>2</v>
      </c>
      <c r="H9114" s="50" t="s">
        <v>60</v>
      </c>
      <c r="I9114" s="187">
        <v>7544.20458984375</v>
      </c>
      <c r="J9114" s="41" t="s">
        <v>964</v>
      </c>
      <c r="K9114" s="41" t="s">
        <v>116</v>
      </c>
    </row>
    <row r="9115" spans="1:11" x14ac:dyDescent="0.2">
      <c r="A9115" s="30">
        <v>5448</v>
      </c>
      <c r="B9115" s="249" t="str">
        <f>IF(AND(A9115&lt;&gt;"",ISNUMBER(A9115)),VLOOKUP(A9115,Studies!A:BR,2,FALSE),"")</f>
        <v>Wenning 2009</v>
      </c>
      <c r="C9115" s="250" t="str">
        <f>IF(AND(A9115&lt;&gt;"",ISNUMBER(A9115)),VLOOKUP(A9115,Studies!A:BR,3,FALSE),"")</f>
        <v xml:space="preserve">https://www.ncbi.nlm.nih.gov/pubmed/19433563
</v>
      </c>
      <c r="D9115" s="250" t="str">
        <f>IF(AND(A9115&lt;&gt;"",ISNUMBER(A9115)),VLOOKUP(A9115,Studies!A:BR,4,FALSE),"")</f>
        <v xml:space="preserve">400mg </v>
      </c>
      <c r="E9115" s="250" t="str">
        <f>IF(AND(A9115&lt;&gt;"",ISNUMBER(A9115)),VLOOKUP(A9115,Studies!A:BR,5,FALSE),"")</f>
        <v>Raltegravir</v>
      </c>
      <c r="F9115" s="251" t="str">
        <f>IF(AND(A9115&lt;&gt;"",ISNUMBER(A9115)),VLOOKUP(A9115,Studies!A:BR,6,FALSE),"")</f>
        <v>Plasma</v>
      </c>
      <c r="G9115" s="194">
        <v>3</v>
      </c>
      <c r="H9115" s="50" t="s">
        <v>60</v>
      </c>
      <c r="I9115" s="187">
        <v>4809.43017578125</v>
      </c>
      <c r="J9115" s="41" t="s">
        <v>964</v>
      </c>
      <c r="K9115" s="41" t="s">
        <v>116</v>
      </c>
    </row>
    <row r="9116" spans="1:11" x14ac:dyDescent="0.2">
      <c r="A9116" s="30">
        <v>5448</v>
      </c>
      <c r="B9116" s="249" t="str">
        <f>IF(AND(A9116&lt;&gt;"",ISNUMBER(A9116)),VLOOKUP(A9116,Studies!A:BR,2,FALSE),"")</f>
        <v>Wenning 2009</v>
      </c>
      <c r="C9116" s="250" t="str">
        <f>IF(AND(A9116&lt;&gt;"",ISNUMBER(A9116)),VLOOKUP(A9116,Studies!A:BR,3,FALSE),"")</f>
        <v xml:space="preserve">https://www.ncbi.nlm.nih.gov/pubmed/19433563
</v>
      </c>
      <c r="D9116" s="250" t="str">
        <f>IF(AND(A9116&lt;&gt;"",ISNUMBER(A9116)),VLOOKUP(A9116,Studies!A:BR,4,FALSE),"")</f>
        <v xml:space="preserve">400mg </v>
      </c>
      <c r="E9116" s="250" t="str">
        <f>IF(AND(A9116&lt;&gt;"",ISNUMBER(A9116)),VLOOKUP(A9116,Studies!A:BR,5,FALSE),"")</f>
        <v>Raltegravir</v>
      </c>
      <c r="F9116" s="251" t="str">
        <f>IF(AND(A9116&lt;&gt;"",ISNUMBER(A9116)),VLOOKUP(A9116,Studies!A:BR,6,FALSE),"")</f>
        <v>Plasma</v>
      </c>
      <c r="G9116" s="194">
        <v>4</v>
      </c>
      <c r="H9116" s="50" t="s">
        <v>60</v>
      </c>
      <c r="I9116" s="187">
        <v>2891.945068359375</v>
      </c>
      <c r="J9116" s="41" t="s">
        <v>964</v>
      </c>
      <c r="K9116" s="41" t="s">
        <v>116</v>
      </c>
    </row>
    <row r="9117" spans="1:11" x14ac:dyDescent="0.2">
      <c r="A9117" s="30">
        <v>5448</v>
      </c>
      <c r="B9117" s="249" t="str">
        <f>IF(AND(A9117&lt;&gt;"",ISNUMBER(A9117)),VLOOKUP(A9117,Studies!A:BR,2,FALSE),"")</f>
        <v>Wenning 2009</v>
      </c>
      <c r="C9117" s="250" t="str">
        <f>IF(AND(A9117&lt;&gt;"",ISNUMBER(A9117)),VLOOKUP(A9117,Studies!A:BR,3,FALSE),"")</f>
        <v xml:space="preserve">https://www.ncbi.nlm.nih.gov/pubmed/19433563
</v>
      </c>
      <c r="D9117" s="250" t="str">
        <f>IF(AND(A9117&lt;&gt;"",ISNUMBER(A9117)),VLOOKUP(A9117,Studies!A:BR,4,FALSE),"")</f>
        <v xml:space="preserve">400mg </v>
      </c>
      <c r="E9117" s="250" t="str">
        <f>IF(AND(A9117&lt;&gt;"",ISNUMBER(A9117)),VLOOKUP(A9117,Studies!A:BR,5,FALSE),"")</f>
        <v>Raltegravir</v>
      </c>
      <c r="F9117" s="251" t="str">
        <f>IF(AND(A9117&lt;&gt;"",ISNUMBER(A9117)),VLOOKUP(A9117,Studies!A:BR,6,FALSE),"")</f>
        <v>Plasma</v>
      </c>
      <c r="G9117" s="194">
        <v>5</v>
      </c>
      <c r="H9117" s="50" t="s">
        <v>60</v>
      </c>
      <c r="I9117" s="187">
        <v>1445.9725341796875</v>
      </c>
      <c r="J9117" s="41" t="s">
        <v>964</v>
      </c>
      <c r="K9117" s="41" t="s">
        <v>116</v>
      </c>
    </row>
    <row r="9118" spans="1:11" x14ac:dyDescent="0.2">
      <c r="A9118" s="30">
        <v>5448</v>
      </c>
      <c r="B9118" s="249" t="str">
        <f>IF(AND(A9118&lt;&gt;"",ISNUMBER(A9118)),VLOOKUP(A9118,Studies!A:BR,2,FALSE),"")</f>
        <v>Wenning 2009</v>
      </c>
      <c r="C9118" s="250" t="str">
        <f>IF(AND(A9118&lt;&gt;"",ISNUMBER(A9118)),VLOOKUP(A9118,Studies!A:BR,3,FALSE),"")</f>
        <v xml:space="preserve">https://www.ncbi.nlm.nih.gov/pubmed/19433563
</v>
      </c>
      <c r="D9118" s="250" t="str">
        <f>IF(AND(A9118&lt;&gt;"",ISNUMBER(A9118)),VLOOKUP(A9118,Studies!A:BR,4,FALSE),"")</f>
        <v xml:space="preserve">400mg </v>
      </c>
      <c r="E9118" s="250" t="str">
        <f>IF(AND(A9118&lt;&gt;"",ISNUMBER(A9118)),VLOOKUP(A9118,Studies!A:BR,5,FALSE),"")</f>
        <v>Raltegravir</v>
      </c>
      <c r="F9118" s="251" t="str">
        <f>IF(AND(A9118&lt;&gt;"",ISNUMBER(A9118)),VLOOKUP(A9118,Studies!A:BR,6,FALSE),"")</f>
        <v>Plasma</v>
      </c>
      <c r="G9118" s="194">
        <v>6</v>
      </c>
      <c r="H9118" s="50" t="s">
        <v>60</v>
      </c>
      <c r="I9118" s="187">
        <v>848.7230224609375</v>
      </c>
      <c r="J9118" s="41" t="s">
        <v>964</v>
      </c>
      <c r="K9118" s="41" t="s">
        <v>116</v>
      </c>
    </row>
    <row r="9119" spans="1:11" x14ac:dyDescent="0.2">
      <c r="A9119" s="30">
        <v>5448</v>
      </c>
      <c r="B9119" s="249" t="str">
        <f>IF(AND(A9119&lt;&gt;"",ISNUMBER(A9119)),VLOOKUP(A9119,Studies!A:BR,2,FALSE),"")</f>
        <v>Wenning 2009</v>
      </c>
      <c r="C9119" s="250" t="str">
        <f>IF(AND(A9119&lt;&gt;"",ISNUMBER(A9119)),VLOOKUP(A9119,Studies!A:BR,3,FALSE),"")</f>
        <v xml:space="preserve">https://www.ncbi.nlm.nih.gov/pubmed/19433563
</v>
      </c>
      <c r="D9119" s="250" t="str">
        <f>IF(AND(A9119&lt;&gt;"",ISNUMBER(A9119)),VLOOKUP(A9119,Studies!A:BR,4,FALSE),"")</f>
        <v xml:space="preserve">400mg </v>
      </c>
      <c r="E9119" s="250" t="str">
        <f>IF(AND(A9119&lt;&gt;"",ISNUMBER(A9119)),VLOOKUP(A9119,Studies!A:BR,5,FALSE),"")</f>
        <v>Raltegravir</v>
      </c>
      <c r="F9119" s="251" t="str">
        <f>IF(AND(A9119&lt;&gt;"",ISNUMBER(A9119)),VLOOKUP(A9119,Studies!A:BR,6,FALSE),"")</f>
        <v>Plasma</v>
      </c>
      <c r="G9119" s="194">
        <v>8</v>
      </c>
      <c r="H9119" s="50" t="s">
        <v>60</v>
      </c>
      <c r="I9119" s="187">
        <v>282.90765380859375</v>
      </c>
      <c r="J9119" s="41" t="s">
        <v>964</v>
      </c>
      <c r="K9119" s="41" t="s">
        <v>116</v>
      </c>
    </row>
    <row r="9120" spans="1:11" x14ac:dyDescent="0.2">
      <c r="A9120" s="30">
        <v>5448</v>
      </c>
      <c r="B9120" s="249" t="str">
        <f>IF(AND(A9120&lt;&gt;"",ISNUMBER(A9120)),VLOOKUP(A9120,Studies!A:BR,2,FALSE),"")</f>
        <v>Wenning 2009</v>
      </c>
      <c r="C9120" s="250" t="str">
        <f>IF(AND(A9120&lt;&gt;"",ISNUMBER(A9120)),VLOOKUP(A9120,Studies!A:BR,3,FALSE),"")</f>
        <v xml:space="preserve">https://www.ncbi.nlm.nih.gov/pubmed/19433563
</v>
      </c>
      <c r="D9120" s="250" t="str">
        <f>IF(AND(A9120&lt;&gt;"",ISNUMBER(A9120)),VLOOKUP(A9120,Studies!A:BR,4,FALSE),"")</f>
        <v xml:space="preserve">400mg </v>
      </c>
      <c r="E9120" s="250" t="str">
        <f>IF(AND(A9120&lt;&gt;"",ISNUMBER(A9120)),VLOOKUP(A9120,Studies!A:BR,5,FALSE),"")</f>
        <v>Raltegravir</v>
      </c>
      <c r="F9120" s="251" t="str">
        <f>IF(AND(A9120&lt;&gt;"",ISNUMBER(A9120)),VLOOKUP(A9120,Studies!A:BR,6,FALSE),"")</f>
        <v>Plasma</v>
      </c>
      <c r="G9120" s="194">
        <v>10</v>
      </c>
      <c r="H9120" s="50" t="s">
        <v>60</v>
      </c>
      <c r="I9120" s="187">
        <v>172.88801574707031</v>
      </c>
      <c r="J9120" s="41" t="s">
        <v>964</v>
      </c>
      <c r="K9120" s="41" t="s">
        <v>116</v>
      </c>
    </row>
    <row r="9121" spans="1:14" x14ac:dyDescent="0.2">
      <c r="A9121" s="30">
        <v>5448</v>
      </c>
      <c r="B9121" s="249" t="str">
        <f>IF(AND(A9121&lt;&gt;"",ISNUMBER(A9121)),VLOOKUP(A9121,Studies!A:BR,2,FALSE),"")</f>
        <v>Wenning 2009</v>
      </c>
      <c r="C9121" s="250" t="str">
        <f>IF(AND(A9121&lt;&gt;"",ISNUMBER(A9121)),VLOOKUP(A9121,Studies!A:BR,3,FALSE),"")</f>
        <v xml:space="preserve">https://www.ncbi.nlm.nih.gov/pubmed/19433563
</v>
      </c>
      <c r="D9121" s="250" t="str">
        <f>IF(AND(A9121&lt;&gt;"",ISNUMBER(A9121)),VLOOKUP(A9121,Studies!A:BR,4,FALSE),"")</f>
        <v xml:space="preserve">400mg </v>
      </c>
      <c r="E9121" s="250" t="str">
        <f>IF(AND(A9121&lt;&gt;"",ISNUMBER(A9121)),VLOOKUP(A9121,Studies!A:BR,5,FALSE),"")</f>
        <v>Raltegravir</v>
      </c>
      <c r="F9121" s="251" t="str">
        <f>IF(AND(A9121&lt;&gt;"",ISNUMBER(A9121)),VLOOKUP(A9121,Studies!A:BR,6,FALSE),"")</f>
        <v>Plasma</v>
      </c>
      <c r="G9121" s="194">
        <v>12</v>
      </c>
      <c r="H9121" s="50" t="s">
        <v>60</v>
      </c>
      <c r="I9121" s="187">
        <v>141.45382690429688</v>
      </c>
      <c r="J9121" s="41" t="s">
        <v>964</v>
      </c>
      <c r="K9121" s="41" t="s">
        <v>116</v>
      </c>
    </row>
    <row r="9122" spans="1:14" x14ac:dyDescent="0.2">
      <c r="A9122" s="30">
        <v>5449</v>
      </c>
      <c r="B9122" s="249" t="str">
        <f>IF(AND(A9122&lt;&gt;"",ISNUMBER(A9122)),VLOOKUP(A9122,Studies!A:BR,2,FALSE),"")</f>
        <v>Larson 2013</v>
      </c>
      <c r="C9122" s="250" t="str">
        <f>IF(AND(A9122&lt;&gt;"",ISNUMBER(A9122)),VLOOKUP(A9122,Studies!A:BR,3,FALSE),"")</f>
        <v>https://www.ncbi.nlm.nih.gov/pubmed/24600298</v>
      </c>
      <c r="D9122" s="250" t="str">
        <f>IF(AND(A9122&lt;&gt;"",ISNUMBER(A9122)),VLOOKUP(A9122,Studies!A:BR,4,FALSE),"")</f>
        <v>8-18y</v>
      </c>
      <c r="E9122" s="250" t="str">
        <f>IF(AND(A9122&lt;&gt;"",ISNUMBER(A9122)),VLOOKUP(A9122,Studies!A:BR,5,FALSE),"")</f>
        <v>Raltegravir</v>
      </c>
      <c r="F9122" s="251" t="str">
        <f>IF(AND(A9122&lt;&gt;"",ISNUMBER(A9122)),VLOOKUP(A9122,Studies!A:BR,6,FALSE),"")</f>
        <v>Plasma</v>
      </c>
      <c r="G9122" s="194">
        <v>0</v>
      </c>
      <c r="H9122" s="50" t="s">
        <v>60</v>
      </c>
      <c r="I9122" s="187">
        <v>223.60470000000001</v>
      </c>
      <c r="J9122" s="41" t="s">
        <v>941</v>
      </c>
      <c r="K9122" s="41" t="s">
        <v>116</v>
      </c>
    </row>
    <row r="9123" spans="1:14" x14ac:dyDescent="0.2">
      <c r="A9123" s="30">
        <v>5449</v>
      </c>
      <c r="B9123" s="249" t="str">
        <f>IF(AND(A9123&lt;&gt;"",ISNUMBER(A9123)),VLOOKUP(A9123,Studies!A:BR,2,FALSE),"")</f>
        <v>Larson 2013</v>
      </c>
      <c r="C9123" s="250" t="str">
        <f>IF(AND(A9123&lt;&gt;"",ISNUMBER(A9123)),VLOOKUP(A9123,Studies!A:BR,3,FALSE),"")</f>
        <v>https://www.ncbi.nlm.nih.gov/pubmed/24600298</v>
      </c>
      <c r="D9123" s="250" t="str">
        <f>IF(AND(A9123&lt;&gt;"",ISNUMBER(A9123)),VLOOKUP(A9123,Studies!A:BR,4,FALSE),"")</f>
        <v>8-18y</v>
      </c>
      <c r="E9123" s="250" t="str">
        <f>IF(AND(A9123&lt;&gt;"",ISNUMBER(A9123)),VLOOKUP(A9123,Studies!A:BR,5,FALSE),"")</f>
        <v>Raltegravir</v>
      </c>
      <c r="F9123" s="251" t="str">
        <f>IF(AND(A9123&lt;&gt;"",ISNUMBER(A9123)),VLOOKUP(A9123,Studies!A:BR,6,FALSE),"")</f>
        <v>Plasma</v>
      </c>
      <c r="G9123" s="194">
        <v>0.5</v>
      </c>
      <c r="H9123" s="50" t="s">
        <v>60</v>
      </c>
      <c r="I9123" s="187">
        <v>655.55470000000003</v>
      </c>
      <c r="J9123" s="41" t="s">
        <v>941</v>
      </c>
      <c r="K9123" s="41" t="s">
        <v>116</v>
      </c>
    </row>
    <row r="9124" spans="1:14" x14ac:dyDescent="0.2">
      <c r="A9124" s="30">
        <v>5449</v>
      </c>
      <c r="B9124" s="249" t="str">
        <f>IF(AND(A9124&lt;&gt;"",ISNUMBER(A9124)),VLOOKUP(A9124,Studies!A:BR,2,FALSE),"")</f>
        <v>Larson 2013</v>
      </c>
      <c r="C9124" s="250" t="str">
        <f>IF(AND(A9124&lt;&gt;"",ISNUMBER(A9124)),VLOOKUP(A9124,Studies!A:BR,3,FALSE),"")</f>
        <v>https://www.ncbi.nlm.nih.gov/pubmed/24600298</v>
      </c>
      <c r="D9124" s="250" t="str">
        <f>IF(AND(A9124&lt;&gt;"",ISNUMBER(A9124)),VLOOKUP(A9124,Studies!A:BR,4,FALSE),"")</f>
        <v>8-18y</v>
      </c>
      <c r="E9124" s="250" t="str">
        <f>IF(AND(A9124&lt;&gt;"",ISNUMBER(A9124)),VLOOKUP(A9124,Studies!A:BR,5,FALSE),"")</f>
        <v>Raltegravir</v>
      </c>
      <c r="F9124" s="251" t="str">
        <f>IF(AND(A9124&lt;&gt;"",ISNUMBER(A9124)),VLOOKUP(A9124,Studies!A:BR,6,FALSE),"")</f>
        <v>Plasma</v>
      </c>
      <c r="G9124" s="194">
        <v>1</v>
      </c>
      <c r="H9124" s="50" t="s">
        <v>60</v>
      </c>
      <c r="I9124" s="187">
        <v>883.82600000000002</v>
      </c>
      <c r="J9124" s="41" t="s">
        <v>941</v>
      </c>
      <c r="K9124" s="41" t="s">
        <v>116</v>
      </c>
    </row>
    <row r="9125" spans="1:14" x14ac:dyDescent="0.2">
      <c r="A9125" s="30">
        <v>5449</v>
      </c>
      <c r="B9125" s="249" t="str">
        <f>IF(AND(A9125&lt;&gt;"",ISNUMBER(A9125)),VLOOKUP(A9125,Studies!A:BR,2,FALSE),"")</f>
        <v>Larson 2013</v>
      </c>
      <c r="C9125" s="250" t="str">
        <f>IF(AND(A9125&lt;&gt;"",ISNUMBER(A9125)),VLOOKUP(A9125,Studies!A:BR,3,FALSE),"")</f>
        <v>https://www.ncbi.nlm.nih.gov/pubmed/24600298</v>
      </c>
      <c r="D9125" s="250" t="str">
        <f>IF(AND(A9125&lt;&gt;"",ISNUMBER(A9125)),VLOOKUP(A9125,Studies!A:BR,4,FALSE),"")</f>
        <v>8-18y</v>
      </c>
      <c r="E9125" s="250" t="str">
        <f>IF(AND(A9125&lt;&gt;"",ISNUMBER(A9125)),VLOOKUP(A9125,Studies!A:BR,5,FALSE),"")</f>
        <v>Raltegravir</v>
      </c>
      <c r="F9125" s="251" t="str">
        <f>IF(AND(A9125&lt;&gt;"",ISNUMBER(A9125)),VLOOKUP(A9125,Studies!A:BR,6,FALSE),"")</f>
        <v>Plasma</v>
      </c>
      <c r="G9125" s="194">
        <v>2</v>
      </c>
      <c r="H9125" s="50" t="s">
        <v>60</v>
      </c>
      <c r="I9125" s="187">
        <v>793.69569999999999</v>
      </c>
      <c r="J9125" s="41" t="s">
        <v>941</v>
      </c>
      <c r="K9125" s="41" t="s">
        <v>116</v>
      </c>
    </row>
    <row r="9126" spans="1:14" x14ac:dyDescent="0.2">
      <c r="A9126" s="30">
        <v>5449</v>
      </c>
      <c r="B9126" s="249" t="str">
        <f>IF(AND(A9126&lt;&gt;"",ISNUMBER(A9126)),VLOOKUP(A9126,Studies!A:BR,2,FALSE),"")</f>
        <v>Larson 2013</v>
      </c>
      <c r="C9126" s="250" t="str">
        <f>IF(AND(A9126&lt;&gt;"",ISNUMBER(A9126)),VLOOKUP(A9126,Studies!A:BR,3,FALSE),"")</f>
        <v>https://www.ncbi.nlm.nih.gov/pubmed/24600298</v>
      </c>
      <c r="D9126" s="250" t="str">
        <f>IF(AND(A9126&lt;&gt;"",ISNUMBER(A9126)),VLOOKUP(A9126,Studies!A:BR,4,FALSE),"")</f>
        <v>8-18y</v>
      </c>
      <c r="E9126" s="250" t="str">
        <f>IF(AND(A9126&lt;&gt;"",ISNUMBER(A9126)),VLOOKUP(A9126,Studies!A:BR,5,FALSE),"")</f>
        <v>Raltegravir</v>
      </c>
      <c r="F9126" s="251" t="str">
        <f>IF(AND(A9126&lt;&gt;"",ISNUMBER(A9126)),VLOOKUP(A9126,Studies!A:BR,6,FALSE),"")</f>
        <v>Plasma</v>
      </c>
      <c r="G9126" s="194">
        <v>3</v>
      </c>
      <c r="H9126" s="50" t="s">
        <v>60</v>
      </c>
      <c r="I9126" s="187">
        <v>738.77499999999998</v>
      </c>
      <c r="J9126" s="41" t="s">
        <v>941</v>
      </c>
      <c r="K9126" s="41" t="s">
        <v>116</v>
      </c>
    </row>
    <row r="9127" spans="1:14" x14ac:dyDescent="0.2">
      <c r="A9127" s="30">
        <v>5449</v>
      </c>
      <c r="B9127" s="249" t="str">
        <f>IF(AND(A9127&lt;&gt;"",ISNUMBER(A9127)),VLOOKUP(A9127,Studies!A:BR,2,FALSE),"")</f>
        <v>Larson 2013</v>
      </c>
      <c r="C9127" s="250" t="str">
        <f>IF(AND(A9127&lt;&gt;"",ISNUMBER(A9127)),VLOOKUP(A9127,Studies!A:BR,3,FALSE),"")</f>
        <v>https://www.ncbi.nlm.nih.gov/pubmed/24600298</v>
      </c>
      <c r="D9127" s="250" t="str">
        <f>IF(AND(A9127&lt;&gt;"",ISNUMBER(A9127)),VLOOKUP(A9127,Studies!A:BR,4,FALSE),"")</f>
        <v>8-18y</v>
      </c>
      <c r="E9127" s="250" t="str">
        <f>IF(AND(A9127&lt;&gt;"",ISNUMBER(A9127)),VLOOKUP(A9127,Studies!A:BR,5,FALSE),"")</f>
        <v>Raltegravir</v>
      </c>
      <c r="F9127" s="251" t="str">
        <f>IF(AND(A9127&lt;&gt;"",ISNUMBER(A9127)),VLOOKUP(A9127,Studies!A:BR,6,FALSE),"")</f>
        <v>Plasma</v>
      </c>
      <c r="G9127" s="194">
        <v>4</v>
      </c>
      <c r="H9127" s="50" t="s">
        <v>60</v>
      </c>
      <c r="I9127" s="187">
        <v>602.94380000000001</v>
      </c>
      <c r="J9127" s="41" t="s">
        <v>941</v>
      </c>
      <c r="K9127" s="41" t="s">
        <v>116</v>
      </c>
    </row>
    <row r="9128" spans="1:14" x14ac:dyDescent="0.2">
      <c r="A9128" s="30">
        <v>5449</v>
      </c>
      <c r="B9128" s="249" t="str">
        <f>IF(AND(A9128&lt;&gt;"",ISNUMBER(A9128)),VLOOKUP(A9128,Studies!A:BR,2,FALSE),"")</f>
        <v>Larson 2013</v>
      </c>
      <c r="C9128" s="250" t="str">
        <f>IF(AND(A9128&lt;&gt;"",ISNUMBER(A9128)),VLOOKUP(A9128,Studies!A:BR,3,FALSE),"")</f>
        <v>https://www.ncbi.nlm.nih.gov/pubmed/24600298</v>
      </c>
      <c r="D9128" s="250" t="str">
        <f>IF(AND(A9128&lt;&gt;"",ISNUMBER(A9128)),VLOOKUP(A9128,Studies!A:BR,4,FALSE),"")</f>
        <v>8-18y</v>
      </c>
      <c r="E9128" s="250" t="str">
        <f>IF(AND(A9128&lt;&gt;"",ISNUMBER(A9128)),VLOOKUP(A9128,Studies!A:BR,5,FALSE),"")</f>
        <v>Raltegravir</v>
      </c>
      <c r="F9128" s="251" t="str">
        <f>IF(AND(A9128&lt;&gt;"",ISNUMBER(A9128)),VLOOKUP(A9128,Studies!A:BR,6,FALSE),"")</f>
        <v>Plasma</v>
      </c>
      <c r="G9128" s="194">
        <v>6</v>
      </c>
      <c r="H9128" s="50" t="s">
        <v>60</v>
      </c>
      <c r="I9128" s="187">
        <v>258.08609999999999</v>
      </c>
      <c r="J9128" s="41" t="s">
        <v>941</v>
      </c>
      <c r="K9128" s="41" t="s">
        <v>116</v>
      </c>
    </row>
    <row r="9129" spans="1:14" x14ac:dyDescent="0.2">
      <c r="A9129" s="30">
        <v>5449</v>
      </c>
      <c r="B9129" s="249" t="str">
        <f>IF(AND(A9129&lt;&gt;"",ISNUMBER(A9129)),VLOOKUP(A9129,Studies!A:BR,2,FALSE),"")</f>
        <v>Larson 2013</v>
      </c>
      <c r="C9129" s="250" t="str">
        <f>IF(AND(A9129&lt;&gt;"",ISNUMBER(A9129)),VLOOKUP(A9129,Studies!A:BR,3,FALSE),"")</f>
        <v>https://www.ncbi.nlm.nih.gov/pubmed/24600298</v>
      </c>
      <c r="D9129" s="250" t="str">
        <f>IF(AND(A9129&lt;&gt;"",ISNUMBER(A9129)),VLOOKUP(A9129,Studies!A:BR,4,FALSE),"")</f>
        <v>8-18y</v>
      </c>
      <c r="E9129" s="250" t="str">
        <f>IF(AND(A9129&lt;&gt;"",ISNUMBER(A9129)),VLOOKUP(A9129,Studies!A:BR,5,FALSE),"")</f>
        <v>Raltegravir</v>
      </c>
      <c r="F9129" s="251" t="str">
        <f>IF(AND(A9129&lt;&gt;"",ISNUMBER(A9129)),VLOOKUP(A9129,Studies!A:BR,6,FALSE),"")</f>
        <v>Plasma</v>
      </c>
      <c r="G9129" s="194">
        <v>8</v>
      </c>
      <c r="H9129" s="50" t="s">
        <v>60</v>
      </c>
      <c r="I9129" s="187">
        <v>171.90719999999999</v>
      </c>
      <c r="J9129" s="41" t="s">
        <v>941</v>
      </c>
      <c r="K9129" s="41" t="s">
        <v>116</v>
      </c>
    </row>
    <row r="9130" spans="1:14" x14ac:dyDescent="0.2">
      <c r="A9130" s="30">
        <v>5449</v>
      </c>
      <c r="B9130" s="249" t="str">
        <f>IF(AND(A9130&lt;&gt;"",ISNUMBER(A9130)),VLOOKUP(A9130,Studies!A:BR,2,FALSE),"")</f>
        <v>Larson 2013</v>
      </c>
      <c r="C9130" s="250" t="str">
        <f>IF(AND(A9130&lt;&gt;"",ISNUMBER(A9130)),VLOOKUP(A9130,Studies!A:BR,3,FALSE),"")</f>
        <v>https://www.ncbi.nlm.nih.gov/pubmed/24600298</v>
      </c>
      <c r="D9130" s="250" t="str">
        <f>IF(AND(A9130&lt;&gt;"",ISNUMBER(A9130)),VLOOKUP(A9130,Studies!A:BR,4,FALSE),"")</f>
        <v>8-18y</v>
      </c>
      <c r="E9130" s="250" t="str">
        <f>IF(AND(A9130&lt;&gt;"",ISNUMBER(A9130)),VLOOKUP(A9130,Studies!A:BR,5,FALSE),"")</f>
        <v>Raltegravir</v>
      </c>
      <c r="F9130" s="251" t="str">
        <f>IF(AND(A9130&lt;&gt;"",ISNUMBER(A9130)),VLOOKUP(A9130,Studies!A:BR,6,FALSE),"")</f>
        <v>Plasma</v>
      </c>
      <c r="G9130" s="194">
        <v>12</v>
      </c>
      <c r="H9130" s="50" t="s">
        <v>60</v>
      </c>
      <c r="I9130" s="187">
        <v>123.0171</v>
      </c>
      <c r="J9130" s="41" t="s">
        <v>941</v>
      </c>
      <c r="K9130" s="41" t="s">
        <v>116</v>
      </c>
    </row>
    <row r="9131" spans="1:14" x14ac:dyDescent="0.2">
      <c r="A9131" s="30">
        <v>806</v>
      </c>
      <c r="B9131" s="249" t="str">
        <f>IF(AND(A9131&lt;&gt;"",ISNUMBER(A9131)),VLOOKUP(A9131,Studies!A:BR,2,FALSE),"")</f>
        <v>Olkkola 1993</v>
      </c>
      <c r="C9131" s="250" t="str">
        <f>IF(AND(A9131&lt;&gt;"",ISNUMBER(A9131)),VLOOKUP(A9131,Studies!A:BR,3,FALSE),"")</f>
        <v>https://www.ncbi.nlm.nih.gov/pubmed/8453848</v>
      </c>
      <c r="D9131" s="250" t="str">
        <f>IF(AND(A9131&lt;&gt;"",ISNUMBER(A9131)),VLOOKUP(A9131,Studies!A:BR,4,FALSE),"")</f>
        <v>iv with Perpetrator, mean</v>
      </c>
      <c r="E9131" s="250" t="str">
        <f>IF(AND(A9131&lt;&gt;"",ISNUMBER(A9131)),VLOOKUP(A9131,Studies!A:BR,5,FALSE),"")</f>
        <v>Erythromycin</v>
      </c>
      <c r="F9131" s="251" t="str">
        <f>IF(AND(A9131&lt;&gt;"",ISNUMBER(A9131)),VLOOKUP(A9131,Studies!A:BR,6,FALSE),"")</f>
        <v>Plasma</v>
      </c>
      <c r="G9131" s="194">
        <v>128</v>
      </c>
      <c r="H9131" s="50" t="s">
        <v>60</v>
      </c>
      <c r="I9131" s="187">
        <v>1.2</v>
      </c>
      <c r="J9131" s="41" t="s">
        <v>962</v>
      </c>
      <c r="K9131" s="41" t="s">
        <v>116</v>
      </c>
      <c r="L9131" s="195">
        <v>0.2</v>
      </c>
      <c r="M9131" s="52" t="s">
        <v>962</v>
      </c>
      <c r="N9131" s="52" t="s">
        <v>949</v>
      </c>
    </row>
    <row r="9132" spans="1:14" x14ac:dyDescent="0.2">
      <c r="A9132" s="30">
        <v>807</v>
      </c>
      <c r="B9132" s="249" t="str">
        <f>IF(AND(A9132&lt;&gt;"",ISNUMBER(A9132)),VLOOKUP(A9132,Studies!A:BR,2,FALSE),"")</f>
        <v>Olkkola 1993</v>
      </c>
      <c r="C9132" s="250" t="str">
        <f>IF(AND(A9132&lt;&gt;"",ISNUMBER(A9132)),VLOOKUP(A9132,Studies!A:BR,3,FALSE),"")</f>
        <v>https://www.ncbi.nlm.nih.gov/pubmed/8453848</v>
      </c>
      <c r="D9132" s="250" t="str">
        <f>IF(AND(A9132&lt;&gt;"",ISNUMBER(A9132)),VLOOKUP(A9132,Studies!A:BR,4,FALSE),"")</f>
        <v>iv with Perpetrator, Ind01</v>
      </c>
      <c r="E9132" s="250" t="str">
        <f>IF(AND(A9132&lt;&gt;"",ISNUMBER(A9132)),VLOOKUP(A9132,Studies!A:BR,5,FALSE),"")</f>
        <v>Erythromycin</v>
      </c>
      <c r="F9132" s="251" t="str">
        <f>IF(AND(A9132&lt;&gt;"",ISNUMBER(A9132)),VLOOKUP(A9132,Studies!A:BR,6,FALSE),"")</f>
        <v>Plasma</v>
      </c>
      <c r="G9132" s="194">
        <v>128</v>
      </c>
      <c r="H9132" s="50" t="s">
        <v>60</v>
      </c>
      <c r="I9132" s="187">
        <v>0.335501374087807</v>
      </c>
      <c r="J9132" s="41" t="s">
        <v>962</v>
      </c>
      <c r="K9132" s="41" t="s">
        <v>76</v>
      </c>
    </row>
    <row r="9133" spans="1:14" x14ac:dyDescent="0.2">
      <c r="A9133" s="30">
        <v>808</v>
      </c>
      <c r="B9133" s="249" t="str">
        <f>IF(AND(A9133&lt;&gt;"",ISNUMBER(A9133)),VLOOKUP(A9133,Studies!A:BR,2,FALSE),"")</f>
        <v>Olkkola 1993</v>
      </c>
      <c r="C9133" s="250" t="str">
        <f>IF(AND(A9133&lt;&gt;"",ISNUMBER(A9133)),VLOOKUP(A9133,Studies!A:BR,3,FALSE),"")</f>
        <v>https://www.ncbi.nlm.nih.gov/pubmed/8453848</v>
      </c>
      <c r="D9133" s="250" t="str">
        <f>IF(AND(A9133&lt;&gt;"",ISNUMBER(A9133)),VLOOKUP(A9133,Studies!A:BR,4,FALSE),"")</f>
        <v>iv with Perpetrator, Ind02</v>
      </c>
      <c r="E9133" s="250" t="str">
        <f>IF(AND(A9133&lt;&gt;"",ISNUMBER(A9133)),VLOOKUP(A9133,Studies!A:BR,5,FALSE),"")</f>
        <v>Erythromycin</v>
      </c>
      <c r="F9133" s="251" t="str">
        <f>IF(AND(A9133&lt;&gt;"",ISNUMBER(A9133)),VLOOKUP(A9133,Studies!A:BR,6,FALSE),"")</f>
        <v>Plasma</v>
      </c>
      <c r="G9133" s="194">
        <v>128</v>
      </c>
      <c r="H9133" s="50" t="s">
        <v>60</v>
      </c>
      <c r="I9133" s="187">
        <v>0.82959711553534998</v>
      </c>
      <c r="J9133" s="41" t="s">
        <v>962</v>
      </c>
      <c r="K9133" s="41" t="s">
        <v>76</v>
      </c>
    </row>
    <row r="9134" spans="1:14" x14ac:dyDescent="0.2">
      <c r="A9134" s="30">
        <v>809</v>
      </c>
      <c r="B9134" s="249" t="str">
        <f>IF(AND(A9134&lt;&gt;"",ISNUMBER(A9134)),VLOOKUP(A9134,Studies!A:BR,2,FALSE),"")</f>
        <v>Olkkola 1993</v>
      </c>
      <c r="C9134" s="250" t="str">
        <f>IF(AND(A9134&lt;&gt;"",ISNUMBER(A9134)),VLOOKUP(A9134,Studies!A:BR,3,FALSE),"")</f>
        <v>https://www.ncbi.nlm.nih.gov/pubmed/8453848</v>
      </c>
      <c r="D9134" s="250" t="str">
        <f>IF(AND(A9134&lt;&gt;"",ISNUMBER(A9134)),VLOOKUP(A9134,Studies!A:BR,4,FALSE),"")</f>
        <v>iv with Perpetrator, Ind03</v>
      </c>
      <c r="E9134" s="250" t="str">
        <f>IF(AND(A9134&lt;&gt;"",ISNUMBER(A9134)),VLOOKUP(A9134,Studies!A:BR,5,FALSE),"")</f>
        <v>Erythromycin</v>
      </c>
      <c r="F9134" s="251" t="str">
        <f>IF(AND(A9134&lt;&gt;"",ISNUMBER(A9134)),VLOOKUP(A9134,Studies!A:BR,6,FALSE),"")</f>
        <v>Plasma</v>
      </c>
      <c r="G9134" s="194">
        <v>128</v>
      </c>
      <c r="H9134" s="50" t="s">
        <v>60</v>
      </c>
      <c r="I9134" s="187">
        <v>1.1587063419191099</v>
      </c>
      <c r="J9134" s="41" t="s">
        <v>962</v>
      </c>
      <c r="K9134" s="41" t="s">
        <v>76</v>
      </c>
    </row>
    <row r="9135" spans="1:14" x14ac:dyDescent="0.2">
      <c r="A9135" s="30">
        <v>810</v>
      </c>
      <c r="B9135" s="249" t="str">
        <f>IF(AND(A9135&lt;&gt;"",ISNUMBER(A9135)),VLOOKUP(A9135,Studies!A:BR,2,FALSE),"")</f>
        <v>Olkkola 1993</v>
      </c>
      <c r="C9135" s="250" t="str">
        <f>IF(AND(A9135&lt;&gt;"",ISNUMBER(A9135)),VLOOKUP(A9135,Studies!A:BR,3,FALSE),"")</f>
        <v>https://www.ncbi.nlm.nih.gov/pubmed/8453848</v>
      </c>
      <c r="D9135" s="250" t="str">
        <f>IF(AND(A9135&lt;&gt;"",ISNUMBER(A9135)),VLOOKUP(A9135,Studies!A:BR,4,FALSE),"")</f>
        <v>iv with Perpetrator, Ind04</v>
      </c>
      <c r="E9135" s="250" t="str">
        <f>IF(AND(A9135&lt;&gt;"",ISNUMBER(A9135)),VLOOKUP(A9135,Studies!A:BR,5,FALSE),"")</f>
        <v>Erythromycin</v>
      </c>
      <c r="F9135" s="251" t="str">
        <f>IF(AND(A9135&lt;&gt;"",ISNUMBER(A9135)),VLOOKUP(A9135,Studies!A:BR,6,FALSE),"")</f>
        <v>Plasma</v>
      </c>
      <c r="G9135" s="194">
        <v>128</v>
      </c>
      <c r="H9135" s="50" t="s">
        <v>60</v>
      </c>
      <c r="I9135" s="187">
        <v>1.4055814518941201</v>
      </c>
      <c r="J9135" s="41" t="s">
        <v>962</v>
      </c>
      <c r="K9135" s="41" t="s">
        <v>76</v>
      </c>
    </row>
    <row r="9136" spans="1:14" x14ac:dyDescent="0.2">
      <c r="A9136" s="30">
        <v>811</v>
      </c>
      <c r="B9136" s="249" t="str">
        <f>IF(AND(A9136&lt;&gt;"",ISNUMBER(A9136)),VLOOKUP(A9136,Studies!A:BR,2,FALSE),"")</f>
        <v>Olkkola 1993</v>
      </c>
      <c r="C9136" s="250" t="str">
        <f>IF(AND(A9136&lt;&gt;"",ISNUMBER(A9136)),VLOOKUP(A9136,Studies!A:BR,3,FALSE),"")</f>
        <v>https://www.ncbi.nlm.nih.gov/pubmed/8453848</v>
      </c>
      <c r="D9136" s="250" t="str">
        <f>IF(AND(A9136&lt;&gt;"",ISNUMBER(A9136)),VLOOKUP(A9136,Studies!A:BR,4,FALSE),"")</f>
        <v>iv with Perpetrator, Ind05</v>
      </c>
      <c r="E9136" s="250" t="str">
        <f>IF(AND(A9136&lt;&gt;"",ISNUMBER(A9136)),VLOOKUP(A9136,Studies!A:BR,5,FALSE),"")</f>
        <v>Erythromycin</v>
      </c>
      <c r="F9136" s="251" t="str">
        <f>IF(AND(A9136&lt;&gt;"",ISNUMBER(A9136)),VLOOKUP(A9136,Studies!A:BR,6,FALSE),"")</f>
        <v>Plasma</v>
      </c>
      <c r="G9136" s="194">
        <v>128</v>
      </c>
      <c r="H9136" s="50" t="s">
        <v>60</v>
      </c>
      <c r="I9136" s="187">
        <v>1.37684558068406</v>
      </c>
      <c r="J9136" s="41" t="s">
        <v>962</v>
      </c>
      <c r="K9136" s="41" t="s">
        <v>76</v>
      </c>
    </row>
    <row r="9137" spans="1:14" x14ac:dyDescent="0.2">
      <c r="A9137" s="30">
        <v>812</v>
      </c>
      <c r="B9137" s="249" t="str">
        <f>IF(AND(A9137&lt;&gt;"",ISNUMBER(A9137)),VLOOKUP(A9137,Studies!A:BR,2,FALSE),"")</f>
        <v>Olkkola 1993</v>
      </c>
      <c r="C9137" s="250" t="str">
        <f>IF(AND(A9137&lt;&gt;"",ISNUMBER(A9137)),VLOOKUP(A9137,Studies!A:BR,3,FALSE),"")</f>
        <v>https://www.ncbi.nlm.nih.gov/pubmed/8453848</v>
      </c>
      <c r="D9137" s="250" t="str">
        <f>IF(AND(A9137&lt;&gt;"",ISNUMBER(A9137)),VLOOKUP(A9137,Studies!A:BR,4,FALSE),"")</f>
        <v>iv with Perpetrator, Ind06</v>
      </c>
      <c r="E9137" s="250" t="str">
        <f>IF(AND(A9137&lt;&gt;"",ISNUMBER(A9137)),VLOOKUP(A9137,Studies!A:BR,5,FALSE),"")</f>
        <v>Erythromycin</v>
      </c>
      <c r="F9137" s="251" t="str">
        <f>IF(AND(A9137&lt;&gt;"",ISNUMBER(A9137)),VLOOKUP(A9137,Studies!A:BR,6,FALSE),"")</f>
        <v>Plasma</v>
      </c>
      <c r="G9137" s="194">
        <v>128</v>
      </c>
      <c r="H9137" s="50" t="s">
        <v>60</v>
      </c>
      <c r="I9137" s="187">
        <v>2.0883895179015299</v>
      </c>
      <c r="J9137" s="41" t="s">
        <v>962</v>
      </c>
      <c r="K9137" s="41" t="s">
        <v>76</v>
      </c>
    </row>
    <row r="9138" spans="1:14" x14ac:dyDescent="0.2">
      <c r="A9138" s="30">
        <v>813</v>
      </c>
      <c r="B9138" s="249" t="str">
        <f>IF(AND(A9138&lt;&gt;"",ISNUMBER(A9138)),VLOOKUP(A9138,Studies!A:BR,2,FALSE),"")</f>
        <v>Olkkola 1993</v>
      </c>
      <c r="C9138" s="250" t="str">
        <f>IF(AND(A9138&lt;&gt;"",ISNUMBER(A9138)),VLOOKUP(A9138,Studies!A:BR,3,FALSE),"")</f>
        <v>https://www.ncbi.nlm.nih.gov/pubmed/8453848</v>
      </c>
      <c r="D9138" s="250" t="str">
        <f>IF(AND(A9138&lt;&gt;"",ISNUMBER(A9138)),VLOOKUP(A9138,Studies!A:BR,4,FALSE),"")</f>
        <v>po with Perpetrator, mean</v>
      </c>
      <c r="E9138" s="250" t="str">
        <f>IF(AND(A9138&lt;&gt;"",ISNUMBER(A9138)),VLOOKUP(A9138,Studies!A:BR,5,FALSE),"")</f>
        <v>Erythromycin</v>
      </c>
      <c r="F9138" s="251" t="str">
        <f>IF(AND(A9138&lt;&gt;"",ISNUMBER(A9138)),VLOOKUP(A9138,Studies!A:BR,6,FALSE),"")</f>
        <v>Plasma</v>
      </c>
      <c r="G9138" s="194">
        <v>128</v>
      </c>
      <c r="H9138" s="50" t="s">
        <v>60</v>
      </c>
      <c r="I9138" s="187">
        <v>3</v>
      </c>
      <c r="J9138" s="41" t="s">
        <v>962</v>
      </c>
      <c r="K9138" s="41" t="s">
        <v>116</v>
      </c>
      <c r="L9138" s="195">
        <v>0.7</v>
      </c>
      <c r="M9138" s="52" t="s">
        <v>962</v>
      </c>
      <c r="N9138" s="52" t="s">
        <v>949</v>
      </c>
    </row>
    <row r="9139" spans="1:14" x14ac:dyDescent="0.2">
      <c r="A9139" s="30">
        <v>814</v>
      </c>
      <c r="B9139" s="249" t="str">
        <f>IF(AND(A9139&lt;&gt;"",ISNUMBER(A9139)),VLOOKUP(A9139,Studies!A:BR,2,FALSE),"")</f>
        <v>Olkkola 1993</v>
      </c>
      <c r="C9139" s="250" t="str">
        <f>IF(AND(A9139&lt;&gt;"",ISNUMBER(A9139)),VLOOKUP(A9139,Studies!A:BR,3,FALSE),"")</f>
        <v>https://www.ncbi.nlm.nih.gov/pubmed/8453849</v>
      </c>
      <c r="D9139" s="250" t="str">
        <f>IF(AND(A9139&lt;&gt;"",ISNUMBER(A9139)),VLOOKUP(A9139,Studies!A:BR,4,FALSE),"")</f>
        <v>po with Perpetrator, Ind01</v>
      </c>
      <c r="E9139" s="250" t="str">
        <f>IF(AND(A9139&lt;&gt;"",ISNUMBER(A9139)),VLOOKUP(A9139,Studies!A:BR,5,FALSE),"")</f>
        <v>Erythromycin</v>
      </c>
      <c r="F9139" s="251" t="str">
        <f>IF(AND(A9139&lt;&gt;"",ISNUMBER(A9139)),VLOOKUP(A9139,Studies!A:BR,6,FALSE),"")</f>
        <v>Plasma</v>
      </c>
      <c r="G9139" s="194">
        <v>128</v>
      </c>
      <c r="H9139" s="50" t="s">
        <v>60</v>
      </c>
      <c r="I9139" s="187">
        <v>5.6147243346309399E-3</v>
      </c>
      <c r="J9139" s="41" t="s">
        <v>962</v>
      </c>
      <c r="K9139" s="41" t="s">
        <v>76</v>
      </c>
    </row>
    <row r="9140" spans="1:14" x14ac:dyDescent="0.2">
      <c r="A9140" s="30">
        <v>815</v>
      </c>
      <c r="B9140" s="249" t="str">
        <f>IF(AND(A9140&lt;&gt;"",ISNUMBER(A9140)),VLOOKUP(A9140,Studies!A:BR,2,FALSE),"")</f>
        <v>Olkkola 1993</v>
      </c>
      <c r="C9140" s="250" t="str">
        <f>IF(AND(A9140&lt;&gt;"",ISNUMBER(A9140)),VLOOKUP(A9140,Studies!A:BR,3,FALSE),"")</f>
        <v>https://www.ncbi.nlm.nih.gov/pubmed/8453850</v>
      </c>
      <c r="D9140" s="250" t="str">
        <f>IF(AND(A9140&lt;&gt;"",ISNUMBER(A9140)),VLOOKUP(A9140,Studies!A:BR,4,FALSE),"")</f>
        <v>po with Perpetrator, Ind02</v>
      </c>
      <c r="E9140" s="250" t="str">
        <f>IF(AND(A9140&lt;&gt;"",ISNUMBER(A9140)),VLOOKUP(A9140,Studies!A:BR,5,FALSE),"")</f>
        <v>Erythromycin</v>
      </c>
      <c r="F9140" s="251" t="str">
        <f>IF(AND(A9140&lt;&gt;"",ISNUMBER(A9140)),VLOOKUP(A9140,Studies!A:BR,6,FALSE),"")</f>
        <v>Plasma</v>
      </c>
      <c r="G9140" s="194">
        <v>128</v>
      </c>
      <c r="H9140" s="50" t="s">
        <v>60</v>
      </c>
      <c r="I9140" s="187">
        <v>0.99622485771232705</v>
      </c>
      <c r="J9140" s="41" t="s">
        <v>962</v>
      </c>
      <c r="K9140" s="41" t="s">
        <v>76</v>
      </c>
    </row>
    <row r="9141" spans="1:14" x14ac:dyDescent="0.2">
      <c r="A9141" s="30">
        <v>816</v>
      </c>
      <c r="B9141" s="249" t="str">
        <f>IF(AND(A9141&lt;&gt;"",ISNUMBER(A9141)),VLOOKUP(A9141,Studies!A:BR,2,FALSE),"")</f>
        <v>Olkkola 1993</v>
      </c>
      <c r="C9141" s="250" t="str">
        <f>IF(AND(A9141&lt;&gt;"",ISNUMBER(A9141)),VLOOKUP(A9141,Studies!A:BR,3,FALSE),"")</f>
        <v>https://www.ncbi.nlm.nih.gov/pubmed/8453851</v>
      </c>
      <c r="D9141" s="250" t="str">
        <f>IF(AND(A9141&lt;&gt;"",ISNUMBER(A9141)),VLOOKUP(A9141,Studies!A:BR,4,FALSE),"")</f>
        <v>po with Perpetrator, Ind03</v>
      </c>
      <c r="E9141" s="250" t="str">
        <f>IF(AND(A9141&lt;&gt;"",ISNUMBER(A9141)),VLOOKUP(A9141,Studies!A:BR,5,FALSE),"")</f>
        <v>Erythromycin</v>
      </c>
      <c r="F9141" s="251" t="str">
        <f>IF(AND(A9141&lt;&gt;"",ISNUMBER(A9141)),VLOOKUP(A9141,Studies!A:BR,6,FALSE),"")</f>
        <v>Plasma</v>
      </c>
      <c r="G9141" s="194">
        <v>128</v>
      </c>
      <c r="H9141" s="50" t="s">
        <v>60</v>
      </c>
      <c r="I9141" s="187">
        <v>0.91969184601258602</v>
      </c>
      <c r="J9141" s="41" t="s">
        <v>962</v>
      </c>
      <c r="K9141" s="41" t="s">
        <v>76</v>
      </c>
    </row>
    <row r="9142" spans="1:14" x14ac:dyDescent="0.2">
      <c r="A9142" s="30">
        <v>817</v>
      </c>
      <c r="B9142" s="249" t="str">
        <f>IF(AND(A9142&lt;&gt;"",ISNUMBER(A9142)),VLOOKUP(A9142,Studies!A:BR,2,FALSE),"")</f>
        <v>Olkkola 1993</v>
      </c>
      <c r="C9142" s="250" t="str">
        <f>IF(AND(A9142&lt;&gt;"",ISNUMBER(A9142)),VLOOKUP(A9142,Studies!A:BR,3,FALSE),"")</f>
        <v>https://www.ncbi.nlm.nih.gov/pubmed/8453852</v>
      </c>
      <c r="D9142" s="250" t="str">
        <f>IF(AND(A9142&lt;&gt;"",ISNUMBER(A9142)),VLOOKUP(A9142,Studies!A:BR,4,FALSE),"")</f>
        <v>po with Perpetrator, Ind04</v>
      </c>
      <c r="E9142" s="250" t="str">
        <f>IF(AND(A9142&lt;&gt;"",ISNUMBER(A9142)),VLOOKUP(A9142,Studies!A:BR,5,FALSE),"")</f>
        <v>Erythromycin</v>
      </c>
      <c r="F9142" s="251" t="str">
        <f>IF(AND(A9142&lt;&gt;"",ISNUMBER(A9142)),VLOOKUP(A9142,Studies!A:BR,6,FALSE),"")</f>
        <v>Plasma</v>
      </c>
      <c r="G9142" s="194">
        <v>128</v>
      </c>
      <c r="H9142" s="50" t="s">
        <v>60</v>
      </c>
      <c r="I9142" s="187">
        <v>1.7863749356146199</v>
      </c>
      <c r="J9142" s="41" t="s">
        <v>962</v>
      </c>
      <c r="K9142" s="41" t="s">
        <v>76</v>
      </c>
    </row>
    <row r="9143" spans="1:14" x14ac:dyDescent="0.2">
      <c r="A9143" s="30">
        <v>818</v>
      </c>
      <c r="B9143" s="249" t="str">
        <f>IF(AND(A9143&lt;&gt;"",ISNUMBER(A9143)),VLOOKUP(A9143,Studies!A:BR,2,FALSE),"")</f>
        <v>Olkkola 1993</v>
      </c>
      <c r="C9143" s="250" t="str">
        <f>IF(AND(A9143&lt;&gt;"",ISNUMBER(A9143)),VLOOKUP(A9143,Studies!A:BR,3,FALSE),"")</f>
        <v>https://www.ncbi.nlm.nih.gov/pubmed/8453853</v>
      </c>
      <c r="D9143" s="250" t="str">
        <f>IF(AND(A9143&lt;&gt;"",ISNUMBER(A9143)),VLOOKUP(A9143,Studies!A:BR,4,FALSE),"")</f>
        <v>po with Perpetrator, Ind05</v>
      </c>
      <c r="E9143" s="250" t="str">
        <f>IF(AND(A9143&lt;&gt;"",ISNUMBER(A9143)),VLOOKUP(A9143,Studies!A:BR,5,FALSE),"")</f>
        <v>Erythromycin</v>
      </c>
      <c r="F9143" s="251" t="str">
        <f>IF(AND(A9143&lt;&gt;"",ISNUMBER(A9143)),VLOOKUP(A9143,Studies!A:BR,6,FALSE),"")</f>
        <v>Plasma</v>
      </c>
      <c r="G9143" s="194">
        <v>128</v>
      </c>
      <c r="H9143" s="50" t="s">
        <v>60</v>
      </c>
      <c r="I9143" s="187">
        <v>1.78827530385096</v>
      </c>
      <c r="J9143" s="41" t="s">
        <v>962</v>
      </c>
      <c r="K9143" s="41" t="s">
        <v>76</v>
      </c>
    </row>
    <row r="9144" spans="1:14" x14ac:dyDescent="0.2">
      <c r="A9144" s="30">
        <v>819</v>
      </c>
      <c r="B9144" s="249" t="str">
        <f>IF(AND(A9144&lt;&gt;"",ISNUMBER(A9144)),VLOOKUP(A9144,Studies!A:BR,2,FALSE),"")</f>
        <v>Olkkola 1993</v>
      </c>
      <c r="C9144" s="250" t="str">
        <f>IF(AND(A9144&lt;&gt;"",ISNUMBER(A9144)),VLOOKUP(A9144,Studies!A:BR,3,FALSE),"")</f>
        <v>https://www.ncbi.nlm.nih.gov/pubmed/8453854</v>
      </c>
      <c r="D9144" s="250" t="str">
        <f>IF(AND(A9144&lt;&gt;"",ISNUMBER(A9144)),VLOOKUP(A9144,Studies!A:BR,4,FALSE),"")</f>
        <v>po with Perpetrator, Ind06</v>
      </c>
      <c r="E9144" s="250" t="str">
        <f>IF(AND(A9144&lt;&gt;"",ISNUMBER(A9144)),VLOOKUP(A9144,Studies!A:BR,5,FALSE),"")</f>
        <v>Erythromycin</v>
      </c>
      <c r="F9144" s="251" t="str">
        <f>IF(AND(A9144&lt;&gt;"",ISNUMBER(A9144)),VLOOKUP(A9144,Studies!A:BR,6,FALSE),"")</f>
        <v>Plasma</v>
      </c>
      <c r="G9144" s="194">
        <v>128</v>
      </c>
      <c r="H9144" s="50" t="s">
        <v>60</v>
      </c>
      <c r="I9144" s="187">
        <v>2.2024691989979801</v>
      </c>
      <c r="J9144" s="41" t="s">
        <v>962</v>
      </c>
      <c r="K9144" s="41" t="s">
        <v>76</v>
      </c>
    </row>
    <row r="9145" spans="1:14" x14ac:dyDescent="0.2">
      <c r="A9145" s="30">
        <v>820</v>
      </c>
      <c r="B9145" s="249" t="str">
        <f>IF(AND(A9145&lt;&gt;"",ISNUMBER(A9145)),VLOOKUP(A9145,Studies!A:BR,2,FALSE),"")</f>
        <v>Olkkola 1993</v>
      </c>
      <c r="C9145" s="250" t="str">
        <f>IF(AND(A9145&lt;&gt;"",ISNUMBER(A9145)),VLOOKUP(A9145,Studies!A:BR,3,FALSE),"")</f>
        <v>https://www.ncbi.nlm.nih.gov/pubmed/8453855</v>
      </c>
      <c r="D9145" s="250" t="str">
        <f>IF(AND(A9145&lt;&gt;"",ISNUMBER(A9145)),VLOOKUP(A9145,Studies!A:BR,4,FALSE),"")</f>
        <v>po with Perpetrator, Ind07</v>
      </c>
      <c r="E9145" s="250" t="str">
        <f>IF(AND(A9145&lt;&gt;"",ISNUMBER(A9145)),VLOOKUP(A9145,Studies!A:BR,5,FALSE),"")</f>
        <v>Erythromycin</v>
      </c>
      <c r="F9145" s="251" t="str">
        <f>IF(AND(A9145&lt;&gt;"",ISNUMBER(A9145)),VLOOKUP(A9145,Studies!A:BR,6,FALSE),"")</f>
        <v>Plasma</v>
      </c>
      <c r="G9145" s="194">
        <v>128</v>
      </c>
      <c r="H9145" s="50" t="s">
        <v>60</v>
      </c>
      <c r="I9145" s="187">
        <v>2.1151098470427501</v>
      </c>
      <c r="J9145" s="41" t="s">
        <v>962</v>
      </c>
      <c r="K9145" s="41" t="s">
        <v>76</v>
      </c>
    </row>
    <row r="9146" spans="1:14" x14ac:dyDescent="0.2">
      <c r="A9146" s="30">
        <v>821</v>
      </c>
      <c r="B9146" s="249" t="str">
        <f>IF(AND(A9146&lt;&gt;"",ISNUMBER(A9146)),VLOOKUP(A9146,Studies!A:BR,2,FALSE),"")</f>
        <v>Olkkola 1993</v>
      </c>
      <c r="C9146" s="250" t="str">
        <f>IF(AND(A9146&lt;&gt;"",ISNUMBER(A9146)),VLOOKUP(A9146,Studies!A:BR,3,FALSE),"")</f>
        <v>https://www.ncbi.nlm.nih.gov/pubmed/8453856</v>
      </c>
      <c r="D9146" s="250" t="str">
        <f>IF(AND(A9146&lt;&gt;"",ISNUMBER(A9146)),VLOOKUP(A9146,Studies!A:BR,4,FALSE),"")</f>
        <v>po with Perpetrator, Ind08</v>
      </c>
      <c r="E9146" s="250" t="str">
        <f>IF(AND(A9146&lt;&gt;"",ISNUMBER(A9146)),VLOOKUP(A9146,Studies!A:BR,5,FALSE),"")</f>
        <v>Erythromycin</v>
      </c>
      <c r="F9146" s="251" t="str">
        <f>IF(AND(A9146&lt;&gt;"",ISNUMBER(A9146)),VLOOKUP(A9146,Studies!A:BR,6,FALSE),"")</f>
        <v>Plasma</v>
      </c>
      <c r="G9146" s="194">
        <v>128</v>
      </c>
      <c r="H9146" s="50" t="s">
        <v>60</v>
      </c>
      <c r="I9146" s="187">
        <v>3.29549766293098</v>
      </c>
      <c r="J9146" s="41" t="s">
        <v>962</v>
      </c>
      <c r="K9146" s="41" t="s">
        <v>76</v>
      </c>
    </row>
    <row r="9147" spans="1:14" x14ac:dyDescent="0.2">
      <c r="A9147" s="30">
        <v>822</v>
      </c>
      <c r="B9147" s="249" t="str">
        <f>IF(AND(A9147&lt;&gt;"",ISNUMBER(A9147)),VLOOKUP(A9147,Studies!A:BR,2,FALSE),"")</f>
        <v>Olkkola 1993</v>
      </c>
      <c r="C9147" s="250" t="str">
        <f>IF(AND(A9147&lt;&gt;"",ISNUMBER(A9147)),VLOOKUP(A9147,Studies!A:BR,3,FALSE),"")</f>
        <v>https://www.ncbi.nlm.nih.gov/pubmed/8453857</v>
      </c>
      <c r="D9147" s="250" t="str">
        <f>IF(AND(A9147&lt;&gt;"",ISNUMBER(A9147)),VLOOKUP(A9147,Studies!A:BR,4,FALSE),"")</f>
        <v>po with Perpetrator, Ind09</v>
      </c>
      <c r="E9147" s="250" t="str">
        <f>IF(AND(A9147&lt;&gt;"",ISNUMBER(A9147)),VLOOKUP(A9147,Studies!A:BR,5,FALSE),"")</f>
        <v>Erythromycin</v>
      </c>
      <c r="F9147" s="251" t="str">
        <f>IF(AND(A9147&lt;&gt;"",ISNUMBER(A9147)),VLOOKUP(A9147,Studies!A:BR,6,FALSE),"")</f>
        <v>Plasma</v>
      </c>
      <c r="G9147" s="194">
        <v>128</v>
      </c>
      <c r="H9147" s="50" t="s">
        <v>60</v>
      </c>
      <c r="I9147" s="187">
        <v>4.1944294256344898</v>
      </c>
      <c r="J9147" s="41" t="s">
        <v>962</v>
      </c>
      <c r="K9147" s="41" t="s">
        <v>76</v>
      </c>
    </row>
    <row r="9148" spans="1:14" x14ac:dyDescent="0.2">
      <c r="A9148" s="30">
        <v>823</v>
      </c>
      <c r="B9148" s="249" t="str">
        <f>IF(AND(A9148&lt;&gt;"",ISNUMBER(A9148)),VLOOKUP(A9148,Studies!A:BR,2,FALSE),"")</f>
        <v>Olkkola 1993</v>
      </c>
      <c r="C9148" s="250" t="str">
        <f>IF(AND(A9148&lt;&gt;"",ISNUMBER(A9148)),VLOOKUP(A9148,Studies!A:BR,3,FALSE),"")</f>
        <v>https://www.ncbi.nlm.nih.gov/pubmed/8453858</v>
      </c>
      <c r="D9148" s="250" t="str">
        <f>IF(AND(A9148&lt;&gt;"",ISNUMBER(A9148)),VLOOKUP(A9148,Studies!A:BR,4,FALSE),"")</f>
        <v>po with Perpetrator, Ind10</v>
      </c>
      <c r="E9148" s="250" t="str">
        <f>IF(AND(A9148&lt;&gt;"",ISNUMBER(A9148)),VLOOKUP(A9148,Studies!A:BR,5,FALSE),"")</f>
        <v>Erythromycin</v>
      </c>
      <c r="F9148" s="251" t="str">
        <f>IF(AND(A9148&lt;&gt;"",ISNUMBER(A9148)),VLOOKUP(A9148,Studies!A:BR,6,FALSE),"")</f>
        <v>Plasma</v>
      </c>
      <c r="G9148" s="194">
        <v>128</v>
      </c>
      <c r="H9148" s="50" t="s">
        <v>60</v>
      </c>
      <c r="I9148" s="187">
        <v>5.0277408972681403</v>
      </c>
      <c r="J9148" s="41" t="s">
        <v>962</v>
      </c>
      <c r="K9148" s="41" t="s">
        <v>76</v>
      </c>
    </row>
    <row r="9149" spans="1:14" x14ac:dyDescent="0.2">
      <c r="A9149" s="30">
        <v>824</v>
      </c>
      <c r="B9149" s="249" t="str">
        <f>IF(AND(A9149&lt;&gt;"",ISNUMBER(A9149)),VLOOKUP(A9149,Studies!A:BR,2,FALSE),"")</f>
        <v>Olkkola 1993</v>
      </c>
      <c r="C9149" s="250" t="str">
        <f>IF(AND(A9149&lt;&gt;"",ISNUMBER(A9149)),VLOOKUP(A9149,Studies!A:BR,3,FALSE),"")</f>
        <v>https://www.ncbi.nlm.nih.gov/pubmed/8453859</v>
      </c>
      <c r="D9149" s="250" t="str">
        <f>IF(AND(A9149&lt;&gt;"",ISNUMBER(A9149)),VLOOKUP(A9149,Studies!A:BR,4,FALSE),"")</f>
        <v>po with Perpetrator, Ind11</v>
      </c>
      <c r="E9149" s="250" t="str">
        <f>IF(AND(A9149&lt;&gt;"",ISNUMBER(A9149)),VLOOKUP(A9149,Studies!A:BR,5,FALSE),"")</f>
        <v>Erythromycin</v>
      </c>
      <c r="F9149" s="251" t="str">
        <f>IF(AND(A9149&lt;&gt;"",ISNUMBER(A9149)),VLOOKUP(A9149,Studies!A:BR,6,FALSE),"")</f>
        <v>Plasma</v>
      </c>
      <c r="G9149" s="194">
        <v>128</v>
      </c>
      <c r="H9149" s="50" t="s">
        <v>60</v>
      </c>
      <c r="I9149" s="187">
        <v>5.0289502225094402</v>
      </c>
      <c r="J9149" s="41" t="s">
        <v>962</v>
      </c>
      <c r="K9149" s="41" t="s">
        <v>76</v>
      </c>
    </row>
    <row r="9150" spans="1:14" x14ac:dyDescent="0.2">
      <c r="A9150" s="30">
        <v>825</v>
      </c>
      <c r="B9150" s="249" t="str">
        <f>IF(AND(A9150&lt;&gt;"",ISNUMBER(A9150)),VLOOKUP(A9150,Studies!A:BR,2,FALSE),"")</f>
        <v>Olkkola 1993</v>
      </c>
      <c r="C9150" s="250" t="str">
        <f>IF(AND(A9150&lt;&gt;"",ISNUMBER(A9150)),VLOOKUP(A9150,Studies!A:BR,3,FALSE),"")</f>
        <v>https://www.ncbi.nlm.nih.gov/pubmed/8453860</v>
      </c>
      <c r="D9150" s="250" t="str">
        <f>IF(AND(A9150&lt;&gt;"",ISNUMBER(A9150)),VLOOKUP(A9150,Studies!A:BR,4,FALSE),"")</f>
        <v>po with Perpetrator, Ind12</v>
      </c>
      <c r="E9150" s="250" t="str">
        <f>IF(AND(A9150&lt;&gt;"",ISNUMBER(A9150)),VLOOKUP(A9150,Studies!A:BR,5,FALSE),"")</f>
        <v>Erythromycin</v>
      </c>
      <c r="F9150" s="251" t="str">
        <f>IF(AND(A9150&lt;&gt;"",ISNUMBER(A9150)),VLOOKUP(A9150,Studies!A:BR,6,FALSE),"")</f>
        <v>Plasma</v>
      </c>
      <c r="G9150" s="194">
        <v>128</v>
      </c>
      <c r="H9150" s="50" t="s">
        <v>60</v>
      </c>
      <c r="I9150" s="187">
        <v>8.9386699341909495</v>
      </c>
      <c r="J9150" s="41" t="s">
        <v>962</v>
      </c>
      <c r="K9150" s="41" t="s">
        <v>76</v>
      </c>
    </row>
    <row r="9151" spans="1:14" x14ac:dyDescent="0.2">
      <c r="A9151" s="30">
        <v>760</v>
      </c>
      <c r="B9151" s="249" t="str">
        <f>IF(AND(A9151&lt;&gt;"",ISNUMBER(A9151)),VLOOKUP(A9151,Studies!A:BR,2,FALSE),"")</f>
        <v>Kharasch 2011b</v>
      </c>
      <c r="C9151" s="250" t="str">
        <f>IF(AND(A9151&lt;&gt;"",ISNUMBER(A9151)),VLOOKUP(A9151,Studies!A:BR,3,FALSE),"")</f>
        <v>https://www.ncbi.nlm.nih.gov/pmc/articles/PMC3584707/</v>
      </c>
      <c r="D9151" s="250" t="str">
        <f>IF(AND(A9151&lt;&gt;"",ISNUMBER(A9151)),VLOOKUP(A9151,Studies!A:BR,4,FALSE),"")</f>
        <v>Alfentanil IV Control sequential</v>
      </c>
      <c r="E9151" s="250" t="str">
        <f>IF(AND(A9151&lt;&gt;"",ISNUMBER(A9151)),VLOOKUP(A9151,Studies!A:BR,5,FALSE),"")</f>
        <v>Alfentanil</v>
      </c>
      <c r="F9151" s="251" t="str">
        <f>IF(AND(A9151&lt;&gt;"",ISNUMBER(A9151)),VLOOKUP(A9151,Studies!A:BR,6,FALSE),"")</f>
        <v>Plasma</v>
      </c>
      <c r="G9151" s="194">
        <v>8.3299999999999999E-2</v>
      </c>
      <c r="H9151" s="50" t="s">
        <v>60</v>
      </c>
      <c r="I9151" s="187">
        <v>79.27937</v>
      </c>
      <c r="J9151" s="41" t="s">
        <v>941</v>
      </c>
      <c r="K9151" s="41" t="s">
        <v>116</v>
      </c>
    </row>
    <row r="9152" spans="1:14" x14ac:dyDescent="0.2">
      <c r="A9152" s="30">
        <v>760</v>
      </c>
      <c r="B9152" s="249" t="str">
        <f>IF(AND(A9152&lt;&gt;"",ISNUMBER(A9152)),VLOOKUP(A9152,Studies!A:BR,2,FALSE),"")</f>
        <v>Kharasch 2011b</v>
      </c>
      <c r="C9152" s="250" t="str">
        <f>IF(AND(A9152&lt;&gt;"",ISNUMBER(A9152)),VLOOKUP(A9152,Studies!A:BR,3,FALSE),"")</f>
        <v>https://www.ncbi.nlm.nih.gov/pmc/articles/PMC3584707/</v>
      </c>
      <c r="D9152" s="250" t="str">
        <f>IF(AND(A9152&lt;&gt;"",ISNUMBER(A9152)),VLOOKUP(A9152,Studies!A:BR,4,FALSE),"")</f>
        <v>Alfentanil IV Control sequential</v>
      </c>
      <c r="E9152" s="250" t="str">
        <f>IF(AND(A9152&lt;&gt;"",ISNUMBER(A9152)),VLOOKUP(A9152,Studies!A:BR,5,FALSE),"")</f>
        <v>Alfentanil</v>
      </c>
      <c r="F9152" s="251" t="str">
        <f>IF(AND(A9152&lt;&gt;"",ISNUMBER(A9152)),VLOOKUP(A9152,Studies!A:BR,6,FALSE),"")</f>
        <v>Plasma</v>
      </c>
      <c r="G9152" s="194">
        <v>0.33</v>
      </c>
      <c r="H9152" s="50" t="s">
        <v>60</v>
      </c>
      <c r="I9152" s="187">
        <v>29.996729999999999</v>
      </c>
      <c r="J9152" s="41" t="s">
        <v>941</v>
      </c>
      <c r="K9152" s="41" t="s">
        <v>116</v>
      </c>
    </row>
    <row r="9153" spans="1:11" x14ac:dyDescent="0.2">
      <c r="A9153" s="30">
        <v>760</v>
      </c>
      <c r="B9153" s="249" t="str">
        <f>IF(AND(A9153&lt;&gt;"",ISNUMBER(A9153)),VLOOKUP(A9153,Studies!A:BR,2,FALSE),"")</f>
        <v>Kharasch 2011b</v>
      </c>
      <c r="C9153" s="250" t="str">
        <f>IF(AND(A9153&lt;&gt;"",ISNUMBER(A9153)),VLOOKUP(A9153,Studies!A:BR,3,FALSE),"")</f>
        <v>https://www.ncbi.nlm.nih.gov/pmc/articles/PMC3584707/</v>
      </c>
      <c r="D9153" s="250" t="str">
        <f>IF(AND(A9153&lt;&gt;"",ISNUMBER(A9153)),VLOOKUP(A9153,Studies!A:BR,4,FALSE),"")</f>
        <v>Alfentanil IV Control sequential</v>
      </c>
      <c r="E9153" s="250" t="str">
        <f>IF(AND(A9153&lt;&gt;"",ISNUMBER(A9153)),VLOOKUP(A9153,Studies!A:BR,5,FALSE),"")</f>
        <v>Alfentanil</v>
      </c>
      <c r="F9153" s="251" t="str">
        <f>IF(AND(A9153&lt;&gt;"",ISNUMBER(A9153)),VLOOKUP(A9153,Studies!A:BR,6,FALSE),"")</f>
        <v>Plasma</v>
      </c>
      <c r="G9153" s="194">
        <v>0.75</v>
      </c>
      <c r="H9153" s="50" t="s">
        <v>60</v>
      </c>
      <c r="I9153" s="187">
        <v>19.70345</v>
      </c>
      <c r="J9153" s="41" t="s">
        <v>941</v>
      </c>
      <c r="K9153" s="41" t="s">
        <v>116</v>
      </c>
    </row>
    <row r="9154" spans="1:11" x14ac:dyDescent="0.2">
      <c r="A9154" s="30">
        <v>760</v>
      </c>
      <c r="B9154" s="249" t="str">
        <f>IF(AND(A9154&lt;&gt;"",ISNUMBER(A9154)),VLOOKUP(A9154,Studies!A:BR,2,FALSE),"")</f>
        <v>Kharasch 2011b</v>
      </c>
      <c r="C9154" s="250" t="str">
        <f>IF(AND(A9154&lt;&gt;"",ISNUMBER(A9154)),VLOOKUP(A9154,Studies!A:BR,3,FALSE),"")</f>
        <v>https://www.ncbi.nlm.nih.gov/pmc/articles/PMC3584707/</v>
      </c>
      <c r="D9154" s="250" t="str">
        <f>IF(AND(A9154&lt;&gt;"",ISNUMBER(A9154)),VLOOKUP(A9154,Studies!A:BR,4,FALSE),"")</f>
        <v>Alfentanil IV Control sequential</v>
      </c>
      <c r="E9154" s="250" t="str">
        <f>IF(AND(A9154&lt;&gt;"",ISNUMBER(A9154)),VLOOKUP(A9154,Studies!A:BR,5,FALSE),"")</f>
        <v>Alfentanil</v>
      </c>
      <c r="F9154" s="251" t="str">
        <f>IF(AND(A9154&lt;&gt;"",ISNUMBER(A9154)),VLOOKUP(A9154,Studies!A:BR,6,FALSE),"")</f>
        <v>Plasma</v>
      </c>
      <c r="G9154" s="194">
        <v>1.5</v>
      </c>
      <c r="H9154" s="50" t="s">
        <v>60</v>
      </c>
      <c r="I9154" s="187">
        <v>12.21959</v>
      </c>
      <c r="J9154" s="41" t="s">
        <v>941</v>
      </c>
      <c r="K9154" s="41" t="s">
        <v>116</v>
      </c>
    </row>
    <row r="9155" spans="1:11" x14ac:dyDescent="0.2">
      <c r="A9155" s="30">
        <v>760</v>
      </c>
      <c r="B9155" s="249" t="str">
        <f>IF(AND(A9155&lt;&gt;"",ISNUMBER(A9155)),VLOOKUP(A9155,Studies!A:BR,2,FALSE),"")</f>
        <v>Kharasch 2011b</v>
      </c>
      <c r="C9155" s="250" t="str">
        <f>IF(AND(A9155&lt;&gt;"",ISNUMBER(A9155)),VLOOKUP(A9155,Studies!A:BR,3,FALSE),"")</f>
        <v>https://www.ncbi.nlm.nih.gov/pmc/articles/PMC3584707/</v>
      </c>
      <c r="D9155" s="250" t="str">
        <f>IF(AND(A9155&lt;&gt;"",ISNUMBER(A9155)),VLOOKUP(A9155,Studies!A:BR,4,FALSE),"")</f>
        <v>Alfentanil IV Control sequential</v>
      </c>
      <c r="E9155" s="250" t="str">
        <f>IF(AND(A9155&lt;&gt;"",ISNUMBER(A9155)),VLOOKUP(A9155,Studies!A:BR,5,FALSE),"")</f>
        <v>Alfentanil</v>
      </c>
      <c r="F9155" s="251" t="str">
        <f>IF(AND(A9155&lt;&gt;"",ISNUMBER(A9155)),VLOOKUP(A9155,Studies!A:BR,6,FALSE),"")</f>
        <v>Plasma</v>
      </c>
      <c r="G9155" s="194">
        <v>2</v>
      </c>
      <c r="H9155" s="50" t="s">
        <v>60</v>
      </c>
      <c r="I9155" s="187">
        <v>8.7582070000000005</v>
      </c>
      <c r="J9155" s="41" t="s">
        <v>941</v>
      </c>
      <c r="K9155" s="41" t="s">
        <v>116</v>
      </c>
    </row>
    <row r="9156" spans="1:11" x14ac:dyDescent="0.2">
      <c r="A9156" s="30">
        <v>760</v>
      </c>
      <c r="B9156" s="249" t="str">
        <f>IF(AND(A9156&lt;&gt;"",ISNUMBER(A9156)),VLOOKUP(A9156,Studies!A:BR,2,FALSE),"")</f>
        <v>Kharasch 2011b</v>
      </c>
      <c r="C9156" s="250" t="str">
        <f>IF(AND(A9156&lt;&gt;"",ISNUMBER(A9156)),VLOOKUP(A9156,Studies!A:BR,3,FALSE),"")</f>
        <v>https://www.ncbi.nlm.nih.gov/pmc/articles/PMC3584707/</v>
      </c>
      <c r="D9156" s="250" t="str">
        <f>IF(AND(A9156&lt;&gt;"",ISNUMBER(A9156)),VLOOKUP(A9156,Studies!A:BR,4,FALSE),"")</f>
        <v>Alfentanil IV Control sequential</v>
      </c>
      <c r="E9156" s="250" t="str">
        <f>IF(AND(A9156&lt;&gt;"",ISNUMBER(A9156)),VLOOKUP(A9156,Studies!A:BR,5,FALSE),"")</f>
        <v>Alfentanil</v>
      </c>
      <c r="F9156" s="251" t="str">
        <f>IF(AND(A9156&lt;&gt;"",ISNUMBER(A9156)),VLOOKUP(A9156,Studies!A:BR,6,FALSE),"")</f>
        <v>Plasma</v>
      </c>
      <c r="G9156" s="194">
        <v>3</v>
      </c>
      <c r="H9156" s="50" t="s">
        <v>60</v>
      </c>
      <c r="I9156" s="187">
        <v>4.9089939999999999</v>
      </c>
      <c r="J9156" s="41" t="s">
        <v>941</v>
      </c>
      <c r="K9156" s="41" t="s">
        <v>116</v>
      </c>
    </row>
    <row r="9157" spans="1:11" x14ac:dyDescent="0.2">
      <c r="A9157" s="30">
        <v>760</v>
      </c>
      <c r="B9157" s="249" t="str">
        <f>IF(AND(A9157&lt;&gt;"",ISNUMBER(A9157)),VLOOKUP(A9157,Studies!A:BR,2,FALSE),"")</f>
        <v>Kharasch 2011b</v>
      </c>
      <c r="C9157" s="250" t="str">
        <f>IF(AND(A9157&lt;&gt;"",ISNUMBER(A9157)),VLOOKUP(A9157,Studies!A:BR,3,FALSE),"")</f>
        <v>https://www.ncbi.nlm.nih.gov/pmc/articles/PMC3584707/</v>
      </c>
      <c r="D9157" s="250" t="str">
        <f>IF(AND(A9157&lt;&gt;"",ISNUMBER(A9157)),VLOOKUP(A9157,Studies!A:BR,4,FALSE),"")</f>
        <v>Alfentanil IV Control sequential</v>
      </c>
      <c r="E9157" s="250" t="str">
        <f>IF(AND(A9157&lt;&gt;"",ISNUMBER(A9157)),VLOOKUP(A9157,Studies!A:BR,5,FALSE),"")</f>
        <v>Alfentanil</v>
      </c>
      <c r="F9157" s="251" t="str">
        <f>IF(AND(A9157&lt;&gt;"",ISNUMBER(A9157)),VLOOKUP(A9157,Studies!A:BR,6,FALSE),"")</f>
        <v>Plasma</v>
      </c>
      <c r="G9157" s="194">
        <v>3.5</v>
      </c>
      <c r="H9157" s="50" t="s">
        <v>60</v>
      </c>
      <c r="I9157" s="187">
        <v>3.782975</v>
      </c>
      <c r="J9157" s="41" t="s">
        <v>941</v>
      </c>
      <c r="K9157" s="41" t="s">
        <v>116</v>
      </c>
    </row>
    <row r="9158" spans="1:11" x14ac:dyDescent="0.2">
      <c r="A9158" s="30">
        <v>760</v>
      </c>
      <c r="B9158" s="249" t="str">
        <f>IF(AND(A9158&lt;&gt;"",ISNUMBER(A9158)),VLOOKUP(A9158,Studies!A:BR,2,FALSE),"")</f>
        <v>Kharasch 2011b</v>
      </c>
      <c r="C9158" s="250" t="str">
        <f>IF(AND(A9158&lt;&gt;"",ISNUMBER(A9158)),VLOOKUP(A9158,Studies!A:BR,3,FALSE),"")</f>
        <v>https://www.ncbi.nlm.nih.gov/pmc/articles/PMC3584707/</v>
      </c>
      <c r="D9158" s="250" t="str">
        <f>IF(AND(A9158&lt;&gt;"",ISNUMBER(A9158)),VLOOKUP(A9158,Studies!A:BR,4,FALSE),"")</f>
        <v>Alfentanil IV Control sequential</v>
      </c>
      <c r="E9158" s="250" t="str">
        <f>IF(AND(A9158&lt;&gt;"",ISNUMBER(A9158)),VLOOKUP(A9158,Studies!A:BR,5,FALSE),"")</f>
        <v>Alfentanil</v>
      </c>
      <c r="F9158" s="251" t="str">
        <f>IF(AND(A9158&lt;&gt;"",ISNUMBER(A9158)),VLOOKUP(A9158,Studies!A:BR,6,FALSE),"")</f>
        <v>Plasma</v>
      </c>
      <c r="G9158" s="194">
        <v>3.75</v>
      </c>
      <c r="H9158" s="50" t="s">
        <v>60</v>
      </c>
      <c r="I9158" s="187">
        <v>3.369605</v>
      </c>
      <c r="J9158" s="41" t="s">
        <v>941</v>
      </c>
      <c r="K9158" s="41" t="s">
        <v>116</v>
      </c>
    </row>
    <row r="9159" spans="1:11" x14ac:dyDescent="0.2">
      <c r="A9159" s="30">
        <v>760</v>
      </c>
      <c r="B9159" s="249" t="str">
        <f>IF(AND(A9159&lt;&gt;"",ISNUMBER(A9159)),VLOOKUP(A9159,Studies!A:BR,2,FALSE),"")</f>
        <v>Kharasch 2011b</v>
      </c>
      <c r="C9159" s="250" t="str">
        <f>IF(AND(A9159&lt;&gt;"",ISNUMBER(A9159)),VLOOKUP(A9159,Studies!A:BR,3,FALSE),"")</f>
        <v>https://www.ncbi.nlm.nih.gov/pmc/articles/PMC3584707/</v>
      </c>
      <c r="D9159" s="250" t="str">
        <f>IF(AND(A9159&lt;&gt;"",ISNUMBER(A9159)),VLOOKUP(A9159,Studies!A:BR,4,FALSE),"")</f>
        <v>Alfentanil IV Control sequential</v>
      </c>
      <c r="E9159" s="250" t="str">
        <f>IF(AND(A9159&lt;&gt;"",ISNUMBER(A9159)),VLOOKUP(A9159,Studies!A:BR,5,FALSE),"")</f>
        <v>Alfentanil</v>
      </c>
      <c r="F9159" s="251" t="str">
        <f>IF(AND(A9159&lt;&gt;"",ISNUMBER(A9159)),VLOOKUP(A9159,Studies!A:BR,6,FALSE),"")</f>
        <v>Plasma</v>
      </c>
      <c r="G9159" s="194">
        <v>4</v>
      </c>
      <c r="H9159" s="50" t="s">
        <v>60</v>
      </c>
      <c r="I9159" s="187">
        <v>3.0897939999999999</v>
      </c>
      <c r="J9159" s="41" t="s">
        <v>941</v>
      </c>
      <c r="K9159" s="41" t="s">
        <v>116</v>
      </c>
    </row>
    <row r="9160" spans="1:11" x14ac:dyDescent="0.2">
      <c r="A9160" s="30">
        <v>760</v>
      </c>
      <c r="B9160" s="249" t="str">
        <f>IF(AND(A9160&lt;&gt;"",ISNUMBER(A9160)),VLOOKUP(A9160,Studies!A:BR,2,FALSE),"")</f>
        <v>Kharasch 2011b</v>
      </c>
      <c r="C9160" s="250" t="str">
        <f>IF(AND(A9160&lt;&gt;"",ISNUMBER(A9160)),VLOOKUP(A9160,Studies!A:BR,3,FALSE),"")</f>
        <v>https://www.ncbi.nlm.nih.gov/pmc/articles/PMC3584707/</v>
      </c>
      <c r="D9160" s="250" t="str">
        <f>IF(AND(A9160&lt;&gt;"",ISNUMBER(A9160)),VLOOKUP(A9160,Studies!A:BR,4,FALSE),"")</f>
        <v>Alfentanil IV Control sequential</v>
      </c>
      <c r="E9160" s="250" t="str">
        <f>IF(AND(A9160&lt;&gt;"",ISNUMBER(A9160)),VLOOKUP(A9160,Studies!A:BR,5,FALSE),"")</f>
        <v>Alfentanil</v>
      </c>
      <c r="F9160" s="251" t="str">
        <f>IF(AND(A9160&lt;&gt;"",ISNUMBER(A9160)),VLOOKUP(A9160,Studies!A:BR,6,FALSE),"")</f>
        <v>Plasma</v>
      </c>
      <c r="G9160" s="194">
        <v>4.5</v>
      </c>
      <c r="H9160" s="50" t="s">
        <v>60</v>
      </c>
      <c r="I9160" s="187">
        <v>2.4870130000000001</v>
      </c>
      <c r="J9160" s="41" t="s">
        <v>941</v>
      </c>
      <c r="K9160" s="41" t="s">
        <v>116</v>
      </c>
    </row>
    <row r="9161" spans="1:11" x14ac:dyDescent="0.2">
      <c r="A9161" s="30">
        <v>760</v>
      </c>
      <c r="B9161" s="249" t="str">
        <f>IF(AND(A9161&lt;&gt;"",ISNUMBER(A9161)),VLOOKUP(A9161,Studies!A:BR,2,FALSE),"")</f>
        <v>Kharasch 2011b</v>
      </c>
      <c r="C9161" s="250" t="str">
        <f>IF(AND(A9161&lt;&gt;"",ISNUMBER(A9161)),VLOOKUP(A9161,Studies!A:BR,3,FALSE),"")</f>
        <v>https://www.ncbi.nlm.nih.gov/pmc/articles/PMC3584707/</v>
      </c>
      <c r="D9161" s="250" t="str">
        <f>IF(AND(A9161&lt;&gt;"",ISNUMBER(A9161)),VLOOKUP(A9161,Studies!A:BR,4,FALSE),"")</f>
        <v>Alfentanil IV Control sequential</v>
      </c>
      <c r="E9161" s="250" t="str">
        <f>IF(AND(A9161&lt;&gt;"",ISNUMBER(A9161)),VLOOKUP(A9161,Studies!A:BR,5,FALSE),"")</f>
        <v>Alfentanil</v>
      </c>
      <c r="F9161" s="251" t="str">
        <f>IF(AND(A9161&lt;&gt;"",ISNUMBER(A9161)),VLOOKUP(A9161,Studies!A:BR,6,FALSE),"")</f>
        <v>Plasma</v>
      </c>
      <c r="G9161" s="194">
        <v>5</v>
      </c>
      <c r="H9161" s="50" t="s">
        <v>60</v>
      </c>
      <c r="I9161" s="187">
        <v>2.0019650000000002</v>
      </c>
      <c r="J9161" s="41" t="s">
        <v>941</v>
      </c>
      <c r="K9161" s="41" t="s">
        <v>116</v>
      </c>
    </row>
    <row r="9162" spans="1:11" x14ac:dyDescent="0.2">
      <c r="A9162" s="30">
        <v>760</v>
      </c>
      <c r="B9162" s="249" t="str">
        <f>IF(AND(A9162&lt;&gt;"",ISNUMBER(A9162)),VLOOKUP(A9162,Studies!A:BR,2,FALSE),"")</f>
        <v>Kharasch 2011b</v>
      </c>
      <c r="C9162" s="250" t="str">
        <f>IF(AND(A9162&lt;&gt;"",ISNUMBER(A9162)),VLOOKUP(A9162,Studies!A:BR,3,FALSE),"")</f>
        <v>https://www.ncbi.nlm.nih.gov/pmc/articles/PMC3584707/</v>
      </c>
      <c r="D9162" s="250" t="str">
        <f>IF(AND(A9162&lt;&gt;"",ISNUMBER(A9162)),VLOOKUP(A9162,Studies!A:BR,4,FALSE),"")</f>
        <v>Alfentanil IV Control sequential</v>
      </c>
      <c r="E9162" s="250" t="str">
        <f>IF(AND(A9162&lt;&gt;"",ISNUMBER(A9162)),VLOOKUP(A9162,Studies!A:BR,5,FALSE),"")</f>
        <v>Alfentanil</v>
      </c>
      <c r="F9162" s="251" t="str">
        <f>IF(AND(A9162&lt;&gt;"",ISNUMBER(A9162)),VLOOKUP(A9162,Studies!A:BR,6,FALSE),"")</f>
        <v>Plasma</v>
      </c>
      <c r="G9162" s="194">
        <v>6</v>
      </c>
      <c r="H9162" s="50" t="s">
        <v>60</v>
      </c>
      <c r="I9162" s="187">
        <v>1.3948449999999999</v>
      </c>
      <c r="J9162" s="41" t="s">
        <v>941</v>
      </c>
      <c r="K9162" s="41" t="s">
        <v>116</v>
      </c>
    </row>
    <row r="9163" spans="1:11" x14ac:dyDescent="0.2">
      <c r="A9163" s="30">
        <v>760</v>
      </c>
      <c r="B9163" s="249" t="str">
        <f>IF(AND(A9163&lt;&gt;"",ISNUMBER(A9163)),VLOOKUP(A9163,Studies!A:BR,2,FALSE),"")</f>
        <v>Kharasch 2011b</v>
      </c>
      <c r="C9163" s="250" t="str">
        <f>IF(AND(A9163&lt;&gt;"",ISNUMBER(A9163)),VLOOKUP(A9163,Studies!A:BR,3,FALSE),"")</f>
        <v>https://www.ncbi.nlm.nih.gov/pmc/articles/PMC3584707/</v>
      </c>
      <c r="D9163" s="250" t="str">
        <f>IF(AND(A9163&lt;&gt;"",ISNUMBER(A9163)),VLOOKUP(A9163,Studies!A:BR,4,FALSE),"")</f>
        <v>Alfentanil IV Control sequential</v>
      </c>
      <c r="E9163" s="250" t="str">
        <f>IF(AND(A9163&lt;&gt;"",ISNUMBER(A9163)),VLOOKUP(A9163,Studies!A:BR,5,FALSE),"")</f>
        <v>Alfentanil</v>
      </c>
      <c r="F9163" s="251" t="str">
        <f>IF(AND(A9163&lt;&gt;"",ISNUMBER(A9163)),VLOOKUP(A9163,Studies!A:BR,6,FALSE),"")</f>
        <v>Plasma</v>
      </c>
      <c r="G9163" s="194">
        <v>7</v>
      </c>
      <c r="H9163" s="50" t="s">
        <v>60</v>
      </c>
      <c r="I9163" s="187">
        <v>0.90379120000000002</v>
      </c>
      <c r="J9163" s="41" t="s">
        <v>941</v>
      </c>
      <c r="K9163" s="41" t="s">
        <v>116</v>
      </c>
    </row>
    <row r="9164" spans="1:11" x14ac:dyDescent="0.2">
      <c r="A9164" s="30">
        <v>760</v>
      </c>
      <c r="B9164" s="249" t="str">
        <f>IF(AND(A9164&lt;&gt;"",ISNUMBER(A9164)),VLOOKUP(A9164,Studies!A:BR,2,FALSE),"")</f>
        <v>Kharasch 2011b</v>
      </c>
      <c r="C9164" s="250" t="str">
        <f>IF(AND(A9164&lt;&gt;"",ISNUMBER(A9164)),VLOOKUP(A9164,Studies!A:BR,3,FALSE),"")</f>
        <v>https://www.ncbi.nlm.nih.gov/pmc/articles/PMC3584707/</v>
      </c>
      <c r="D9164" s="250" t="str">
        <f>IF(AND(A9164&lt;&gt;"",ISNUMBER(A9164)),VLOOKUP(A9164,Studies!A:BR,4,FALSE),"")</f>
        <v>Alfentanil IV Control sequential</v>
      </c>
      <c r="E9164" s="250" t="str">
        <f>IF(AND(A9164&lt;&gt;"",ISNUMBER(A9164)),VLOOKUP(A9164,Studies!A:BR,5,FALSE),"")</f>
        <v>Alfentanil</v>
      </c>
      <c r="F9164" s="251" t="str">
        <f>IF(AND(A9164&lt;&gt;"",ISNUMBER(A9164)),VLOOKUP(A9164,Studies!A:BR,6,FALSE),"")</f>
        <v>Plasma</v>
      </c>
      <c r="G9164" s="194">
        <v>8</v>
      </c>
      <c r="H9164" s="50" t="s">
        <v>60</v>
      </c>
      <c r="I9164" s="187">
        <v>0.57721509999999998</v>
      </c>
      <c r="J9164" s="41" t="s">
        <v>941</v>
      </c>
      <c r="K9164" s="41" t="s">
        <v>116</v>
      </c>
    </row>
    <row r="9165" spans="1:11" x14ac:dyDescent="0.2">
      <c r="A9165" s="30">
        <v>760</v>
      </c>
      <c r="B9165" s="249" t="str">
        <f>IF(AND(A9165&lt;&gt;"",ISNUMBER(A9165)),VLOOKUP(A9165,Studies!A:BR,2,FALSE),"")</f>
        <v>Kharasch 2011b</v>
      </c>
      <c r="C9165" s="250" t="str">
        <f>IF(AND(A9165&lt;&gt;"",ISNUMBER(A9165)),VLOOKUP(A9165,Studies!A:BR,3,FALSE),"")</f>
        <v>https://www.ncbi.nlm.nih.gov/pmc/articles/PMC3584707/</v>
      </c>
      <c r="D9165" s="250" t="str">
        <f>IF(AND(A9165&lt;&gt;"",ISNUMBER(A9165)),VLOOKUP(A9165,Studies!A:BR,4,FALSE),"")</f>
        <v>Alfentanil IV Control sequential</v>
      </c>
      <c r="E9165" s="250" t="str">
        <f>IF(AND(A9165&lt;&gt;"",ISNUMBER(A9165)),VLOOKUP(A9165,Studies!A:BR,5,FALSE),"")</f>
        <v>Alfentanil</v>
      </c>
      <c r="F9165" s="251" t="str">
        <f>IF(AND(A9165&lt;&gt;"",ISNUMBER(A9165)),VLOOKUP(A9165,Studies!A:BR,6,FALSE),"")</f>
        <v>Plasma</v>
      </c>
      <c r="G9165" s="194">
        <v>9</v>
      </c>
      <c r="H9165" s="50" t="s">
        <v>60</v>
      </c>
      <c r="I9165" s="187">
        <v>0.35290250000000001</v>
      </c>
      <c r="J9165" s="41" t="s">
        <v>941</v>
      </c>
      <c r="K9165" s="41" t="s">
        <v>116</v>
      </c>
    </row>
    <row r="9166" spans="1:11" x14ac:dyDescent="0.2">
      <c r="A9166" s="30">
        <v>760</v>
      </c>
      <c r="B9166" s="249" t="str">
        <f>IF(AND(A9166&lt;&gt;"",ISNUMBER(A9166)),VLOOKUP(A9166,Studies!A:BR,2,FALSE),"")</f>
        <v>Kharasch 2011b</v>
      </c>
      <c r="C9166" s="250" t="str">
        <f>IF(AND(A9166&lt;&gt;"",ISNUMBER(A9166)),VLOOKUP(A9166,Studies!A:BR,3,FALSE),"")</f>
        <v>https://www.ncbi.nlm.nih.gov/pmc/articles/PMC3584707/</v>
      </c>
      <c r="D9166" s="250" t="str">
        <f>IF(AND(A9166&lt;&gt;"",ISNUMBER(A9166)),VLOOKUP(A9166,Studies!A:BR,4,FALSE),"")</f>
        <v>Alfentanil IV Control sequential</v>
      </c>
      <c r="E9166" s="250" t="str">
        <f>IF(AND(A9166&lt;&gt;"",ISNUMBER(A9166)),VLOOKUP(A9166,Studies!A:BR,5,FALSE),"")</f>
        <v>Alfentanil</v>
      </c>
      <c r="F9166" s="251" t="str">
        <f>IF(AND(A9166&lt;&gt;"",ISNUMBER(A9166)),VLOOKUP(A9166,Studies!A:BR,6,FALSE),"")</f>
        <v>Plasma</v>
      </c>
      <c r="G9166" s="194">
        <v>10</v>
      </c>
      <c r="H9166" s="50" t="s">
        <v>60</v>
      </c>
      <c r="I9166" s="187">
        <v>0.24235490000000001</v>
      </c>
      <c r="J9166" s="41" t="s">
        <v>941</v>
      </c>
      <c r="K9166" s="41" t="s">
        <v>116</v>
      </c>
    </row>
    <row r="9167" spans="1:11" x14ac:dyDescent="0.2">
      <c r="A9167" s="30">
        <v>760</v>
      </c>
      <c r="B9167" s="249" t="str">
        <f>IF(AND(A9167&lt;&gt;"",ISNUMBER(A9167)),VLOOKUP(A9167,Studies!A:BR,2,FALSE),"")</f>
        <v>Kharasch 2011b</v>
      </c>
      <c r="C9167" s="250" t="str">
        <f>IF(AND(A9167&lt;&gt;"",ISNUMBER(A9167)),VLOOKUP(A9167,Studies!A:BR,3,FALSE),"")</f>
        <v>https://www.ncbi.nlm.nih.gov/pmc/articles/PMC3584707/</v>
      </c>
      <c r="D9167" s="250" t="str">
        <f>IF(AND(A9167&lt;&gt;"",ISNUMBER(A9167)),VLOOKUP(A9167,Studies!A:BR,4,FALSE),"")</f>
        <v>Alfentanil IV Control sequential</v>
      </c>
      <c r="E9167" s="250" t="str">
        <f>IF(AND(A9167&lt;&gt;"",ISNUMBER(A9167)),VLOOKUP(A9167,Studies!A:BR,5,FALSE),"")</f>
        <v>Alfentanil</v>
      </c>
      <c r="F9167" s="251" t="str">
        <f>IF(AND(A9167&lt;&gt;"",ISNUMBER(A9167)),VLOOKUP(A9167,Studies!A:BR,6,FALSE),"")</f>
        <v>Plasma</v>
      </c>
      <c r="G9167" s="194">
        <v>11</v>
      </c>
      <c r="H9167" s="50" t="s">
        <v>60</v>
      </c>
      <c r="I9167" s="187">
        <v>0.14394409999999999</v>
      </c>
      <c r="J9167" s="41" t="s">
        <v>941</v>
      </c>
      <c r="K9167" s="41" t="s">
        <v>116</v>
      </c>
    </row>
    <row r="9168" spans="1:11" x14ac:dyDescent="0.2">
      <c r="A9168" s="30">
        <v>761</v>
      </c>
      <c r="B9168" s="249" t="str">
        <f>IF(AND(A9168&lt;&gt;"",ISNUMBER(A9168)),VLOOKUP(A9168,Studies!A:BR,2,FALSE),"")</f>
        <v>Kharasch 2011b</v>
      </c>
      <c r="C9168" s="250" t="str">
        <f>IF(AND(A9168&lt;&gt;"",ISNUMBER(A9168)),VLOOKUP(A9168,Studies!A:BR,3,FALSE),"")</f>
        <v>https://www.ncbi.nlm.nih.gov/pmc/articles/PMC3584707/</v>
      </c>
      <c r="D9168" s="250" t="str">
        <f>IF(AND(A9168&lt;&gt;"",ISNUMBER(A9168)),VLOOKUP(A9168,Studies!A:BR,4,FALSE),"")</f>
        <v>Alfentanil IV Grapefruit coadmin sequential</v>
      </c>
      <c r="E9168" s="250" t="str">
        <f>IF(AND(A9168&lt;&gt;"",ISNUMBER(A9168)),VLOOKUP(A9168,Studies!A:BR,5,FALSE),"")</f>
        <v>Alfentanil</v>
      </c>
      <c r="F9168" s="251" t="str">
        <f>IF(AND(A9168&lt;&gt;"",ISNUMBER(A9168)),VLOOKUP(A9168,Studies!A:BR,6,FALSE),"")</f>
        <v>Plasma</v>
      </c>
      <c r="G9168" s="194">
        <v>8.3299999999999999E-2</v>
      </c>
      <c r="H9168" s="50" t="s">
        <v>60</v>
      </c>
      <c r="I9168" s="187">
        <v>56.78098</v>
      </c>
      <c r="J9168" s="41" t="s">
        <v>941</v>
      </c>
      <c r="K9168" s="41" t="s">
        <v>116</v>
      </c>
    </row>
    <row r="9169" spans="1:11" x14ac:dyDescent="0.2">
      <c r="A9169" s="30">
        <v>761</v>
      </c>
      <c r="B9169" s="249" t="str">
        <f>IF(AND(A9169&lt;&gt;"",ISNUMBER(A9169)),VLOOKUP(A9169,Studies!A:BR,2,FALSE),"")</f>
        <v>Kharasch 2011b</v>
      </c>
      <c r="C9169" s="250" t="str">
        <f>IF(AND(A9169&lt;&gt;"",ISNUMBER(A9169)),VLOOKUP(A9169,Studies!A:BR,3,FALSE),"")</f>
        <v>https://www.ncbi.nlm.nih.gov/pmc/articles/PMC3584707/</v>
      </c>
      <c r="D9169" s="250" t="str">
        <f>IF(AND(A9169&lt;&gt;"",ISNUMBER(A9169)),VLOOKUP(A9169,Studies!A:BR,4,FALSE),"")</f>
        <v>Alfentanil IV Grapefruit coadmin sequential</v>
      </c>
      <c r="E9169" s="250" t="str">
        <f>IF(AND(A9169&lt;&gt;"",ISNUMBER(A9169)),VLOOKUP(A9169,Studies!A:BR,5,FALSE),"")</f>
        <v>Alfentanil</v>
      </c>
      <c r="F9169" s="251" t="str">
        <f>IF(AND(A9169&lt;&gt;"",ISNUMBER(A9169)),VLOOKUP(A9169,Studies!A:BR,6,FALSE),"")</f>
        <v>Plasma</v>
      </c>
      <c r="G9169" s="194">
        <v>0.33</v>
      </c>
      <c r="H9169" s="50" t="s">
        <v>60</v>
      </c>
      <c r="I9169" s="187">
        <v>27.898219999999998</v>
      </c>
      <c r="J9169" s="41" t="s">
        <v>941</v>
      </c>
      <c r="K9169" s="41" t="s">
        <v>116</v>
      </c>
    </row>
    <row r="9170" spans="1:11" x14ac:dyDescent="0.2">
      <c r="A9170" s="30">
        <v>761</v>
      </c>
      <c r="B9170" s="249" t="str">
        <f>IF(AND(A9170&lt;&gt;"",ISNUMBER(A9170)),VLOOKUP(A9170,Studies!A:BR,2,FALSE),"")</f>
        <v>Kharasch 2011b</v>
      </c>
      <c r="C9170" s="250" t="str">
        <f>IF(AND(A9170&lt;&gt;"",ISNUMBER(A9170)),VLOOKUP(A9170,Studies!A:BR,3,FALSE),"")</f>
        <v>https://www.ncbi.nlm.nih.gov/pmc/articles/PMC3584707/</v>
      </c>
      <c r="D9170" s="250" t="str">
        <f>IF(AND(A9170&lt;&gt;"",ISNUMBER(A9170)),VLOOKUP(A9170,Studies!A:BR,4,FALSE),"")</f>
        <v>Alfentanil IV Grapefruit coadmin sequential</v>
      </c>
      <c r="E9170" s="250" t="str">
        <f>IF(AND(A9170&lt;&gt;"",ISNUMBER(A9170)),VLOOKUP(A9170,Studies!A:BR,5,FALSE),"")</f>
        <v>Alfentanil</v>
      </c>
      <c r="F9170" s="251" t="str">
        <f>IF(AND(A9170&lt;&gt;"",ISNUMBER(A9170)),VLOOKUP(A9170,Studies!A:BR,6,FALSE),"")</f>
        <v>Plasma</v>
      </c>
      <c r="G9170" s="194">
        <v>1</v>
      </c>
      <c r="H9170" s="50" t="s">
        <v>60</v>
      </c>
      <c r="I9170" s="187">
        <v>14.324120000000001</v>
      </c>
      <c r="J9170" s="41" t="s">
        <v>941</v>
      </c>
      <c r="K9170" s="41" t="s">
        <v>116</v>
      </c>
    </row>
    <row r="9171" spans="1:11" x14ac:dyDescent="0.2">
      <c r="A9171" s="30">
        <v>761</v>
      </c>
      <c r="B9171" s="249" t="str">
        <f>IF(AND(A9171&lt;&gt;"",ISNUMBER(A9171)),VLOOKUP(A9171,Studies!A:BR,2,FALSE),"")</f>
        <v>Kharasch 2011b</v>
      </c>
      <c r="C9171" s="250" t="str">
        <f>IF(AND(A9171&lt;&gt;"",ISNUMBER(A9171)),VLOOKUP(A9171,Studies!A:BR,3,FALSE),"")</f>
        <v>https://www.ncbi.nlm.nih.gov/pmc/articles/PMC3584707/</v>
      </c>
      <c r="D9171" s="250" t="str">
        <f>IF(AND(A9171&lt;&gt;"",ISNUMBER(A9171)),VLOOKUP(A9171,Studies!A:BR,4,FALSE),"")</f>
        <v>Alfentanil IV Grapefruit coadmin sequential</v>
      </c>
      <c r="E9171" s="250" t="str">
        <f>IF(AND(A9171&lt;&gt;"",ISNUMBER(A9171)),VLOOKUP(A9171,Studies!A:BR,5,FALSE),"")</f>
        <v>Alfentanil</v>
      </c>
      <c r="F9171" s="251" t="str">
        <f>IF(AND(A9171&lt;&gt;"",ISNUMBER(A9171)),VLOOKUP(A9171,Studies!A:BR,6,FALSE),"")</f>
        <v>Plasma</v>
      </c>
      <c r="G9171" s="194">
        <v>1.5</v>
      </c>
      <c r="H9171" s="50" t="s">
        <v>60</v>
      </c>
      <c r="I9171" s="187">
        <v>11.53046</v>
      </c>
      <c r="J9171" s="41" t="s">
        <v>941</v>
      </c>
      <c r="K9171" s="41" t="s">
        <v>116</v>
      </c>
    </row>
    <row r="9172" spans="1:11" x14ac:dyDescent="0.2">
      <c r="A9172" s="30">
        <v>761</v>
      </c>
      <c r="B9172" s="249" t="str">
        <f>IF(AND(A9172&lt;&gt;"",ISNUMBER(A9172)),VLOOKUP(A9172,Studies!A:BR,2,FALSE),"")</f>
        <v>Kharasch 2011b</v>
      </c>
      <c r="C9172" s="250" t="str">
        <f>IF(AND(A9172&lt;&gt;"",ISNUMBER(A9172)),VLOOKUP(A9172,Studies!A:BR,3,FALSE),"")</f>
        <v>https://www.ncbi.nlm.nih.gov/pmc/articles/PMC3584707/</v>
      </c>
      <c r="D9172" s="250" t="str">
        <f>IF(AND(A9172&lt;&gt;"",ISNUMBER(A9172)),VLOOKUP(A9172,Studies!A:BR,4,FALSE),"")</f>
        <v>Alfentanil IV Grapefruit coadmin sequential</v>
      </c>
      <c r="E9172" s="250" t="str">
        <f>IF(AND(A9172&lt;&gt;"",ISNUMBER(A9172)),VLOOKUP(A9172,Studies!A:BR,5,FALSE),"")</f>
        <v>Alfentanil</v>
      </c>
      <c r="F9172" s="251" t="str">
        <f>IF(AND(A9172&lt;&gt;"",ISNUMBER(A9172)),VLOOKUP(A9172,Studies!A:BR,6,FALSE),"")</f>
        <v>Plasma</v>
      </c>
      <c r="G9172" s="194">
        <v>2</v>
      </c>
      <c r="H9172" s="50" t="s">
        <v>60</v>
      </c>
      <c r="I9172" s="187">
        <v>9.147926</v>
      </c>
      <c r="J9172" s="41" t="s">
        <v>941</v>
      </c>
      <c r="K9172" s="41" t="s">
        <v>116</v>
      </c>
    </row>
    <row r="9173" spans="1:11" x14ac:dyDescent="0.2">
      <c r="A9173" s="30">
        <v>761</v>
      </c>
      <c r="B9173" s="249" t="str">
        <f>IF(AND(A9173&lt;&gt;"",ISNUMBER(A9173)),VLOOKUP(A9173,Studies!A:BR,2,FALSE),"")</f>
        <v>Kharasch 2011b</v>
      </c>
      <c r="C9173" s="250" t="str">
        <f>IF(AND(A9173&lt;&gt;"",ISNUMBER(A9173)),VLOOKUP(A9173,Studies!A:BR,3,FALSE),"")</f>
        <v>https://www.ncbi.nlm.nih.gov/pmc/articles/PMC3584707/</v>
      </c>
      <c r="D9173" s="250" t="str">
        <f>IF(AND(A9173&lt;&gt;"",ISNUMBER(A9173)),VLOOKUP(A9173,Studies!A:BR,4,FALSE),"")</f>
        <v>Alfentanil IV Grapefruit coadmin sequential</v>
      </c>
      <c r="E9173" s="250" t="str">
        <f>IF(AND(A9173&lt;&gt;"",ISNUMBER(A9173)),VLOOKUP(A9173,Studies!A:BR,5,FALSE),"")</f>
        <v>Alfentanil</v>
      </c>
      <c r="F9173" s="251" t="str">
        <f>IF(AND(A9173&lt;&gt;"",ISNUMBER(A9173)),VLOOKUP(A9173,Studies!A:BR,6,FALSE),"")</f>
        <v>Plasma</v>
      </c>
      <c r="G9173" s="194">
        <v>3</v>
      </c>
      <c r="H9173" s="50" t="s">
        <v>60</v>
      </c>
      <c r="I9173" s="187">
        <v>5.4340669999999998</v>
      </c>
      <c r="J9173" s="41" t="s">
        <v>941</v>
      </c>
      <c r="K9173" s="41" t="s">
        <v>116</v>
      </c>
    </row>
    <row r="9174" spans="1:11" x14ac:dyDescent="0.2">
      <c r="A9174" s="30">
        <v>761</v>
      </c>
      <c r="B9174" s="249" t="str">
        <f>IF(AND(A9174&lt;&gt;"",ISNUMBER(A9174)),VLOOKUP(A9174,Studies!A:BR,2,FALSE),"")</f>
        <v>Kharasch 2011b</v>
      </c>
      <c r="C9174" s="250" t="str">
        <f>IF(AND(A9174&lt;&gt;"",ISNUMBER(A9174)),VLOOKUP(A9174,Studies!A:BR,3,FALSE),"")</f>
        <v>https://www.ncbi.nlm.nih.gov/pmc/articles/PMC3584707/</v>
      </c>
      <c r="D9174" s="250" t="str">
        <f>IF(AND(A9174&lt;&gt;"",ISNUMBER(A9174)),VLOOKUP(A9174,Studies!A:BR,4,FALSE),"")</f>
        <v>Alfentanil IV Grapefruit coadmin sequential</v>
      </c>
      <c r="E9174" s="250" t="str">
        <f>IF(AND(A9174&lt;&gt;"",ISNUMBER(A9174)),VLOOKUP(A9174,Studies!A:BR,5,FALSE),"")</f>
        <v>Alfentanil</v>
      </c>
      <c r="F9174" s="251" t="str">
        <f>IF(AND(A9174&lt;&gt;"",ISNUMBER(A9174)),VLOOKUP(A9174,Studies!A:BR,6,FALSE),"")</f>
        <v>Plasma</v>
      </c>
      <c r="G9174" s="194">
        <v>3.25</v>
      </c>
      <c r="H9174" s="50" t="s">
        <v>60</v>
      </c>
      <c r="I9174" s="187">
        <v>4.0074019999999999</v>
      </c>
      <c r="J9174" s="41" t="s">
        <v>941</v>
      </c>
      <c r="K9174" s="41" t="s">
        <v>116</v>
      </c>
    </row>
    <row r="9175" spans="1:11" x14ac:dyDescent="0.2">
      <c r="A9175" s="30">
        <v>761</v>
      </c>
      <c r="B9175" s="249" t="str">
        <f>IF(AND(A9175&lt;&gt;"",ISNUMBER(A9175)),VLOOKUP(A9175,Studies!A:BR,2,FALSE),"")</f>
        <v>Kharasch 2011b</v>
      </c>
      <c r="C9175" s="250" t="str">
        <f>IF(AND(A9175&lt;&gt;"",ISNUMBER(A9175)),VLOOKUP(A9175,Studies!A:BR,3,FALSE),"")</f>
        <v>https://www.ncbi.nlm.nih.gov/pmc/articles/PMC3584707/</v>
      </c>
      <c r="D9175" s="250" t="str">
        <f>IF(AND(A9175&lt;&gt;"",ISNUMBER(A9175)),VLOOKUP(A9175,Studies!A:BR,4,FALSE),"")</f>
        <v>Alfentanil IV Grapefruit coadmin sequential</v>
      </c>
      <c r="E9175" s="250" t="str">
        <f>IF(AND(A9175&lt;&gt;"",ISNUMBER(A9175)),VLOOKUP(A9175,Studies!A:BR,5,FALSE),"")</f>
        <v>Alfentanil</v>
      </c>
      <c r="F9175" s="251" t="str">
        <f>IF(AND(A9175&lt;&gt;"",ISNUMBER(A9175)),VLOOKUP(A9175,Studies!A:BR,6,FALSE),"")</f>
        <v>Plasma</v>
      </c>
      <c r="G9175" s="194">
        <v>3.5</v>
      </c>
      <c r="H9175" s="50" t="s">
        <v>60</v>
      </c>
      <c r="I9175" s="187">
        <v>3.5697559999999999</v>
      </c>
      <c r="J9175" s="41" t="s">
        <v>941</v>
      </c>
      <c r="K9175" s="41" t="s">
        <v>116</v>
      </c>
    </row>
    <row r="9176" spans="1:11" x14ac:dyDescent="0.2">
      <c r="A9176" s="30">
        <v>761</v>
      </c>
      <c r="B9176" s="249" t="str">
        <f>IF(AND(A9176&lt;&gt;"",ISNUMBER(A9176)),VLOOKUP(A9176,Studies!A:BR,2,FALSE),"")</f>
        <v>Kharasch 2011b</v>
      </c>
      <c r="C9176" s="250" t="str">
        <f>IF(AND(A9176&lt;&gt;"",ISNUMBER(A9176)),VLOOKUP(A9176,Studies!A:BR,3,FALSE),"")</f>
        <v>https://www.ncbi.nlm.nih.gov/pmc/articles/PMC3584707/</v>
      </c>
      <c r="D9176" s="250" t="str">
        <f>IF(AND(A9176&lt;&gt;"",ISNUMBER(A9176)),VLOOKUP(A9176,Studies!A:BR,4,FALSE),"")</f>
        <v>Alfentanil IV Grapefruit coadmin sequential</v>
      </c>
      <c r="E9176" s="250" t="str">
        <f>IF(AND(A9176&lt;&gt;"",ISNUMBER(A9176)),VLOOKUP(A9176,Studies!A:BR,5,FALSE),"")</f>
        <v>Alfentanil</v>
      </c>
      <c r="F9176" s="251" t="str">
        <f>IF(AND(A9176&lt;&gt;"",ISNUMBER(A9176)),VLOOKUP(A9176,Studies!A:BR,6,FALSE),"")</f>
        <v>Plasma</v>
      </c>
      <c r="G9176" s="194">
        <v>3.75</v>
      </c>
      <c r="H9176" s="50" t="s">
        <v>60</v>
      </c>
      <c r="I9176" s="187">
        <v>3.2730980000000001</v>
      </c>
      <c r="J9176" s="41" t="s">
        <v>941</v>
      </c>
      <c r="K9176" s="41" t="s">
        <v>116</v>
      </c>
    </row>
    <row r="9177" spans="1:11" x14ac:dyDescent="0.2">
      <c r="A9177" s="30">
        <v>761</v>
      </c>
      <c r="B9177" s="249" t="str">
        <f>IF(AND(A9177&lt;&gt;"",ISNUMBER(A9177)),VLOOKUP(A9177,Studies!A:BR,2,FALSE),"")</f>
        <v>Kharasch 2011b</v>
      </c>
      <c r="C9177" s="250" t="str">
        <f>IF(AND(A9177&lt;&gt;"",ISNUMBER(A9177)),VLOOKUP(A9177,Studies!A:BR,3,FALSE),"")</f>
        <v>https://www.ncbi.nlm.nih.gov/pmc/articles/PMC3584707/</v>
      </c>
      <c r="D9177" s="250" t="str">
        <f>IF(AND(A9177&lt;&gt;"",ISNUMBER(A9177)),VLOOKUP(A9177,Studies!A:BR,4,FALSE),"")</f>
        <v>Alfentanil IV Grapefruit coadmin sequential</v>
      </c>
      <c r="E9177" s="250" t="str">
        <f>IF(AND(A9177&lt;&gt;"",ISNUMBER(A9177)),VLOOKUP(A9177,Studies!A:BR,5,FALSE),"")</f>
        <v>Alfentanil</v>
      </c>
      <c r="F9177" s="251" t="str">
        <f>IF(AND(A9177&lt;&gt;"",ISNUMBER(A9177)),VLOOKUP(A9177,Studies!A:BR,6,FALSE),"")</f>
        <v>Plasma</v>
      </c>
      <c r="G9177" s="194">
        <v>4</v>
      </c>
      <c r="H9177" s="50" t="s">
        <v>60</v>
      </c>
      <c r="I9177" s="187">
        <v>2.9580609999999998</v>
      </c>
      <c r="J9177" s="41" t="s">
        <v>941</v>
      </c>
      <c r="K9177" s="41" t="s">
        <v>116</v>
      </c>
    </row>
    <row r="9178" spans="1:11" x14ac:dyDescent="0.2">
      <c r="A9178" s="30">
        <v>761</v>
      </c>
      <c r="B9178" s="249" t="str">
        <f>IF(AND(A9178&lt;&gt;"",ISNUMBER(A9178)),VLOOKUP(A9178,Studies!A:BR,2,FALSE),"")</f>
        <v>Kharasch 2011b</v>
      </c>
      <c r="C9178" s="250" t="str">
        <f>IF(AND(A9178&lt;&gt;"",ISNUMBER(A9178)),VLOOKUP(A9178,Studies!A:BR,3,FALSE),"")</f>
        <v>https://www.ncbi.nlm.nih.gov/pmc/articles/PMC3584707/</v>
      </c>
      <c r="D9178" s="250" t="str">
        <f>IF(AND(A9178&lt;&gt;"",ISNUMBER(A9178)),VLOOKUP(A9178,Studies!A:BR,4,FALSE),"")</f>
        <v>Alfentanil IV Grapefruit coadmin sequential</v>
      </c>
      <c r="E9178" s="250" t="str">
        <f>IF(AND(A9178&lt;&gt;"",ISNUMBER(A9178)),VLOOKUP(A9178,Studies!A:BR,5,FALSE),"")</f>
        <v>Alfentanil</v>
      </c>
      <c r="F9178" s="251" t="str">
        <f>IF(AND(A9178&lt;&gt;"",ISNUMBER(A9178)),VLOOKUP(A9178,Studies!A:BR,6,FALSE),"")</f>
        <v>Plasma</v>
      </c>
      <c r="G9178" s="194">
        <v>4.5</v>
      </c>
      <c r="H9178" s="50" t="s">
        <v>60</v>
      </c>
      <c r="I9178" s="187">
        <v>2.346838</v>
      </c>
      <c r="J9178" s="41" t="s">
        <v>941</v>
      </c>
      <c r="K9178" s="41" t="s">
        <v>116</v>
      </c>
    </row>
    <row r="9179" spans="1:11" x14ac:dyDescent="0.2">
      <c r="A9179" s="30">
        <v>761</v>
      </c>
      <c r="B9179" s="249" t="str">
        <f>IF(AND(A9179&lt;&gt;"",ISNUMBER(A9179)),VLOOKUP(A9179,Studies!A:BR,2,FALSE),"")</f>
        <v>Kharasch 2011b</v>
      </c>
      <c r="C9179" s="250" t="str">
        <f>IF(AND(A9179&lt;&gt;"",ISNUMBER(A9179)),VLOOKUP(A9179,Studies!A:BR,3,FALSE),"")</f>
        <v>https://www.ncbi.nlm.nih.gov/pmc/articles/PMC3584707/</v>
      </c>
      <c r="D9179" s="250" t="str">
        <f>IF(AND(A9179&lt;&gt;"",ISNUMBER(A9179)),VLOOKUP(A9179,Studies!A:BR,4,FALSE),"")</f>
        <v>Alfentanil IV Grapefruit coadmin sequential</v>
      </c>
      <c r="E9179" s="250" t="str">
        <f>IF(AND(A9179&lt;&gt;"",ISNUMBER(A9179)),VLOOKUP(A9179,Studies!A:BR,5,FALSE),"")</f>
        <v>Alfentanil</v>
      </c>
      <c r="F9179" s="251" t="str">
        <f>IF(AND(A9179&lt;&gt;"",ISNUMBER(A9179)),VLOOKUP(A9179,Studies!A:BR,6,FALSE),"")</f>
        <v>Plasma</v>
      </c>
      <c r="G9179" s="194">
        <v>5</v>
      </c>
      <c r="H9179" s="50" t="s">
        <v>60</v>
      </c>
      <c r="I9179" s="187">
        <v>1.944763</v>
      </c>
      <c r="J9179" s="41" t="s">
        <v>941</v>
      </c>
      <c r="K9179" s="41" t="s">
        <v>116</v>
      </c>
    </row>
    <row r="9180" spans="1:11" x14ac:dyDescent="0.2">
      <c r="A9180" s="30">
        <v>761</v>
      </c>
      <c r="B9180" s="249" t="str">
        <f>IF(AND(A9180&lt;&gt;"",ISNUMBER(A9180)),VLOOKUP(A9180,Studies!A:BR,2,FALSE),"")</f>
        <v>Kharasch 2011b</v>
      </c>
      <c r="C9180" s="250" t="str">
        <f>IF(AND(A9180&lt;&gt;"",ISNUMBER(A9180)),VLOOKUP(A9180,Studies!A:BR,3,FALSE),"")</f>
        <v>https://www.ncbi.nlm.nih.gov/pmc/articles/PMC3584707/</v>
      </c>
      <c r="D9180" s="250" t="str">
        <f>IF(AND(A9180&lt;&gt;"",ISNUMBER(A9180)),VLOOKUP(A9180,Studies!A:BR,4,FALSE),"")</f>
        <v>Alfentanil IV Grapefruit coadmin sequential</v>
      </c>
      <c r="E9180" s="250" t="str">
        <f>IF(AND(A9180&lt;&gt;"",ISNUMBER(A9180)),VLOOKUP(A9180,Studies!A:BR,5,FALSE),"")</f>
        <v>Alfentanil</v>
      </c>
      <c r="F9180" s="251" t="str">
        <f>IF(AND(A9180&lt;&gt;"",ISNUMBER(A9180)),VLOOKUP(A9180,Studies!A:BR,6,FALSE),"")</f>
        <v>Plasma</v>
      </c>
      <c r="G9180" s="194">
        <v>6</v>
      </c>
      <c r="H9180" s="50" t="s">
        <v>60</v>
      </c>
      <c r="I9180" s="187">
        <v>1.3948449999999999</v>
      </c>
      <c r="J9180" s="41" t="s">
        <v>941</v>
      </c>
      <c r="K9180" s="41" t="s">
        <v>116</v>
      </c>
    </row>
    <row r="9181" spans="1:11" x14ac:dyDescent="0.2">
      <c r="A9181" s="30">
        <v>761</v>
      </c>
      <c r="B9181" s="249" t="str">
        <f>IF(AND(A9181&lt;&gt;"",ISNUMBER(A9181)),VLOOKUP(A9181,Studies!A:BR,2,FALSE),"")</f>
        <v>Kharasch 2011b</v>
      </c>
      <c r="C9181" s="250" t="str">
        <f>IF(AND(A9181&lt;&gt;"",ISNUMBER(A9181)),VLOOKUP(A9181,Studies!A:BR,3,FALSE),"")</f>
        <v>https://www.ncbi.nlm.nih.gov/pmc/articles/PMC3584707/</v>
      </c>
      <c r="D9181" s="250" t="str">
        <f>IF(AND(A9181&lt;&gt;"",ISNUMBER(A9181)),VLOOKUP(A9181,Studies!A:BR,4,FALSE),"")</f>
        <v>Alfentanil IV Grapefruit coadmin sequential</v>
      </c>
      <c r="E9181" s="250" t="str">
        <f>IF(AND(A9181&lt;&gt;"",ISNUMBER(A9181)),VLOOKUP(A9181,Studies!A:BR,5,FALSE),"")</f>
        <v>Alfentanil</v>
      </c>
      <c r="F9181" s="251" t="str">
        <f>IF(AND(A9181&lt;&gt;"",ISNUMBER(A9181)),VLOOKUP(A9181,Studies!A:BR,6,FALSE),"")</f>
        <v>Plasma</v>
      </c>
      <c r="G9181" s="194">
        <v>7</v>
      </c>
      <c r="H9181" s="50" t="s">
        <v>60</v>
      </c>
      <c r="I9181" s="187">
        <v>0.9440731</v>
      </c>
      <c r="J9181" s="41" t="s">
        <v>941</v>
      </c>
      <c r="K9181" s="41" t="s">
        <v>116</v>
      </c>
    </row>
    <row r="9182" spans="1:11" x14ac:dyDescent="0.2">
      <c r="A9182" s="30">
        <v>761</v>
      </c>
      <c r="B9182" s="249" t="str">
        <f>IF(AND(A9182&lt;&gt;"",ISNUMBER(A9182)),VLOOKUP(A9182,Studies!A:BR,2,FALSE),"")</f>
        <v>Kharasch 2011b</v>
      </c>
      <c r="C9182" s="250" t="str">
        <f>IF(AND(A9182&lt;&gt;"",ISNUMBER(A9182)),VLOOKUP(A9182,Studies!A:BR,3,FALSE),"")</f>
        <v>https://www.ncbi.nlm.nih.gov/pmc/articles/PMC3584707/</v>
      </c>
      <c r="D9182" s="250" t="str">
        <f>IF(AND(A9182&lt;&gt;"",ISNUMBER(A9182)),VLOOKUP(A9182,Studies!A:BR,4,FALSE),"")</f>
        <v>Alfentanil IV Grapefruit coadmin sequential</v>
      </c>
      <c r="E9182" s="250" t="str">
        <f>IF(AND(A9182&lt;&gt;"",ISNUMBER(A9182)),VLOOKUP(A9182,Studies!A:BR,5,FALSE),"")</f>
        <v>Alfentanil</v>
      </c>
      <c r="F9182" s="251" t="str">
        <f>IF(AND(A9182&lt;&gt;"",ISNUMBER(A9182)),VLOOKUP(A9182,Studies!A:BR,6,FALSE),"")</f>
        <v>Plasma</v>
      </c>
      <c r="G9182" s="194">
        <v>8</v>
      </c>
      <c r="H9182" s="50" t="s">
        <v>60</v>
      </c>
      <c r="I9182" s="187">
        <v>0.62974929999999996</v>
      </c>
      <c r="J9182" s="41" t="s">
        <v>941</v>
      </c>
      <c r="K9182" s="41" t="s">
        <v>116</v>
      </c>
    </row>
    <row r="9183" spans="1:11" x14ac:dyDescent="0.2">
      <c r="A9183" s="30">
        <v>761</v>
      </c>
      <c r="B9183" s="249" t="str">
        <f>IF(AND(A9183&lt;&gt;"",ISNUMBER(A9183)),VLOOKUP(A9183,Studies!A:BR,2,FALSE),"")</f>
        <v>Kharasch 2011b</v>
      </c>
      <c r="C9183" s="250" t="str">
        <f>IF(AND(A9183&lt;&gt;"",ISNUMBER(A9183)),VLOOKUP(A9183,Studies!A:BR,3,FALSE),"")</f>
        <v>https://www.ncbi.nlm.nih.gov/pmc/articles/PMC3584707/</v>
      </c>
      <c r="D9183" s="250" t="str">
        <f>IF(AND(A9183&lt;&gt;"",ISNUMBER(A9183)),VLOOKUP(A9183,Studies!A:BR,4,FALSE),"")</f>
        <v>Alfentanil IV Grapefruit coadmin sequential</v>
      </c>
      <c r="E9183" s="250" t="str">
        <f>IF(AND(A9183&lt;&gt;"",ISNUMBER(A9183)),VLOOKUP(A9183,Studies!A:BR,5,FALSE),"")</f>
        <v>Alfentanil</v>
      </c>
      <c r="F9183" s="251" t="str">
        <f>IF(AND(A9183&lt;&gt;"",ISNUMBER(A9183)),VLOOKUP(A9183,Studies!A:BR,6,FALSE),"")</f>
        <v>Plasma</v>
      </c>
      <c r="G9183" s="194">
        <v>9</v>
      </c>
      <c r="H9183" s="50" t="s">
        <v>60</v>
      </c>
      <c r="I9183" s="187">
        <v>0.42006329999999997</v>
      </c>
      <c r="J9183" s="41" t="s">
        <v>941</v>
      </c>
      <c r="K9183" s="41" t="s">
        <v>116</v>
      </c>
    </row>
    <row r="9184" spans="1:11" x14ac:dyDescent="0.2">
      <c r="A9184" s="30">
        <v>761</v>
      </c>
      <c r="B9184" s="249" t="str">
        <f>IF(AND(A9184&lt;&gt;"",ISNUMBER(A9184)),VLOOKUP(A9184,Studies!A:BR,2,FALSE),"")</f>
        <v>Kharasch 2011b</v>
      </c>
      <c r="C9184" s="250" t="str">
        <f>IF(AND(A9184&lt;&gt;"",ISNUMBER(A9184)),VLOOKUP(A9184,Studies!A:BR,3,FALSE),"")</f>
        <v>https://www.ncbi.nlm.nih.gov/pmc/articles/PMC3584707/</v>
      </c>
      <c r="D9184" s="250" t="str">
        <f>IF(AND(A9184&lt;&gt;"",ISNUMBER(A9184)),VLOOKUP(A9184,Studies!A:BR,4,FALSE),"")</f>
        <v>Alfentanil IV Grapefruit coadmin sequential</v>
      </c>
      <c r="E9184" s="250" t="str">
        <f>IF(AND(A9184&lt;&gt;"",ISNUMBER(A9184)),VLOOKUP(A9184,Studies!A:BR,5,FALSE),"")</f>
        <v>Alfentanil</v>
      </c>
      <c r="F9184" s="251" t="str">
        <f>IF(AND(A9184&lt;&gt;"",ISNUMBER(A9184)),VLOOKUP(A9184,Studies!A:BR,6,FALSE),"")</f>
        <v>Plasma</v>
      </c>
      <c r="G9184" s="194">
        <v>10</v>
      </c>
      <c r="H9184" s="50" t="s">
        <v>60</v>
      </c>
      <c r="I9184" s="187">
        <v>0.26059399999999999</v>
      </c>
      <c r="J9184" s="41" t="s">
        <v>941</v>
      </c>
      <c r="K9184" s="41" t="s">
        <v>116</v>
      </c>
    </row>
    <row r="9185" spans="1:14" x14ac:dyDescent="0.2">
      <c r="A9185" s="30">
        <v>761</v>
      </c>
      <c r="B9185" s="249" t="str">
        <f>IF(AND(A9185&lt;&gt;"",ISNUMBER(A9185)),VLOOKUP(A9185,Studies!A:BR,2,FALSE),"")</f>
        <v>Kharasch 2011b</v>
      </c>
      <c r="C9185" s="250" t="str">
        <f>IF(AND(A9185&lt;&gt;"",ISNUMBER(A9185)),VLOOKUP(A9185,Studies!A:BR,3,FALSE),"")</f>
        <v>https://www.ncbi.nlm.nih.gov/pmc/articles/PMC3584707/</v>
      </c>
      <c r="D9185" s="250" t="str">
        <f>IF(AND(A9185&lt;&gt;"",ISNUMBER(A9185)),VLOOKUP(A9185,Studies!A:BR,4,FALSE),"")</f>
        <v>Alfentanil IV Grapefruit coadmin sequential</v>
      </c>
      <c r="E9185" s="250" t="str">
        <f>IF(AND(A9185&lt;&gt;"",ISNUMBER(A9185)),VLOOKUP(A9185,Studies!A:BR,5,FALSE),"")</f>
        <v>Alfentanil</v>
      </c>
      <c r="F9185" s="251" t="str">
        <f>IF(AND(A9185&lt;&gt;"",ISNUMBER(A9185)),VLOOKUP(A9185,Studies!A:BR,6,FALSE),"")</f>
        <v>Plasma</v>
      </c>
      <c r="G9185" s="194">
        <v>11</v>
      </c>
      <c r="H9185" s="50" t="s">
        <v>60</v>
      </c>
      <c r="I9185" s="187">
        <v>0.16642509999999999</v>
      </c>
      <c r="J9185" s="41" t="s">
        <v>941</v>
      </c>
      <c r="K9185" s="41" t="s">
        <v>116</v>
      </c>
    </row>
    <row r="9186" spans="1:14" x14ac:dyDescent="0.2">
      <c r="A9186" s="30">
        <v>762</v>
      </c>
      <c r="B9186" s="249" t="str">
        <f>IF(AND(A9186&lt;&gt;"",ISNUMBER(A9186)),VLOOKUP(A9186,Studies!A:BR,2,FALSE),"")</f>
        <v>Kharasch 2011b</v>
      </c>
      <c r="C9186" s="250" t="str">
        <f>IF(AND(A9186&lt;&gt;"",ISNUMBER(A9186)),VLOOKUP(A9186,Studies!A:BR,3,FALSE),"")</f>
        <v>https://www.ncbi.nlm.nih.gov/pmc/articles/PMC3584707/</v>
      </c>
      <c r="D9186" s="250" t="str">
        <f>IF(AND(A9186&lt;&gt;"",ISNUMBER(A9186)),VLOOKUP(A9186,Studies!A:BR,4,FALSE),"")</f>
        <v>Alfentanil IV Ketoconazole coadmin sequential</v>
      </c>
      <c r="E9186" s="250" t="str">
        <f>IF(AND(A9186&lt;&gt;"",ISNUMBER(A9186)),VLOOKUP(A9186,Studies!A:BR,5,FALSE),"")</f>
        <v>Alfentanil</v>
      </c>
      <c r="F9186" s="251" t="str">
        <f>IF(AND(A9186&lt;&gt;"",ISNUMBER(A9186)),VLOOKUP(A9186,Studies!A:BR,6,FALSE),"")</f>
        <v>Plasma</v>
      </c>
      <c r="G9186" s="194">
        <v>60.083300000000001</v>
      </c>
      <c r="H9186" s="50" t="s">
        <v>60</v>
      </c>
      <c r="I9186" s="187">
        <v>33.676609999999997</v>
      </c>
      <c r="J9186" s="41" t="s">
        <v>941</v>
      </c>
      <c r="K9186" s="41" t="s">
        <v>116</v>
      </c>
      <c r="L9186" s="195">
        <v>13.342079999999999</v>
      </c>
      <c r="M9186" s="52" t="s">
        <v>941</v>
      </c>
      <c r="N9186" s="52" t="s">
        <v>117</v>
      </c>
    </row>
    <row r="9187" spans="1:14" x14ac:dyDescent="0.2">
      <c r="A9187" s="30">
        <v>762</v>
      </c>
      <c r="B9187" s="249" t="str">
        <f>IF(AND(A9187&lt;&gt;"",ISNUMBER(A9187)),VLOOKUP(A9187,Studies!A:BR,2,FALSE),"")</f>
        <v>Kharasch 2011b</v>
      </c>
      <c r="C9187" s="250" t="str">
        <f>IF(AND(A9187&lt;&gt;"",ISNUMBER(A9187)),VLOOKUP(A9187,Studies!A:BR,3,FALSE),"")</f>
        <v>https://www.ncbi.nlm.nih.gov/pmc/articles/PMC3584707/</v>
      </c>
      <c r="D9187" s="250" t="str">
        <f>IF(AND(A9187&lt;&gt;"",ISNUMBER(A9187)),VLOOKUP(A9187,Studies!A:BR,4,FALSE),"")</f>
        <v>Alfentanil IV Ketoconazole coadmin sequential</v>
      </c>
      <c r="E9187" s="250" t="str">
        <f>IF(AND(A9187&lt;&gt;"",ISNUMBER(A9187)),VLOOKUP(A9187,Studies!A:BR,5,FALSE),"")</f>
        <v>Alfentanil</v>
      </c>
      <c r="F9187" s="251" t="str">
        <f>IF(AND(A9187&lt;&gt;"",ISNUMBER(A9187)),VLOOKUP(A9187,Studies!A:BR,6,FALSE),"")</f>
        <v>Plasma</v>
      </c>
      <c r="G9187" s="194">
        <v>60.75</v>
      </c>
      <c r="H9187" s="50" t="s">
        <v>60</v>
      </c>
      <c r="I9187" s="187">
        <v>16.081910000000001</v>
      </c>
      <c r="J9187" s="41" t="s">
        <v>941</v>
      </c>
      <c r="K9187" s="41" t="s">
        <v>116</v>
      </c>
      <c r="L9187" s="195">
        <v>6.3737050000000002</v>
      </c>
      <c r="M9187" s="52" t="s">
        <v>941</v>
      </c>
      <c r="N9187" s="52" t="s">
        <v>117</v>
      </c>
    </row>
    <row r="9188" spans="1:14" x14ac:dyDescent="0.2">
      <c r="A9188" s="30">
        <v>762</v>
      </c>
      <c r="B9188" s="249" t="str">
        <f>IF(AND(A9188&lt;&gt;"",ISNUMBER(A9188)),VLOOKUP(A9188,Studies!A:BR,2,FALSE),"")</f>
        <v>Kharasch 2011b</v>
      </c>
      <c r="C9188" s="250" t="str">
        <f>IF(AND(A9188&lt;&gt;"",ISNUMBER(A9188)),VLOOKUP(A9188,Studies!A:BR,3,FALSE),"")</f>
        <v>https://www.ncbi.nlm.nih.gov/pmc/articles/PMC3584707/</v>
      </c>
      <c r="D9188" s="250" t="str">
        <f>IF(AND(A9188&lt;&gt;"",ISNUMBER(A9188)),VLOOKUP(A9188,Studies!A:BR,4,FALSE),"")</f>
        <v>Alfentanil IV Ketoconazole coadmin sequential</v>
      </c>
      <c r="E9188" s="250" t="str">
        <f>IF(AND(A9188&lt;&gt;"",ISNUMBER(A9188)),VLOOKUP(A9188,Studies!A:BR,5,FALSE),"")</f>
        <v>Alfentanil</v>
      </c>
      <c r="F9188" s="251" t="str">
        <f>IF(AND(A9188&lt;&gt;"",ISNUMBER(A9188)),VLOOKUP(A9188,Studies!A:BR,6,FALSE),"")</f>
        <v>Plasma</v>
      </c>
      <c r="G9188" s="194">
        <v>61.5</v>
      </c>
      <c r="H9188" s="50" t="s">
        <v>60</v>
      </c>
      <c r="I9188" s="187">
        <v>15.19074</v>
      </c>
      <c r="J9188" s="41" t="s">
        <v>941</v>
      </c>
      <c r="K9188" s="41" t="s">
        <v>116</v>
      </c>
      <c r="L9188" s="195">
        <v>5.4130070000000003</v>
      </c>
      <c r="M9188" s="52" t="s">
        <v>941</v>
      </c>
      <c r="N9188" s="52" t="s">
        <v>117</v>
      </c>
    </row>
    <row r="9189" spans="1:14" x14ac:dyDescent="0.2">
      <c r="A9189" s="30">
        <v>762</v>
      </c>
      <c r="B9189" s="249" t="str">
        <f>IF(AND(A9189&lt;&gt;"",ISNUMBER(A9189)),VLOOKUP(A9189,Studies!A:BR,2,FALSE),"")</f>
        <v>Kharasch 2011b</v>
      </c>
      <c r="C9189" s="250" t="str">
        <f>IF(AND(A9189&lt;&gt;"",ISNUMBER(A9189)),VLOOKUP(A9189,Studies!A:BR,3,FALSE),"")</f>
        <v>https://www.ncbi.nlm.nih.gov/pmc/articles/PMC3584707/</v>
      </c>
      <c r="D9189" s="250" t="str">
        <f>IF(AND(A9189&lt;&gt;"",ISNUMBER(A9189)),VLOOKUP(A9189,Studies!A:BR,4,FALSE),"")</f>
        <v>Alfentanil IV Ketoconazole coadmin sequential</v>
      </c>
      <c r="E9189" s="250" t="str">
        <f>IF(AND(A9189&lt;&gt;"",ISNUMBER(A9189)),VLOOKUP(A9189,Studies!A:BR,5,FALSE),"")</f>
        <v>Alfentanil</v>
      </c>
      <c r="F9189" s="251" t="str">
        <f>IF(AND(A9189&lt;&gt;"",ISNUMBER(A9189)),VLOOKUP(A9189,Studies!A:BR,6,FALSE),"")</f>
        <v>Plasma</v>
      </c>
      <c r="G9189" s="194">
        <v>62</v>
      </c>
      <c r="H9189" s="50" t="s">
        <v>60</v>
      </c>
      <c r="I9189" s="187">
        <v>13.935090000000001</v>
      </c>
      <c r="J9189" s="41" t="s">
        <v>941</v>
      </c>
      <c r="K9189" s="41" t="s">
        <v>116</v>
      </c>
      <c r="L9189" s="195">
        <v>5.5215199999999998</v>
      </c>
      <c r="M9189" s="52" t="s">
        <v>941</v>
      </c>
      <c r="N9189" s="52" t="s">
        <v>117</v>
      </c>
    </row>
    <row r="9190" spans="1:14" x14ac:dyDescent="0.2">
      <c r="A9190" s="30">
        <v>762</v>
      </c>
      <c r="B9190" s="249" t="str">
        <f>IF(AND(A9190&lt;&gt;"",ISNUMBER(A9190)),VLOOKUP(A9190,Studies!A:BR,2,FALSE),"")</f>
        <v>Kharasch 2011b</v>
      </c>
      <c r="C9190" s="250" t="str">
        <f>IF(AND(A9190&lt;&gt;"",ISNUMBER(A9190)),VLOOKUP(A9190,Studies!A:BR,3,FALSE),"")</f>
        <v>https://www.ncbi.nlm.nih.gov/pmc/articles/PMC3584707/</v>
      </c>
      <c r="D9190" s="250" t="str">
        <f>IF(AND(A9190&lt;&gt;"",ISNUMBER(A9190)),VLOOKUP(A9190,Studies!A:BR,4,FALSE),"")</f>
        <v>Alfentanil IV Ketoconazole coadmin sequential</v>
      </c>
      <c r="E9190" s="250" t="str">
        <f>IF(AND(A9190&lt;&gt;"",ISNUMBER(A9190)),VLOOKUP(A9190,Studies!A:BR,5,FALSE),"")</f>
        <v>Alfentanil</v>
      </c>
      <c r="F9190" s="251" t="str">
        <f>IF(AND(A9190&lt;&gt;"",ISNUMBER(A9190)),VLOOKUP(A9190,Studies!A:BR,6,FALSE),"")</f>
        <v>Plasma</v>
      </c>
      <c r="G9190" s="194">
        <v>63</v>
      </c>
      <c r="H9190" s="50" t="s">
        <v>60</v>
      </c>
      <c r="I9190" s="187">
        <v>12.60867</v>
      </c>
      <c r="J9190" s="41" t="s">
        <v>941</v>
      </c>
      <c r="K9190" s="41" t="s">
        <v>116</v>
      </c>
      <c r="L9190" s="195">
        <v>4.2459569999999998</v>
      </c>
      <c r="M9190" s="52" t="s">
        <v>941</v>
      </c>
      <c r="N9190" s="52" t="s">
        <v>117</v>
      </c>
    </row>
    <row r="9191" spans="1:14" x14ac:dyDescent="0.2">
      <c r="A9191" s="30">
        <v>762</v>
      </c>
      <c r="B9191" s="249" t="str">
        <f>IF(AND(A9191&lt;&gt;"",ISNUMBER(A9191)),VLOOKUP(A9191,Studies!A:BR,2,FALSE),"")</f>
        <v>Kharasch 2011b</v>
      </c>
      <c r="C9191" s="250" t="str">
        <f>IF(AND(A9191&lt;&gt;"",ISNUMBER(A9191)),VLOOKUP(A9191,Studies!A:BR,3,FALSE),"")</f>
        <v>https://www.ncbi.nlm.nih.gov/pmc/articles/PMC3584707/</v>
      </c>
      <c r="D9191" s="250" t="str">
        <f>IF(AND(A9191&lt;&gt;"",ISNUMBER(A9191)),VLOOKUP(A9191,Studies!A:BR,4,FALSE),"")</f>
        <v>Alfentanil IV Ketoconazole coadmin sequential</v>
      </c>
      <c r="E9191" s="250" t="str">
        <f>IF(AND(A9191&lt;&gt;"",ISNUMBER(A9191)),VLOOKUP(A9191,Studies!A:BR,5,FALSE),"")</f>
        <v>Alfentanil</v>
      </c>
      <c r="F9191" s="251" t="str">
        <f>IF(AND(A9191&lt;&gt;"",ISNUMBER(A9191)),VLOOKUP(A9191,Studies!A:BR,6,FALSE),"")</f>
        <v>Plasma</v>
      </c>
      <c r="G9191" s="194">
        <v>63.25</v>
      </c>
      <c r="H9191" s="50" t="s">
        <v>60</v>
      </c>
      <c r="I9191" s="187">
        <v>12.074439999999999</v>
      </c>
      <c r="J9191" s="41" t="s">
        <v>941</v>
      </c>
      <c r="K9191" s="41" t="s">
        <v>116</v>
      </c>
      <c r="L9191" s="195">
        <v>4.5402360000000002</v>
      </c>
      <c r="M9191" s="52" t="s">
        <v>941</v>
      </c>
      <c r="N9191" s="52" t="s">
        <v>117</v>
      </c>
    </row>
    <row r="9192" spans="1:14" x14ac:dyDescent="0.2">
      <c r="A9192" s="30">
        <v>762</v>
      </c>
      <c r="B9192" s="249" t="str">
        <f>IF(AND(A9192&lt;&gt;"",ISNUMBER(A9192)),VLOOKUP(A9192,Studies!A:BR,2,FALSE),"")</f>
        <v>Kharasch 2011b</v>
      </c>
      <c r="C9192" s="250" t="str">
        <f>IF(AND(A9192&lt;&gt;"",ISNUMBER(A9192)),VLOOKUP(A9192,Studies!A:BR,3,FALSE),"")</f>
        <v>https://www.ncbi.nlm.nih.gov/pmc/articles/PMC3584707/</v>
      </c>
      <c r="D9192" s="250" t="str">
        <f>IF(AND(A9192&lt;&gt;"",ISNUMBER(A9192)),VLOOKUP(A9192,Studies!A:BR,4,FALSE),"")</f>
        <v>Alfentanil IV Ketoconazole coadmin sequential</v>
      </c>
      <c r="E9192" s="250" t="str">
        <f>IF(AND(A9192&lt;&gt;"",ISNUMBER(A9192)),VLOOKUP(A9192,Studies!A:BR,5,FALSE),"")</f>
        <v>Alfentanil</v>
      </c>
      <c r="F9192" s="251" t="str">
        <f>IF(AND(A9192&lt;&gt;"",ISNUMBER(A9192)),VLOOKUP(A9192,Studies!A:BR,6,FALSE),"")</f>
        <v>Plasma</v>
      </c>
      <c r="G9192" s="194">
        <v>63.5</v>
      </c>
      <c r="H9192" s="50" t="s">
        <v>60</v>
      </c>
      <c r="I9192" s="187">
        <v>11.397449999999999</v>
      </c>
      <c r="J9192" s="41" t="s">
        <v>941</v>
      </c>
      <c r="K9192" s="41" t="s">
        <v>116</v>
      </c>
      <c r="L9192" s="195">
        <v>4.0618559999999997</v>
      </c>
      <c r="M9192" s="52" t="s">
        <v>941</v>
      </c>
      <c r="N9192" s="52" t="s">
        <v>117</v>
      </c>
    </row>
    <row r="9193" spans="1:14" x14ac:dyDescent="0.2">
      <c r="A9193" s="30">
        <v>762</v>
      </c>
      <c r="B9193" s="249" t="str">
        <f>IF(AND(A9193&lt;&gt;"",ISNUMBER(A9193)),VLOOKUP(A9193,Studies!A:BR,2,FALSE),"")</f>
        <v>Kharasch 2011b</v>
      </c>
      <c r="C9193" s="250" t="str">
        <f>IF(AND(A9193&lt;&gt;"",ISNUMBER(A9193)),VLOOKUP(A9193,Studies!A:BR,3,FALSE),"")</f>
        <v>https://www.ncbi.nlm.nih.gov/pmc/articles/PMC3584707/</v>
      </c>
      <c r="D9193" s="250" t="str">
        <f>IF(AND(A9193&lt;&gt;"",ISNUMBER(A9193)),VLOOKUP(A9193,Studies!A:BR,4,FALSE),"")</f>
        <v>Alfentanil IV Ketoconazole coadmin sequential</v>
      </c>
      <c r="E9193" s="250" t="str">
        <f>IF(AND(A9193&lt;&gt;"",ISNUMBER(A9193)),VLOOKUP(A9193,Studies!A:BR,5,FALSE),"")</f>
        <v>Alfentanil</v>
      </c>
      <c r="F9193" s="251" t="str">
        <f>IF(AND(A9193&lt;&gt;"",ISNUMBER(A9193)),VLOOKUP(A9193,Studies!A:BR,6,FALSE),"")</f>
        <v>Plasma</v>
      </c>
      <c r="G9193" s="194">
        <v>63.75</v>
      </c>
      <c r="H9193" s="50" t="s">
        <v>60</v>
      </c>
      <c r="I9193" s="187">
        <v>11.568059999999999</v>
      </c>
      <c r="J9193" s="41" t="s">
        <v>941</v>
      </c>
      <c r="K9193" s="41" t="s">
        <v>116</v>
      </c>
      <c r="L9193" s="195">
        <v>5.3029210000000004</v>
      </c>
      <c r="M9193" s="52" t="s">
        <v>941</v>
      </c>
      <c r="N9193" s="52" t="s">
        <v>117</v>
      </c>
    </row>
    <row r="9194" spans="1:14" x14ac:dyDescent="0.2">
      <c r="A9194" s="30">
        <v>762</v>
      </c>
      <c r="B9194" s="249" t="str">
        <f>IF(AND(A9194&lt;&gt;"",ISNUMBER(A9194)),VLOOKUP(A9194,Studies!A:BR,2,FALSE),"")</f>
        <v>Kharasch 2011b</v>
      </c>
      <c r="C9194" s="250" t="str">
        <f>IF(AND(A9194&lt;&gt;"",ISNUMBER(A9194)),VLOOKUP(A9194,Studies!A:BR,3,FALSE),"")</f>
        <v>https://www.ncbi.nlm.nih.gov/pmc/articles/PMC3584707/</v>
      </c>
      <c r="D9194" s="250" t="str">
        <f>IF(AND(A9194&lt;&gt;"",ISNUMBER(A9194)),VLOOKUP(A9194,Studies!A:BR,4,FALSE),"")</f>
        <v>Alfentanil IV Ketoconazole coadmin sequential</v>
      </c>
      <c r="E9194" s="250" t="str">
        <f>IF(AND(A9194&lt;&gt;"",ISNUMBER(A9194)),VLOOKUP(A9194,Studies!A:BR,5,FALSE),"")</f>
        <v>Alfentanil</v>
      </c>
      <c r="F9194" s="251" t="str">
        <f>IF(AND(A9194&lt;&gt;"",ISNUMBER(A9194)),VLOOKUP(A9194,Studies!A:BR,6,FALSE),"")</f>
        <v>Plasma</v>
      </c>
      <c r="G9194" s="194">
        <v>64</v>
      </c>
      <c r="H9194" s="50" t="s">
        <v>60</v>
      </c>
      <c r="I9194" s="187">
        <v>11.079459999999999</v>
      </c>
      <c r="J9194" s="41" t="s">
        <v>941</v>
      </c>
      <c r="K9194" s="41" t="s">
        <v>116</v>
      </c>
      <c r="L9194" s="195">
        <v>4.6166960000000001</v>
      </c>
      <c r="M9194" s="52" t="s">
        <v>941</v>
      </c>
      <c r="N9194" s="52" t="s">
        <v>117</v>
      </c>
    </row>
    <row r="9195" spans="1:14" x14ac:dyDescent="0.2">
      <c r="A9195" s="30">
        <v>762</v>
      </c>
      <c r="B9195" s="249" t="str">
        <f>IF(AND(A9195&lt;&gt;"",ISNUMBER(A9195)),VLOOKUP(A9195,Studies!A:BR,2,FALSE),"")</f>
        <v>Kharasch 2011b</v>
      </c>
      <c r="C9195" s="250" t="str">
        <f>IF(AND(A9195&lt;&gt;"",ISNUMBER(A9195)),VLOOKUP(A9195,Studies!A:BR,3,FALSE),"")</f>
        <v>https://www.ncbi.nlm.nih.gov/pmc/articles/PMC3584707/</v>
      </c>
      <c r="D9195" s="250" t="str">
        <f>IF(AND(A9195&lt;&gt;"",ISNUMBER(A9195)),VLOOKUP(A9195,Studies!A:BR,4,FALSE),"")</f>
        <v>Alfentanil IV Ketoconazole coadmin sequential</v>
      </c>
      <c r="E9195" s="250" t="str">
        <f>IF(AND(A9195&lt;&gt;"",ISNUMBER(A9195)),VLOOKUP(A9195,Studies!A:BR,5,FALSE),"")</f>
        <v>Alfentanil</v>
      </c>
      <c r="F9195" s="251" t="str">
        <f>IF(AND(A9195&lt;&gt;"",ISNUMBER(A9195)),VLOOKUP(A9195,Studies!A:BR,6,FALSE),"")</f>
        <v>Plasma</v>
      </c>
      <c r="G9195" s="194">
        <v>64.5</v>
      </c>
      <c r="H9195" s="50" t="s">
        <v>60</v>
      </c>
      <c r="I9195" s="187">
        <v>10.615170000000001</v>
      </c>
      <c r="J9195" s="41" t="s">
        <v>941</v>
      </c>
      <c r="K9195" s="41" t="s">
        <v>116</v>
      </c>
      <c r="L9195" s="195">
        <v>3.9930319999999999</v>
      </c>
      <c r="M9195" s="52" t="s">
        <v>941</v>
      </c>
      <c r="N9195" s="52" t="s">
        <v>117</v>
      </c>
    </row>
    <row r="9196" spans="1:14" x14ac:dyDescent="0.2">
      <c r="A9196" s="30">
        <v>762</v>
      </c>
      <c r="B9196" s="249" t="str">
        <f>IF(AND(A9196&lt;&gt;"",ISNUMBER(A9196)),VLOOKUP(A9196,Studies!A:BR,2,FALSE),"")</f>
        <v>Kharasch 2011b</v>
      </c>
      <c r="C9196" s="250" t="str">
        <f>IF(AND(A9196&lt;&gt;"",ISNUMBER(A9196)),VLOOKUP(A9196,Studies!A:BR,3,FALSE),"")</f>
        <v>https://www.ncbi.nlm.nih.gov/pmc/articles/PMC3584707/</v>
      </c>
      <c r="D9196" s="250" t="str">
        <f>IF(AND(A9196&lt;&gt;"",ISNUMBER(A9196)),VLOOKUP(A9196,Studies!A:BR,4,FALSE),"")</f>
        <v>Alfentanil IV Ketoconazole coadmin sequential</v>
      </c>
      <c r="E9196" s="250" t="str">
        <f>IF(AND(A9196&lt;&gt;"",ISNUMBER(A9196)),VLOOKUP(A9196,Studies!A:BR,5,FALSE),"")</f>
        <v>Alfentanil</v>
      </c>
      <c r="F9196" s="251" t="str">
        <f>IF(AND(A9196&lt;&gt;"",ISNUMBER(A9196)),VLOOKUP(A9196,Studies!A:BR,6,FALSE),"")</f>
        <v>Plasma</v>
      </c>
      <c r="G9196" s="194">
        <v>65</v>
      </c>
      <c r="H9196" s="50" t="s">
        <v>60</v>
      </c>
      <c r="I9196" s="187">
        <v>9.8790530000000008</v>
      </c>
      <c r="J9196" s="41" t="s">
        <v>941</v>
      </c>
      <c r="K9196" s="41" t="s">
        <v>116</v>
      </c>
      <c r="L9196" s="195">
        <v>4.1160170000000003</v>
      </c>
      <c r="M9196" s="52" t="s">
        <v>941</v>
      </c>
      <c r="N9196" s="52" t="s">
        <v>117</v>
      </c>
    </row>
    <row r="9197" spans="1:14" x14ac:dyDescent="0.2">
      <c r="A9197" s="30">
        <v>762</v>
      </c>
      <c r="B9197" s="249" t="str">
        <f>IF(AND(A9197&lt;&gt;"",ISNUMBER(A9197)),VLOOKUP(A9197,Studies!A:BR,2,FALSE),"")</f>
        <v>Kharasch 2011b</v>
      </c>
      <c r="C9197" s="250" t="str">
        <f>IF(AND(A9197&lt;&gt;"",ISNUMBER(A9197)),VLOOKUP(A9197,Studies!A:BR,3,FALSE),"")</f>
        <v>https://www.ncbi.nlm.nih.gov/pmc/articles/PMC3584707/</v>
      </c>
      <c r="D9197" s="250" t="str">
        <f>IF(AND(A9197&lt;&gt;"",ISNUMBER(A9197)),VLOOKUP(A9197,Studies!A:BR,4,FALSE),"")</f>
        <v>Alfentanil IV Ketoconazole coadmin sequential</v>
      </c>
      <c r="E9197" s="250" t="str">
        <f>IF(AND(A9197&lt;&gt;"",ISNUMBER(A9197)),VLOOKUP(A9197,Studies!A:BR,5,FALSE),"")</f>
        <v>Alfentanil</v>
      </c>
      <c r="F9197" s="251" t="str">
        <f>IF(AND(A9197&lt;&gt;"",ISNUMBER(A9197)),VLOOKUP(A9197,Studies!A:BR,6,FALSE),"")</f>
        <v>Plasma</v>
      </c>
      <c r="G9197" s="194">
        <v>66</v>
      </c>
      <c r="H9197" s="50" t="s">
        <v>60</v>
      </c>
      <c r="I9197" s="187">
        <v>8.9380889999999997</v>
      </c>
      <c r="J9197" s="41" t="s">
        <v>941</v>
      </c>
      <c r="K9197" s="41" t="s">
        <v>116</v>
      </c>
      <c r="L9197" s="195">
        <v>4.0968629999999999</v>
      </c>
      <c r="M9197" s="52" t="s">
        <v>941</v>
      </c>
      <c r="N9197" s="52" t="s">
        <v>117</v>
      </c>
    </row>
    <row r="9198" spans="1:14" x14ac:dyDescent="0.2">
      <c r="A9198" s="30">
        <v>762</v>
      </c>
      <c r="B9198" s="249" t="str">
        <f>IF(AND(A9198&lt;&gt;"",ISNUMBER(A9198)),VLOOKUP(A9198,Studies!A:BR,2,FALSE),"")</f>
        <v>Kharasch 2011b</v>
      </c>
      <c r="C9198" s="250" t="str">
        <f>IF(AND(A9198&lt;&gt;"",ISNUMBER(A9198)),VLOOKUP(A9198,Studies!A:BR,3,FALSE),"")</f>
        <v>https://www.ncbi.nlm.nih.gov/pmc/articles/PMC3584707/</v>
      </c>
      <c r="D9198" s="250" t="str">
        <f>IF(AND(A9198&lt;&gt;"",ISNUMBER(A9198)),VLOOKUP(A9198,Studies!A:BR,4,FALSE),"")</f>
        <v>Alfentanil IV Ketoconazole coadmin sequential</v>
      </c>
      <c r="E9198" s="250" t="str">
        <f>IF(AND(A9198&lt;&gt;"",ISNUMBER(A9198)),VLOOKUP(A9198,Studies!A:BR,5,FALSE),"")</f>
        <v>Alfentanil</v>
      </c>
      <c r="F9198" s="251" t="str">
        <f>IF(AND(A9198&lt;&gt;"",ISNUMBER(A9198)),VLOOKUP(A9198,Studies!A:BR,6,FALSE),"")</f>
        <v>Plasma</v>
      </c>
      <c r="G9198" s="194">
        <v>67</v>
      </c>
      <c r="H9198" s="50" t="s">
        <v>60</v>
      </c>
      <c r="I9198" s="187">
        <v>7.8551419999999998</v>
      </c>
      <c r="J9198" s="41" t="s">
        <v>941</v>
      </c>
      <c r="K9198" s="41" t="s">
        <v>116</v>
      </c>
      <c r="L9198" s="195">
        <v>3.4358300000000002</v>
      </c>
      <c r="M9198" s="52" t="s">
        <v>941</v>
      </c>
      <c r="N9198" s="52" t="s">
        <v>117</v>
      </c>
    </row>
    <row r="9199" spans="1:14" x14ac:dyDescent="0.2">
      <c r="A9199" s="30">
        <v>762</v>
      </c>
      <c r="B9199" s="249" t="str">
        <f>IF(AND(A9199&lt;&gt;"",ISNUMBER(A9199)),VLOOKUP(A9199,Studies!A:BR,2,FALSE),"")</f>
        <v>Kharasch 2011b</v>
      </c>
      <c r="C9199" s="250" t="str">
        <f>IF(AND(A9199&lt;&gt;"",ISNUMBER(A9199)),VLOOKUP(A9199,Studies!A:BR,3,FALSE),"")</f>
        <v>https://www.ncbi.nlm.nih.gov/pmc/articles/PMC3584707/</v>
      </c>
      <c r="D9199" s="250" t="str">
        <f>IF(AND(A9199&lt;&gt;"",ISNUMBER(A9199)),VLOOKUP(A9199,Studies!A:BR,4,FALSE),"")</f>
        <v>Alfentanil IV Ketoconazole coadmin sequential</v>
      </c>
      <c r="E9199" s="250" t="str">
        <f>IF(AND(A9199&lt;&gt;"",ISNUMBER(A9199)),VLOOKUP(A9199,Studies!A:BR,5,FALSE),"")</f>
        <v>Alfentanil</v>
      </c>
      <c r="F9199" s="251" t="str">
        <f>IF(AND(A9199&lt;&gt;"",ISNUMBER(A9199)),VLOOKUP(A9199,Studies!A:BR,6,FALSE),"")</f>
        <v>Plasma</v>
      </c>
      <c r="G9199" s="194">
        <v>68</v>
      </c>
      <c r="H9199" s="50" t="s">
        <v>60</v>
      </c>
      <c r="I9199" s="187">
        <v>6.803947</v>
      </c>
      <c r="J9199" s="41" t="s">
        <v>941</v>
      </c>
      <c r="K9199" s="41" t="s">
        <v>116</v>
      </c>
      <c r="L9199" s="195">
        <v>3.8657759999999999</v>
      </c>
      <c r="M9199" s="52" t="s">
        <v>941</v>
      </c>
      <c r="N9199" s="52" t="s">
        <v>117</v>
      </c>
    </row>
    <row r="9200" spans="1:14" x14ac:dyDescent="0.2">
      <c r="A9200" s="30">
        <v>762</v>
      </c>
      <c r="B9200" s="249" t="str">
        <f>IF(AND(A9200&lt;&gt;"",ISNUMBER(A9200)),VLOOKUP(A9200,Studies!A:BR,2,FALSE),"")</f>
        <v>Kharasch 2011b</v>
      </c>
      <c r="C9200" s="250" t="str">
        <f>IF(AND(A9200&lt;&gt;"",ISNUMBER(A9200)),VLOOKUP(A9200,Studies!A:BR,3,FALSE),"")</f>
        <v>https://www.ncbi.nlm.nih.gov/pmc/articles/PMC3584707/</v>
      </c>
      <c r="D9200" s="250" t="str">
        <f>IF(AND(A9200&lt;&gt;"",ISNUMBER(A9200)),VLOOKUP(A9200,Studies!A:BR,4,FALSE),"")</f>
        <v>Alfentanil IV Ketoconazole coadmin sequential</v>
      </c>
      <c r="E9200" s="250" t="str">
        <f>IF(AND(A9200&lt;&gt;"",ISNUMBER(A9200)),VLOOKUP(A9200,Studies!A:BR,5,FALSE),"")</f>
        <v>Alfentanil</v>
      </c>
      <c r="F9200" s="251" t="str">
        <f>IF(AND(A9200&lt;&gt;"",ISNUMBER(A9200)),VLOOKUP(A9200,Studies!A:BR,6,FALSE),"")</f>
        <v>Plasma</v>
      </c>
      <c r="G9200" s="194">
        <v>69</v>
      </c>
      <c r="H9200" s="50" t="s">
        <v>60</v>
      </c>
      <c r="I9200" s="187">
        <v>5.8934249999999997</v>
      </c>
      <c r="J9200" s="41" t="s">
        <v>941</v>
      </c>
      <c r="K9200" s="41" t="s">
        <v>116</v>
      </c>
      <c r="L9200" s="195">
        <v>2.954726</v>
      </c>
      <c r="M9200" s="52" t="s">
        <v>941</v>
      </c>
      <c r="N9200" s="52" t="s">
        <v>117</v>
      </c>
    </row>
    <row r="9201" spans="1:14" x14ac:dyDescent="0.2">
      <c r="A9201" s="30">
        <v>762</v>
      </c>
      <c r="B9201" s="249" t="str">
        <f>IF(AND(A9201&lt;&gt;"",ISNUMBER(A9201)),VLOOKUP(A9201,Studies!A:BR,2,FALSE),"")</f>
        <v>Kharasch 2011b</v>
      </c>
      <c r="C9201" s="250" t="str">
        <f>IF(AND(A9201&lt;&gt;"",ISNUMBER(A9201)),VLOOKUP(A9201,Studies!A:BR,3,FALSE),"")</f>
        <v>https://www.ncbi.nlm.nih.gov/pmc/articles/PMC3584707/</v>
      </c>
      <c r="D9201" s="250" t="str">
        <f>IF(AND(A9201&lt;&gt;"",ISNUMBER(A9201)),VLOOKUP(A9201,Studies!A:BR,4,FALSE),"")</f>
        <v>Alfentanil IV Ketoconazole coadmin sequential</v>
      </c>
      <c r="E9201" s="250" t="str">
        <f>IF(AND(A9201&lt;&gt;"",ISNUMBER(A9201)),VLOOKUP(A9201,Studies!A:BR,5,FALSE),"")</f>
        <v>Alfentanil</v>
      </c>
      <c r="F9201" s="251" t="str">
        <f>IF(AND(A9201&lt;&gt;"",ISNUMBER(A9201)),VLOOKUP(A9201,Studies!A:BR,6,FALSE),"")</f>
        <v>Plasma</v>
      </c>
      <c r="G9201" s="194">
        <v>70</v>
      </c>
      <c r="H9201" s="50" t="s">
        <v>60</v>
      </c>
      <c r="I9201" s="187">
        <v>4.9585489999999997</v>
      </c>
      <c r="J9201" s="41" t="s">
        <v>941</v>
      </c>
      <c r="K9201" s="41" t="s">
        <v>116</v>
      </c>
      <c r="L9201" s="195">
        <v>3.4021810000000001</v>
      </c>
      <c r="M9201" s="52" t="s">
        <v>941</v>
      </c>
      <c r="N9201" s="52" t="s">
        <v>117</v>
      </c>
    </row>
    <row r="9202" spans="1:14" x14ac:dyDescent="0.2">
      <c r="A9202" s="30">
        <v>762</v>
      </c>
      <c r="B9202" s="249" t="str">
        <f>IF(AND(A9202&lt;&gt;"",ISNUMBER(A9202)),VLOOKUP(A9202,Studies!A:BR,2,FALSE),"")</f>
        <v>Kharasch 2011b</v>
      </c>
      <c r="C9202" s="250" t="str">
        <f>IF(AND(A9202&lt;&gt;"",ISNUMBER(A9202)),VLOOKUP(A9202,Studies!A:BR,3,FALSE),"")</f>
        <v>https://www.ncbi.nlm.nih.gov/pmc/articles/PMC3584707/</v>
      </c>
      <c r="D9202" s="250" t="str">
        <f>IF(AND(A9202&lt;&gt;"",ISNUMBER(A9202)),VLOOKUP(A9202,Studies!A:BR,4,FALSE),"")</f>
        <v>Alfentanil IV Ketoconazole coadmin sequential</v>
      </c>
      <c r="E9202" s="250" t="str">
        <f>IF(AND(A9202&lt;&gt;"",ISNUMBER(A9202)),VLOOKUP(A9202,Studies!A:BR,5,FALSE),"")</f>
        <v>Alfentanil</v>
      </c>
      <c r="F9202" s="251" t="str">
        <f>IF(AND(A9202&lt;&gt;"",ISNUMBER(A9202)),VLOOKUP(A9202,Studies!A:BR,6,FALSE),"")</f>
        <v>Plasma</v>
      </c>
      <c r="G9202" s="194">
        <v>71</v>
      </c>
      <c r="H9202" s="50" t="s">
        <v>60</v>
      </c>
      <c r="I9202" s="187">
        <v>4.1120089999999996</v>
      </c>
      <c r="J9202" s="41" t="s">
        <v>941</v>
      </c>
      <c r="K9202" s="41" t="s">
        <v>116</v>
      </c>
      <c r="L9202" s="195">
        <v>2.7214580000000002</v>
      </c>
      <c r="M9202" s="52" t="s">
        <v>941</v>
      </c>
      <c r="N9202" s="52" t="s">
        <v>117</v>
      </c>
    </row>
    <row r="9203" spans="1:14" x14ac:dyDescent="0.2">
      <c r="A9203" s="30">
        <v>763</v>
      </c>
      <c r="B9203" s="249" t="str">
        <f>IF(AND(A9203&lt;&gt;"",ISNUMBER(A9203)),VLOOKUP(A9203,Studies!A:BR,2,FALSE),"")</f>
        <v>Kharasch 2011b</v>
      </c>
      <c r="C9203" s="250" t="str">
        <f>IF(AND(A9203&lt;&gt;"",ISNUMBER(A9203)),VLOOKUP(A9203,Studies!A:BR,3,FALSE),"")</f>
        <v>https://www.ncbi.nlm.nih.gov/pmc/articles/PMC3584707/</v>
      </c>
      <c r="D9203" s="250" t="str">
        <f>IF(AND(A9203&lt;&gt;"",ISNUMBER(A9203)),VLOOKUP(A9203,Studies!A:BR,4,FALSE),"")</f>
        <v>Alfentanil IV Rifampin coadmin sequential</v>
      </c>
      <c r="E9203" s="250" t="str">
        <f>IF(AND(A9203&lt;&gt;"",ISNUMBER(A9203)),VLOOKUP(A9203,Studies!A:BR,5,FALSE),"")</f>
        <v>Alfentanil</v>
      </c>
      <c r="F9203" s="251" t="str">
        <f>IF(AND(A9203&lt;&gt;"",ISNUMBER(A9203)),VLOOKUP(A9203,Studies!A:BR,6,FALSE),"")</f>
        <v>Plasma</v>
      </c>
      <c r="G9203" s="194">
        <v>108.08329999999999</v>
      </c>
      <c r="H9203" s="50" t="s">
        <v>60</v>
      </c>
      <c r="I9203" s="187">
        <v>33.677770000000002</v>
      </c>
      <c r="J9203" s="41" t="s">
        <v>941</v>
      </c>
      <c r="K9203" s="41" t="s">
        <v>116</v>
      </c>
      <c r="L9203" s="195">
        <v>23.10125</v>
      </c>
      <c r="M9203" s="52" t="s">
        <v>941</v>
      </c>
      <c r="N9203" s="52" t="s">
        <v>117</v>
      </c>
    </row>
    <row r="9204" spans="1:14" x14ac:dyDescent="0.2">
      <c r="A9204" s="30">
        <v>763</v>
      </c>
      <c r="B9204" s="249" t="str">
        <f>IF(AND(A9204&lt;&gt;"",ISNUMBER(A9204)),VLOOKUP(A9204,Studies!A:BR,2,FALSE),"")</f>
        <v>Kharasch 2011b</v>
      </c>
      <c r="C9204" s="250" t="str">
        <f>IF(AND(A9204&lt;&gt;"",ISNUMBER(A9204)),VLOOKUP(A9204,Studies!A:BR,3,FALSE),"")</f>
        <v>https://www.ncbi.nlm.nih.gov/pmc/articles/PMC3584707/</v>
      </c>
      <c r="D9204" s="250" t="str">
        <f>IF(AND(A9204&lt;&gt;"",ISNUMBER(A9204)),VLOOKUP(A9204,Studies!A:BR,4,FALSE),"")</f>
        <v>Alfentanil IV Rifampin coadmin sequential</v>
      </c>
      <c r="E9204" s="250" t="str">
        <f>IF(AND(A9204&lt;&gt;"",ISNUMBER(A9204)),VLOOKUP(A9204,Studies!A:BR,5,FALSE),"")</f>
        <v>Alfentanil</v>
      </c>
      <c r="F9204" s="251" t="str">
        <f>IF(AND(A9204&lt;&gt;"",ISNUMBER(A9204)),VLOOKUP(A9204,Studies!A:BR,6,FALSE),"")</f>
        <v>Plasma</v>
      </c>
      <c r="G9204" s="194">
        <v>108.33</v>
      </c>
      <c r="H9204" s="50" t="s">
        <v>60</v>
      </c>
      <c r="I9204" s="187">
        <v>14.51993</v>
      </c>
      <c r="J9204" s="41" t="s">
        <v>941</v>
      </c>
      <c r="K9204" s="41" t="s">
        <v>116</v>
      </c>
      <c r="L9204" s="195">
        <v>4.8882219999999998</v>
      </c>
      <c r="M9204" s="52" t="s">
        <v>941</v>
      </c>
      <c r="N9204" s="52" t="s">
        <v>117</v>
      </c>
    </row>
    <row r="9205" spans="1:14" x14ac:dyDescent="0.2">
      <c r="A9205" s="30">
        <v>763</v>
      </c>
      <c r="B9205" s="249" t="str">
        <f>IF(AND(A9205&lt;&gt;"",ISNUMBER(A9205)),VLOOKUP(A9205,Studies!A:BR,2,FALSE),"")</f>
        <v>Kharasch 2011b</v>
      </c>
      <c r="C9205" s="250" t="str">
        <f>IF(AND(A9205&lt;&gt;"",ISNUMBER(A9205)),VLOOKUP(A9205,Studies!A:BR,3,FALSE),"")</f>
        <v>https://www.ncbi.nlm.nih.gov/pmc/articles/PMC3584707/</v>
      </c>
      <c r="D9205" s="250" t="str">
        <f>IF(AND(A9205&lt;&gt;"",ISNUMBER(A9205)),VLOOKUP(A9205,Studies!A:BR,4,FALSE),"")</f>
        <v>Alfentanil IV Rifampin coadmin sequential</v>
      </c>
      <c r="E9205" s="250" t="str">
        <f>IF(AND(A9205&lt;&gt;"",ISNUMBER(A9205)),VLOOKUP(A9205,Studies!A:BR,5,FALSE),"")</f>
        <v>Alfentanil</v>
      </c>
      <c r="F9205" s="251" t="str">
        <f>IF(AND(A9205&lt;&gt;"",ISNUMBER(A9205)),VLOOKUP(A9205,Studies!A:BR,6,FALSE),"")</f>
        <v>Plasma</v>
      </c>
      <c r="G9205" s="194">
        <v>108.5</v>
      </c>
      <c r="H9205" s="50" t="s">
        <v>60</v>
      </c>
      <c r="I9205" s="187">
        <v>10.708220000000001</v>
      </c>
      <c r="J9205" s="41" t="s">
        <v>941</v>
      </c>
      <c r="K9205" s="41" t="s">
        <v>116</v>
      </c>
      <c r="L9205" s="195">
        <v>4.9076849999999999</v>
      </c>
      <c r="M9205" s="52" t="s">
        <v>941</v>
      </c>
      <c r="N9205" s="52" t="s">
        <v>117</v>
      </c>
    </row>
    <row r="9206" spans="1:14" x14ac:dyDescent="0.2">
      <c r="A9206" s="30">
        <v>763</v>
      </c>
      <c r="B9206" s="249" t="str">
        <f>IF(AND(A9206&lt;&gt;"",ISNUMBER(A9206)),VLOOKUP(A9206,Studies!A:BR,2,FALSE),"")</f>
        <v>Kharasch 2011b</v>
      </c>
      <c r="C9206" s="250" t="str">
        <f>IF(AND(A9206&lt;&gt;"",ISNUMBER(A9206)),VLOOKUP(A9206,Studies!A:BR,3,FALSE),"")</f>
        <v>https://www.ncbi.nlm.nih.gov/pmc/articles/PMC3584707/</v>
      </c>
      <c r="D9206" s="250" t="str">
        <f>IF(AND(A9206&lt;&gt;"",ISNUMBER(A9206)),VLOOKUP(A9206,Studies!A:BR,4,FALSE),"")</f>
        <v>Alfentanil IV Rifampin coadmin sequential</v>
      </c>
      <c r="E9206" s="250" t="str">
        <f>IF(AND(A9206&lt;&gt;"",ISNUMBER(A9206)),VLOOKUP(A9206,Studies!A:BR,5,FALSE),"")</f>
        <v>Alfentanil</v>
      </c>
      <c r="F9206" s="251" t="str">
        <f>IF(AND(A9206&lt;&gt;"",ISNUMBER(A9206)),VLOOKUP(A9206,Studies!A:BR,6,FALSE),"")</f>
        <v>Plasma</v>
      </c>
      <c r="G9206" s="194">
        <v>108.75</v>
      </c>
      <c r="H9206" s="50" t="s">
        <v>60</v>
      </c>
      <c r="I9206" s="187">
        <v>7.6720360000000003</v>
      </c>
      <c r="J9206" s="41" t="s">
        <v>941</v>
      </c>
      <c r="K9206" s="41" t="s">
        <v>116</v>
      </c>
      <c r="L9206" s="195">
        <v>4.1848390000000002</v>
      </c>
      <c r="M9206" s="52" t="s">
        <v>941</v>
      </c>
      <c r="N9206" s="52" t="s">
        <v>117</v>
      </c>
    </row>
    <row r="9207" spans="1:14" x14ac:dyDescent="0.2">
      <c r="A9207" s="30">
        <v>763</v>
      </c>
      <c r="B9207" s="249" t="str">
        <f>IF(AND(A9207&lt;&gt;"",ISNUMBER(A9207)),VLOOKUP(A9207,Studies!A:BR,2,FALSE),"")</f>
        <v>Kharasch 2011b</v>
      </c>
      <c r="C9207" s="250" t="str">
        <f>IF(AND(A9207&lt;&gt;"",ISNUMBER(A9207)),VLOOKUP(A9207,Studies!A:BR,3,FALSE),"")</f>
        <v>https://www.ncbi.nlm.nih.gov/pmc/articles/PMC3584707/</v>
      </c>
      <c r="D9207" s="250" t="str">
        <f>IF(AND(A9207&lt;&gt;"",ISNUMBER(A9207)),VLOOKUP(A9207,Studies!A:BR,4,FALSE),"")</f>
        <v>Alfentanil IV Rifampin coadmin sequential</v>
      </c>
      <c r="E9207" s="250" t="str">
        <f>IF(AND(A9207&lt;&gt;"",ISNUMBER(A9207)),VLOOKUP(A9207,Studies!A:BR,5,FALSE),"")</f>
        <v>Alfentanil</v>
      </c>
      <c r="F9207" s="251" t="str">
        <f>IF(AND(A9207&lt;&gt;"",ISNUMBER(A9207)),VLOOKUP(A9207,Studies!A:BR,6,FALSE),"")</f>
        <v>Plasma</v>
      </c>
      <c r="G9207" s="194">
        <v>109</v>
      </c>
      <c r="H9207" s="50" t="s">
        <v>60</v>
      </c>
      <c r="I9207" s="187">
        <v>5.2625510000000002</v>
      </c>
      <c r="J9207" s="41" t="s">
        <v>941</v>
      </c>
      <c r="K9207" s="41" t="s">
        <v>116</v>
      </c>
      <c r="L9207" s="195">
        <v>2.4121429999999999</v>
      </c>
      <c r="M9207" s="52" t="s">
        <v>941</v>
      </c>
      <c r="N9207" s="52" t="s">
        <v>117</v>
      </c>
    </row>
    <row r="9208" spans="1:14" x14ac:dyDescent="0.2">
      <c r="A9208" s="30">
        <v>763</v>
      </c>
      <c r="B9208" s="249" t="str">
        <f>IF(AND(A9208&lt;&gt;"",ISNUMBER(A9208)),VLOOKUP(A9208,Studies!A:BR,2,FALSE),"")</f>
        <v>Kharasch 2011b</v>
      </c>
      <c r="C9208" s="250" t="str">
        <f>IF(AND(A9208&lt;&gt;"",ISNUMBER(A9208)),VLOOKUP(A9208,Studies!A:BR,3,FALSE),"")</f>
        <v>https://www.ncbi.nlm.nih.gov/pmc/articles/PMC3584707/</v>
      </c>
      <c r="D9208" s="250" t="str">
        <f>IF(AND(A9208&lt;&gt;"",ISNUMBER(A9208)),VLOOKUP(A9208,Studies!A:BR,4,FALSE),"")</f>
        <v>Alfentanil IV Rifampin coadmin sequential</v>
      </c>
      <c r="E9208" s="250" t="str">
        <f>IF(AND(A9208&lt;&gt;"",ISNUMBER(A9208)),VLOOKUP(A9208,Studies!A:BR,5,FALSE),"")</f>
        <v>Alfentanil</v>
      </c>
      <c r="F9208" s="251" t="str">
        <f>IF(AND(A9208&lt;&gt;"",ISNUMBER(A9208)),VLOOKUP(A9208,Studies!A:BR,6,FALSE),"")</f>
        <v>Plasma</v>
      </c>
      <c r="G9208" s="194">
        <v>109.5</v>
      </c>
      <c r="H9208" s="50" t="s">
        <v>60</v>
      </c>
      <c r="I9208" s="187">
        <v>3.2153450000000001</v>
      </c>
      <c r="J9208" s="41" t="s">
        <v>941</v>
      </c>
      <c r="K9208" s="41" t="s">
        <v>116</v>
      </c>
      <c r="L9208" s="195">
        <v>1.274019</v>
      </c>
      <c r="M9208" s="52" t="s">
        <v>941</v>
      </c>
      <c r="N9208" s="52" t="s">
        <v>117</v>
      </c>
    </row>
    <row r="9209" spans="1:14" x14ac:dyDescent="0.2">
      <c r="A9209" s="30">
        <v>763</v>
      </c>
      <c r="B9209" s="249" t="str">
        <f>IF(AND(A9209&lt;&gt;"",ISNUMBER(A9209)),VLOOKUP(A9209,Studies!A:BR,2,FALSE),"")</f>
        <v>Kharasch 2011b</v>
      </c>
      <c r="C9209" s="250" t="str">
        <f>IF(AND(A9209&lt;&gt;"",ISNUMBER(A9209)),VLOOKUP(A9209,Studies!A:BR,3,FALSE),"")</f>
        <v>https://www.ncbi.nlm.nih.gov/pmc/articles/PMC3584707/</v>
      </c>
      <c r="D9209" s="250" t="str">
        <f>IF(AND(A9209&lt;&gt;"",ISNUMBER(A9209)),VLOOKUP(A9209,Studies!A:BR,4,FALSE),"")</f>
        <v>Alfentanil IV Rifampin coadmin sequential</v>
      </c>
      <c r="E9209" s="250" t="str">
        <f>IF(AND(A9209&lt;&gt;"",ISNUMBER(A9209)),VLOOKUP(A9209,Studies!A:BR,5,FALSE),"")</f>
        <v>Alfentanil</v>
      </c>
      <c r="F9209" s="251" t="str">
        <f>IF(AND(A9209&lt;&gt;"",ISNUMBER(A9209)),VLOOKUP(A9209,Studies!A:BR,6,FALSE),"")</f>
        <v>Plasma</v>
      </c>
      <c r="G9209" s="194">
        <v>110</v>
      </c>
      <c r="H9209" s="50" t="s">
        <v>60</v>
      </c>
      <c r="I9209" s="187">
        <v>2.0223849999999999</v>
      </c>
      <c r="J9209" s="41" t="s">
        <v>941</v>
      </c>
      <c r="K9209" s="41" t="s">
        <v>116</v>
      </c>
      <c r="L9209" s="195">
        <v>1.0582199999999999</v>
      </c>
      <c r="M9209" s="52" t="s">
        <v>941</v>
      </c>
      <c r="N9209" s="52" t="s">
        <v>117</v>
      </c>
    </row>
    <row r="9210" spans="1:14" x14ac:dyDescent="0.2">
      <c r="A9210" s="30">
        <v>763</v>
      </c>
      <c r="B9210" s="249" t="str">
        <f>IF(AND(A9210&lt;&gt;"",ISNUMBER(A9210)),VLOOKUP(A9210,Studies!A:BR,2,FALSE),"")</f>
        <v>Kharasch 2011b</v>
      </c>
      <c r="C9210" s="250" t="str">
        <f>IF(AND(A9210&lt;&gt;"",ISNUMBER(A9210)),VLOOKUP(A9210,Studies!A:BR,3,FALSE),"")</f>
        <v>https://www.ncbi.nlm.nih.gov/pmc/articles/PMC3584707/</v>
      </c>
      <c r="D9210" s="250" t="str">
        <f>IF(AND(A9210&lt;&gt;"",ISNUMBER(A9210)),VLOOKUP(A9210,Studies!A:BR,4,FALSE),"")</f>
        <v>Alfentanil IV Rifampin coadmin sequential</v>
      </c>
      <c r="E9210" s="250" t="str">
        <f>IF(AND(A9210&lt;&gt;"",ISNUMBER(A9210)),VLOOKUP(A9210,Studies!A:BR,5,FALSE),"")</f>
        <v>Alfentanil</v>
      </c>
      <c r="F9210" s="251" t="str">
        <f>IF(AND(A9210&lt;&gt;"",ISNUMBER(A9210)),VLOOKUP(A9210,Studies!A:BR,6,FALSE),"")</f>
        <v>Plasma</v>
      </c>
      <c r="G9210" s="194">
        <v>111</v>
      </c>
      <c r="H9210" s="50" t="s">
        <v>60</v>
      </c>
      <c r="I9210" s="187">
        <v>0.80019600000000002</v>
      </c>
      <c r="J9210" s="41" t="s">
        <v>941</v>
      </c>
      <c r="K9210" s="41" t="s">
        <v>116</v>
      </c>
      <c r="L9210" s="195">
        <v>0.31702370000000002</v>
      </c>
      <c r="M9210" s="52" t="s">
        <v>941</v>
      </c>
      <c r="N9210" s="52" t="s">
        <v>117</v>
      </c>
    </row>
    <row r="9211" spans="1:14" x14ac:dyDescent="0.2">
      <c r="A9211" s="30">
        <v>763</v>
      </c>
      <c r="B9211" s="249" t="str">
        <f>IF(AND(A9211&lt;&gt;"",ISNUMBER(A9211)),VLOOKUP(A9211,Studies!A:BR,2,FALSE),"")</f>
        <v>Kharasch 2011b</v>
      </c>
      <c r="C9211" s="250" t="str">
        <f>IF(AND(A9211&lt;&gt;"",ISNUMBER(A9211)),VLOOKUP(A9211,Studies!A:BR,3,FALSE),"")</f>
        <v>https://www.ncbi.nlm.nih.gov/pmc/articles/PMC3584707/</v>
      </c>
      <c r="D9211" s="250" t="str">
        <f>IF(AND(A9211&lt;&gt;"",ISNUMBER(A9211)),VLOOKUP(A9211,Studies!A:BR,4,FALSE),"")</f>
        <v>Alfentanil IV Rifampin coadmin sequential</v>
      </c>
      <c r="E9211" s="250" t="str">
        <f>IF(AND(A9211&lt;&gt;"",ISNUMBER(A9211)),VLOOKUP(A9211,Studies!A:BR,5,FALSE),"")</f>
        <v>Alfentanil</v>
      </c>
      <c r="F9211" s="251" t="str">
        <f>IF(AND(A9211&lt;&gt;"",ISNUMBER(A9211)),VLOOKUP(A9211,Studies!A:BR,6,FALSE),"")</f>
        <v>Plasma</v>
      </c>
      <c r="G9211" s="194">
        <v>111.08329999999999</v>
      </c>
      <c r="H9211" s="50" t="s">
        <v>60</v>
      </c>
      <c r="I9211" s="187">
        <v>0.76615920000000004</v>
      </c>
      <c r="J9211" s="41" t="s">
        <v>941</v>
      </c>
      <c r="K9211" s="41" t="s">
        <v>116</v>
      </c>
      <c r="L9211" s="195">
        <v>0.31921319999999997</v>
      </c>
      <c r="M9211" s="52" t="s">
        <v>941</v>
      </c>
      <c r="N9211" s="52" t="s">
        <v>117</v>
      </c>
    </row>
    <row r="9212" spans="1:14" x14ac:dyDescent="0.2">
      <c r="A9212" s="30">
        <v>763</v>
      </c>
      <c r="B9212" s="249" t="str">
        <f>IF(AND(A9212&lt;&gt;"",ISNUMBER(A9212)),VLOOKUP(A9212,Studies!A:BR,2,FALSE),"")</f>
        <v>Kharasch 2011b</v>
      </c>
      <c r="C9212" s="250" t="str">
        <f>IF(AND(A9212&lt;&gt;"",ISNUMBER(A9212)),VLOOKUP(A9212,Studies!A:BR,3,FALSE),"")</f>
        <v>https://www.ncbi.nlm.nih.gov/pmc/articles/PMC3584707/</v>
      </c>
      <c r="D9212" s="250" t="str">
        <f>IF(AND(A9212&lt;&gt;"",ISNUMBER(A9212)),VLOOKUP(A9212,Studies!A:BR,4,FALSE),"")</f>
        <v>Alfentanil IV Rifampin coadmin sequential</v>
      </c>
      <c r="E9212" s="250" t="str">
        <f>IF(AND(A9212&lt;&gt;"",ISNUMBER(A9212)),VLOOKUP(A9212,Studies!A:BR,5,FALSE),"")</f>
        <v>Alfentanil</v>
      </c>
      <c r="F9212" s="251" t="str">
        <f>IF(AND(A9212&lt;&gt;"",ISNUMBER(A9212)),VLOOKUP(A9212,Studies!A:BR,6,FALSE),"")</f>
        <v>Plasma</v>
      </c>
      <c r="G9212" s="194">
        <v>111.25</v>
      </c>
      <c r="H9212" s="50" t="s">
        <v>60</v>
      </c>
      <c r="I9212" s="187">
        <v>0.59015269999999997</v>
      </c>
      <c r="J9212" s="41" t="s">
        <v>941</v>
      </c>
      <c r="K9212" s="41" t="s">
        <v>116</v>
      </c>
      <c r="L9212" s="195">
        <v>0.1873137</v>
      </c>
      <c r="M9212" s="52" t="s">
        <v>941</v>
      </c>
      <c r="N9212" s="52" t="s">
        <v>117</v>
      </c>
    </row>
    <row r="9213" spans="1:14" x14ac:dyDescent="0.2">
      <c r="A9213" s="30">
        <v>763</v>
      </c>
      <c r="B9213" s="249" t="str">
        <f>IF(AND(A9213&lt;&gt;"",ISNUMBER(A9213)),VLOOKUP(A9213,Studies!A:BR,2,FALSE),"")</f>
        <v>Kharasch 2011b</v>
      </c>
      <c r="C9213" s="250" t="str">
        <f>IF(AND(A9213&lt;&gt;"",ISNUMBER(A9213)),VLOOKUP(A9213,Studies!A:BR,3,FALSE),"")</f>
        <v>https://www.ncbi.nlm.nih.gov/pmc/articles/PMC3584707/</v>
      </c>
      <c r="D9213" s="250" t="str">
        <f>IF(AND(A9213&lt;&gt;"",ISNUMBER(A9213)),VLOOKUP(A9213,Studies!A:BR,4,FALSE),"")</f>
        <v>Alfentanil IV Rifampin coadmin sequential</v>
      </c>
      <c r="E9213" s="250" t="str">
        <f>IF(AND(A9213&lt;&gt;"",ISNUMBER(A9213)),VLOOKUP(A9213,Studies!A:BR,5,FALSE),"")</f>
        <v>Alfentanil</v>
      </c>
      <c r="F9213" s="251" t="str">
        <f>IF(AND(A9213&lt;&gt;"",ISNUMBER(A9213)),VLOOKUP(A9213,Studies!A:BR,6,FALSE),"")</f>
        <v>Plasma</v>
      </c>
      <c r="G9213" s="194">
        <v>111.5</v>
      </c>
      <c r="H9213" s="50" t="s">
        <v>60</v>
      </c>
      <c r="I9213" s="187">
        <v>0.51059310000000002</v>
      </c>
      <c r="J9213" s="41" t="s">
        <v>941</v>
      </c>
      <c r="K9213" s="41" t="s">
        <v>116</v>
      </c>
      <c r="L9213" s="195">
        <v>0.1620848</v>
      </c>
      <c r="M9213" s="52" t="s">
        <v>941</v>
      </c>
      <c r="N9213" s="52" t="s">
        <v>117</v>
      </c>
    </row>
    <row r="9214" spans="1:14" x14ac:dyDescent="0.2">
      <c r="A9214" s="30">
        <v>763</v>
      </c>
      <c r="B9214" s="249" t="str">
        <f>IF(AND(A9214&lt;&gt;"",ISNUMBER(A9214)),VLOOKUP(A9214,Studies!A:BR,2,FALSE),"")</f>
        <v>Kharasch 2011b</v>
      </c>
      <c r="C9214" s="250" t="str">
        <f>IF(AND(A9214&lt;&gt;"",ISNUMBER(A9214)),VLOOKUP(A9214,Studies!A:BR,3,FALSE),"")</f>
        <v>https://www.ncbi.nlm.nih.gov/pmc/articles/PMC3584707/</v>
      </c>
      <c r="D9214" s="250" t="str">
        <f>IF(AND(A9214&lt;&gt;"",ISNUMBER(A9214)),VLOOKUP(A9214,Studies!A:BR,4,FALSE),"")</f>
        <v>Alfentanil IV Rifampin coadmin sequential</v>
      </c>
      <c r="E9214" s="250" t="str">
        <f>IF(AND(A9214&lt;&gt;"",ISNUMBER(A9214)),VLOOKUP(A9214,Studies!A:BR,5,FALSE),"")</f>
        <v>Alfentanil</v>
      </c>
      <c r="F9214" s="251" t="str">
        <f>IF(AND(A9214&lt;&gt;"",ISNUMBER(A9214)),VLOOKUP(A9214,Studies!A:BR,6,FALSE),"")</f>
        <v>Plasma</v>
      </c>
      <c r="G9214" s="194">
        <v>111.75</v>
      </c>
      <c r="H9214" s="50" t="s">
        <v>60</v>
      </c>
      <c r="I9214" s="187">
        <v>0.39335120000000001</v>
      </c>
      <c r="J9214" s="41" t="s">
        <v>941</v>
      </c>
      <c r="K9214" s="41" t="s">
        <v>116</v>
      </c>
      <c r="L9214" s="195">
        <v>0.13246060000000001</v>
      </c>
      <c r="M9214" s="52" t="s">
        <v>941</v>
      </c>
      <c r="N9214" s="52" t="s">
        <v>117</v>
      </c>
    </row>
    <row r="9215" spans="1:14" x14ac:dyDescent="0.2">
      <c r="A9215" s="30">
        <v>763</v>
      </c>
      <c r="B9215" s="249" t="str">
        <f>IF(AND(A9215&lt;&gt;"",ISNUMBER(A9215)),VLOOKUP(A9215,Studies!A:BR,2,FALSE),"")</f>
        <v>Kharasch 2011b</v>
      </c>
      <c r="C9215" s="250" t="str">
        <f>IF(AND(A9215&lt;&gt;"",ISNUMBER(A9215)),VLOOKUP(A9215,Studies!A:BR,3,FALSE),"")</f>
        <v>https://www.ncbi.nlm.nih.gov/pmc/articles/PMC3584707/</v>
      </c>
      <c r="D9215" s="250" t="str">
        <f>IF(AND(A9215&lt;&gt;"",ISNUMBER(A9215)),VLOOKUP(A9215,Studies!A:BR,4,FALSE),"")</f>
        <v>Alfentanil IV Rifampin coadmin sequential</v>
      </c>
      <c r="E9215" s="250" t="str">
        <f>IF(AND(A9215&lt;&gt;"",ISNUMBER(A9215)),VLOOKUP(A9215,Studies!A:BR,5,FALSE),"")</f>
        <v>Alfentanil</v>
      </c>
      <c r="F9215" s="251" t="str">
        <f>IF(AND(A9215&lt;&gt;"",ISNUMBER(A9215)),VLOOKUP(A9215,Studies!A:BR,6,FALSE),"")</f>
        <v>Plasma</v>
      </c>
      <c r="G9215" s="194">
        <v>112</v>
      </c>
      <c r="H9215" s="50" t="s">
        <v>60</v>
      </c>
      <c r="I9215" s="187">
        <v>0.33061010000000002</v>
      </c>
      <c r="J9215" s="41" t="s">
        <v>941</v>
      </c>
      <c r="K9215" s="41" t="s">
        <v>116</v>
      </c>
      <c r="L9215" s="195">
        <v>0.130998</v>
      </c>
      <c r="M9215" s="52" t="s">
        <v>941</v>
      </c>
      <c r="N9215" s="52" t="s">
        <v>117</v>
      </c>
    </row>
    <row r="9216" spans="1:14" x14ac:dyDescent="0.2">
      <c r="A9216" s="30">
        <v>763</v>
      </c>
      <c r="B9216" s="249" t="str">
        <f>IF(AND(A9216&lt;&gt;"",ISNUMBER(A9216)),VLOOKUP(A9216,Studies!A:BR,2,FALSE),"")</f>
        <v>Kharasch 2011b</v>
      </c>
      <c r="C9216" s="250" t="str">
        <f>IF(AND(A9216&lt;&gt;"",ISNUMBER(A9216)),VLOOKUP(A9216,Studies!A:BR,3,FALSE),"")</f>
        <v>https://www.ncbi.nlm.nih.gov/pmc/articles/PMC3584707/</v>
      </c>
      <c r="D9216" s="250" t="str">
        <f>IF(AND(A9216&lt;&gt;"",ISNUMBER(A9216)),VLOOKUP(A9216,Studies!A:BR,4,FALSE),"")</f>
        <v>Alfentanil IV Rifampin coadmin sequential</v>
      </c>
      <c r="E9216" s="250" t="str">
        <f>IF(AND(A9216&lt;&gt;"",ISNUMBER(A9216)),VLOOKUP(A9216,Studies!A:BR,5,FALSE),"")</f>
        <v>Alfentanil</v>
      </c>
      <c r="F9216" s="251" t="str">
        <f>IF(AND(A9216&lt;&gt;"",ISNUMBER(A9216)),VLOOKUP(A9216,Studies!A:BR,6,FALSE),"")</f>
        <v>Plasma</v>
      </c>
      <c r="G9216" s="194">
        <v>112.5</v>
      </c>
      <c r="H9216" s="50" t="s">
        <v>60</v>
      </c>
      <c r="I9216" s="187">
        <v>0.23696800000000001</v>
      </c>
      <c r="J9216" s="41" t="s">
        <v>941</v>
      </c>
      <c r="K9216" s="41" t="s">
        <v>116</v>
      </c>
      <c r="L9216" s="195">
        <v>9.3882640000000003E-2</v>
      </c>
      <c r="M9216" s="52" t="s">
        <v>941</v>
      </c>
      <c r="N9216" s="52" t="s">
        <v>117</v>
      </c>
    </row>
    <row r="9217" spans="1:14" x14ac:dyDescent="0.2">
      <c r="A9217" s="30">
        <v>763</v>
      </c>
      <c r="B9217" s="249" t="str">
        <f>IF(AND(A9217&lt;&gt;"",ISNUMBER(A9217)),VLOOKUP(A9217,Studies!A:BR,2,FALSE),"")</f>
        <v>Kharasch 2011b</v>
      </c>
      <c r="C9217" s="250" t="str">
        <f>IF(AND(A9217&lt;&gt;"",ISNUMBER(A9217)),VLOOKUP(A9217,Studies!A:BR,3,FALSE),"")</f>
        <v>https://www.ncbi.nlm.nih.gov/pmc/articles/PMC3584707/</v>
      </c>
      <c r="D9217" s="250" t="str">
        <f>IF(AND(A9217&lt;&gt;"",ISNUMBER(A9217)),VLOOKUP(A9217,Studies!A:BR,4,FALSE),"")</f>
        <v>Alfentanil IV Rifampin coadmin sequential</v>
      </c>
      <c r="E9217" s="250" t="str">
        <f>IF(AND(A9217&lt;&gt;"",ISNUMBER(A9217)),VLOOKUP(A9217,Studies!A:BR,5,FALSE),"")</f>
        <v>Alfentanil</v>
      </c>
      <c r="F9217" s="251" t="str">
        <f>IF(AND(A9217&lt;&gt;"",ISNUMBER(A9217)),VLOOKUP(A9217,Studies!A:BR,6,FALSE),"")</f>
        <v>Plasma</v>
      </c>
      <c r="G9217" s="194">
        <v>113</v>
      </c>
      <c r="H9217" s="50" t="s">
        <v>60</v>
      </c>
      <c r="I9217" s="187">
        <v>0.1556748</v>
      </c>
      <c r="J9217" s="41" t="s">
        <v>941</v>
      </c>
      <c r="K9217" s="41" t="s">
        <v>116</v>
      </c>
      <c r="L9217" s="195">
        <v>6.16757E-2</v>
      </c>
      <c r="M9217" s="52" t="s">
        <v>941</v>
      </c>
      <c r="N9217" s="52" t="s">
        <v>117</v>
      </c>
    </row>
  </sheetData>
  <autoFilter ref="A1:Q9217" xr:uid="{68B027DC-BF9B-4CAB-AF74-A638615A9A31}"/>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5" zoomScaleNormal="85" workbookViewId="0">
      <pane xSplit="4" ySplit="1" topLeftCell="E50" activePane="bottomRight" state="frozen"/>
      <selection pane="topRight" activeCell="E1" sqref="E1"/>
      <selection pane="bottomLeft" activeCell="A2" sqref="A2"/>
      <selection pane="bottomRight" activeCell="A66" sqref="A66:A67"/>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144</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144</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4.25" x14ac:dyDescent="0.2">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144</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4.25" x14ac:dyDescent="0.2">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4.25" x14ac:dyDescent="0.2">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4.25" x14ac:dyDescent="0.2">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4.25" x14ac:dyDescent="0.2">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4.25" x14ac:dyDescent="0.2">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4.25" x14ac:dyDescent="0.2">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4.25" x14ac:dyDescent="0.2">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4.25" x14ac:dyDescent="0.2">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f>IF(AND(A62&lt;&gt;"",ISNUMBER(A62)),VLOOKUP(A62,Studies!A:BR,13,FALSE),"")</f>
        <v>0</v>
      </c>
      <c r="H62" s="140">
        <f t="shared" si="2"/>
        <v>0</v>
      </c>
      <c r="I62" s="207" t="str">
        <f>IF(AND(A62&lt;&gt;"",ISNUMBER(A62)),VLOOKUP(A62,Studies!A:BR,6,FALSE),"")</f>
        <v>Plasma</v>
      </c>
      <c r="J62" s="189"/>
      <c r="K62" s="189"/>
      <c r="L62" s="203"/>
      <c r="M62" s="203"/>
      <c r="N62" s="195"/>
      <c r="O62" s="195"/>
      <c r="P62" s="204"/>
      <c r="Q62" s="204"/>
      <c r="R62" s="184"/>
      <c r="S62" s="185"/>
      <c r="T62" s="186"/>
      <c r="U62" s="187"/>
      <c r="V62" s="188"/>
      <c r="W62" s="183"/>
      <c r="X62" s="178"/>
      <c r="Y62" s="182"/>
      <c r="Z62" s="182"/>
      <c r="AA62" s="178"/>
      <c r="AB62" s="138"/>
      <c r="AC62" s="178"/>
      <c r="AD62" s="178"/>
      <c r="AE62" s="179"/>
      <c r="AF62" s="179"/>
      <c r="AG62" s="180"/>
      <c r="AH62" s="179"/>
      <c r="AI62" s="179"/>
      <c r="AJ62" s="195"/>
      <c r="AK62" s="195"/>
      <c r="AL62" s="195"/>
      <c r="AM62" s="195"/>
      <c r="AN62" s="183">
        <f>IF(ISNUMBER(VLOOKUP(A62,NotghiID!A:A,1,FALSE)),1,0)</f>
        <v>0</v>
      </c>
    </row>
    <row r="63" spans="1:40" s="137" customFormat="1" ht="14.25" x14ac:dyDescent="0.2">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4.25" x14ac:dyDescent="0.2">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4.25" x14ac:dyDescent="0.2">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4.25" x14ac:dyDescent="0.2">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2923</v>
      </c>
      <c r="M66" s="203" t="s">
        <v>974</v>
      </c>
      <c r="N66" s="195">
        <v>2.7</v>
      </c>
      <c r="O66" s="195" t="s">
        <v>1102</v>
      </c>
      <c r="P66" s="204"/>
      <c r="Q66" s="204"/>
      <c r="R66" s="184">
        <v>0</v>
      </c>
      <c r="S66" s="185" t="s">
        <v>938</v>
      </c>
      <c r="T66" s="186">
        <v>128</v>
      </c>
      <c r="U66" s="187" t="s">
        <v>938</v>
      </c>
      <c r="V66" s="188" t="s">
        <v>60</v>
      </c>
      <c r="W66" s="183" t="s">
        <v>2925</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4.25" x14ac:dyDescent="0.2">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2924</v>
      </c>
      <c r="M67" s="203" t="s">
        <v>974</v>
      </c>
      <c r="N67" s="195"/>
      <c r="O67" s="195"/>
      <c r="P67" s="204"/>
      <c r="Q67" s="204"/>
      <c r="R67" s="184">
        <v>0</v>
      </c>
      <c r="S67" s="185" t="s">
        <v>938</v>
      </c>
      <c r="T67" s="186">
        <v>128</v>
      </c>
      <c r="U67" s="187" t="s">
        <v>938</v>
      </c>
      <c r="V67" s="188" t="s">
        <v>60</v>
      </c>
      <c r="W67" s="183" t="s">
        <v>2925</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4.25" x14ac:dyDescent="0.2">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4.25" x14ac:dyDescent="0.2">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4.25" x14ac:dyDescent="0.2">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4.25" x14ac:dyDescent="0.2">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4.25" x14ac:dyDescent="0.2">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4.25" x14ac:dyDescent="0.2">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4.25" x14ac:dyDescent="0.2">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4.25" x14ac:dyDescent="0.2">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4.25" x14ac:dyDescent="0.2">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4.25" x14ac:dyDescent="0.2">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4.25" x14ac:dyDescent="0.2">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4.25" x14ac:dyDescent="0.2">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4.25" x14ac:dyDescent="0.2">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4.25" x14ac:dyDescent="0.2">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4.25" x14ac:dyDescent="0.2">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4.25" x14ac:dyDescent="0.2">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1.52</v>
      </c>
      <c r="K86" s="189" t="s">
        <v>1102</v>
      </c>
      <c r="L86" s="203"/>
      <c r="M86" s="203"/>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4.25" x14ac:dyDescent="0.2">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4.25" x14ac:dyDescent="0.2">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4.25" x14ac:dyDescent="0.2">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4.25" x14ac:dyDescent="0.2">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4.25" x14ac:dyDescent="0.2">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4.25" x14ac:dyDescent="0.2">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4.25" x14ac:dyDescent="0.2">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2855</v>
      </c>
      <c r="X119" s="22">
        <v>450</v>
      </c>
      <c r="Z119" s="28" t="s">
        <v>58</v>
      </c>
      <c r="AB119" s="22" t="s">
        <v>2325</v>
      </c>
      <c r="AC119" s="22" t="s">
        <v>60</v>
      </c>
      <c r="AD119" s="22" t="s">
        <v>1511</v>
      </c>
    </row>
    <row r="120" spans="1:39" x14ac:dyDescent="0.2">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2856</v>
      </c>
      <c r="X120" s="22">
        <v>200</v>
      </c>
      <c r="Z120" s="28" t="s">
        <v>58</v>
      </c>
      <c r="AB120" s="22" t="s">
        <v>2689</v>
      </c>
      <c r="AC120" s="22" t="s">
        <v>60</v>
      </c>
      <c r="AD120" s="22" t="s">
        <v>1115</v>
      </c>
    </row>
    <row r="121" spans="1:39" x14ac:dyDescent="0.2">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2861</v>
      </c>
      <c r="M121" s="76" t="s">
        <v>2862</v>
      </c>
      <c r="N121" s="52">
        <v>0.12413793103448276</v>
      </c>
      <c r="O121" s="52" t="s">
        <v>1103</v>
      </c>
      <c r="R121" s="38">
        <v>0</v>
      </c>
      <c r="S121" s="39" t="s">
        <v>938</v>
      </c>
      <c r="T121" s="40">
        <v>113</v>
      </c>
      <c r="U121" s="41" t="s">
        <v>938</v>
      </c>
      <c r="V121" s="42" t="s">
        <v>60</v>
      </c>
      <c r="W121" s="30" t="s">
        <v>2863</v>
      </c>
      <c r="X121" s="22">
        <v>600</v>
      </c>
      <c r="Z121" s="28" t="s">
        <v>58</v>
      </c>
      <c r="AA121" s="22" t="s">
        <v>59</v>
      </c>
      <c r="AB121" s="22" t="s">
        <v>2676</v>
      </c>
      <c r="AC121" s="22" t="s">
        <v>60</v>
      </c>
      <c r="AD121" s="22" t="s">
        <v>2864</v>
      </c>
      <c r="AF121" s="23" t="s">
        <v>2705</v>
      </c>
    </row>
    <row r="122" spans="1:39" x14ac:dyDescent="0.2">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2866</v>
      </c>
      <c r="AF122" s="23" t="s">
        <v>2711</v>
      </c>
    </row>
    <row r="123" spans="1:39" x14ac:dyDescent="0.2">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2867</v>
      </c>
      <c r="L123" s="76" t="s">
        <v>2868</v>
      </c>
      <c r="M123" s="76" t="s">
        <v>974</v>
      </c>
      <c r="N123" s="52">
        <v>3.1074871263980901</v>
      </c>
      <c r="O123" s="52" t="s">
        <v>2867</v>
      </c>
      <c r="P123" s="84" t="s">
        <v>2869</v>
      </c>
      <c r="Q123" s="84" t="s">
        <v>974</v>
      </c>
      <c r="R123" s="38">
        <v>0</v>
      </c>
      <c r="S123" s="39" t="s">
        <v>938</v>
      </c>
      <c r="T123" s="40">
        <v>73</v>
      </c>
      <c r="U123" s="41" t="s">
        <v>938</v>
      </c>
      <c r="V123" s="42" t="s">
        <v>60</v>
      </c>
      <c r="W123" s="30" t="s">
        <v>2870</v>
      </c>
      <c r="X123" s="22">
        <v>400</v>
      </c>
      <c r="Z123" s="28" t="s">
        <v>58</v>
      </c>
      <c r="AB123" s="22" t="s">
        <v>2325</v>
      </c>
      <c r="AC123" s="22" t="s">
        <v>60</v>
      </c>
      <c r="AD123" s="22" t="s">
        <v>2871</v>
      </c>
      <c r="AF123" s="23" t="s">
        <v>2327</v>
      </c>
      <c r="AM123" s="52" t="s">
        <v>2320</v>
      </c>
    </row>
    <row r="124" spans="1:39" x14ac:dyDescent="0.2">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2867</v>
      </c>
      <c r="L124" s="76" t="s">
        <v>2872</v>
      </c>
      <c r="M124" s="76" t="s">
        <v>974</v>
      </c>
      <c r="N124" s="52">
        <v>2.6854478328357501</v>
      </c>
      <c r="O124" s="52" t="s">
        <v>2867</v>
      </c>
      <c r="P124" s="84" t="s">
        <v>2873</v>
      </c>
      <c r="Q124" s="84" t="s">
        <v>974</v>
      </c>
      <c r="R124" s="38">
        <v>0</v>
      </c>
      <c r="S124" s="39" t="s">
        <v>938</v>
      </c>
      <c r="T124" s="40">
        <v>73</v>
      </c>
      <c r="U124" s="41" t="s">
        <v>938</v>
      </c>
      <c r="V124" s="42" t="s">
        <v>60</v>
      </c>
      <c r="W124" s="30" t="s">
        <v>2870</v>
      </c>
      <c r="X124" s="22">
        <v>200</v>
      </c>
      <c r="Z124" s="28" t="s">
        <v>58</v>
      </c>
      <c r="AB124" s="22" t="s">
        <v>2325</v>
      </c>
      <c r="AC124" s="22" t="s">
        <v>60</v>
      </c>
      <c r="AD124" s="22" t="s">
        <v>2871</v>
      </c>
      <c r="AF124" s="23" t="s">
        <v>835</v>
      </c>
      <c r="AM124" s="52" t="s">
        <v>2320</v>
      </c>
    </row>
    <row r="125" spans="1:39" x14ac:dyDescent="0.2">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2783</v>
      </c>
      <c r="N125" s="52">
        <v>1.41</v>
      </c>
      <c r="O125" s="52" t="s">
        <v>335</v>
      </c>
      <c r="R125" s="38">
        <v>0</v>
      </c>
      <c r="S125" s="39" t="s">
        <v>938</v>
      </c>
      <c r="T125" s="40">
        <v>0</v>
      </c>
      <c r="U125" s="41" t="s">
        <v>938</v>
      </c>
      <c r="V125" s="42" t="s">
        <v>60</v>
      </c>
      <c r="W125" s="30" t="s">
        <v>2874</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2783</v>
      </c>
      <c r="N126" s="52">
        <v>1.76</v>
      </c>
      <c r="O126" s="52" t="s">
        <v>335</v>
      </c>
      <c r="R126" s="38">
        <v>0</v>
      </c>
      <c r="S126" s="39" t="s">
        <v>938</v>
      </c>
      <c r="T126" s="40">
        <v>3</v>
      </c>
      <c r="U126" s="41" t="s">
        <v>938</v>
      </c>
      <c r="V126" s="42" t="s">
        <v>60</v>
      </c>
      <c r="W126" s="30" t="s">
        <v>2874</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2783</v>
      </c>
      <c r="N127" s="52">
        <v>1.76</v>
      </c>
      <c r="O127" s="52" t="s">
        <v>335</v>
      </c>
      <c r="R127" s="38">
        <v>0</v>
      </c>
      <c r="S127" s="39" t="s">
        <v>938</v>
      </c>
      <c r="T127" s="40">
        <v>12</v>
      </c>
      <c r="U127" s="41" t="s">
        <v>938</v>
      </c>
      <c r="V127" s="42" t="s">
        <v>60</v>
      </c>
      <c r="W127" s="30" t="s">
        <v>2874</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2783</v>
      </c>
      <c r="N128" s="52">
        <v>1.71</v>
      </c>
      <c r="O128" s="52" t="s">
        <v>335</v>
      </c>
      <c r="R128" s="38">
        <v>0</v>
      </c>
      <c r="S128" s="39" t="s">
        <v>938</v>
      </c>
      <c r="T128" s="40">
        <v>24</v>
      </c>
      <c r="U128" s="41" t="s">
        <v>938</v>
      </c>
      <c r="V128" s="42" t="s">
        <v>60</v>
      </c>
      <c r="W128" s="30" t="s">
        <v>2874</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2806</v>
      </c>
      <c r="X131" s="22">
        <v>400</v>
      </c>
      <c r="Z131" s="28" t="s">
        <v>58</v>
      </c>
      <c r="AA131" s="22" t="s">
        <v>59</v>
      </c>
      <c r="AB131" s="22" t="s">
        <v>2691</v>
      </c>
      <c r="AC131" s="22" t="s">
        <v>60</v>
      </c>
      <c r="AD131" s="22" t="s">
        <v>2692</v>
      </c>
      <c r="AE131" s="23" t="s">
        <v>2693</v>
      </c>
      <c r="AF131" s="23" t="s">
        <v>2694</v>
      </c>
    </row>
    <row r="132" spans="1:39" x14ac:dyDescent="0.2">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2805</v>
      </c>
      <c r="X132" s="22">
        <v>600</v>
      </c>
      <c r="Z132" s="28" t="s">
        <v>58</v>
      </c>
      <c r="AA132" s="22" t="s">
        <v>59</v>
      </c>
      <c r="AB132" s="22" t="s">
        <v>2696</v>
      </c>
      <c r="AC132" s="22" t="s">
        <v>60</v>
      </c>
      <c r="AD132" s="22" t="s">
        <v>2697</v>
      </c>
      <c r="AE132" s="23" t="s">
        <v>2698</v>
      </c>
      <c r="AF132" s="23" t="s">
        <v>2699</v>
      </c>
    </row>
    <row r="133" spans="1:39" x14ac:dyDescent="0.2">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2804</v>
      </c>
      <c r="X134" s="22">
        <v>600</v>
      </c>
      <c r="Z134" s="28" t="s">
        <v>58</v>
      </c>
      <c r="AB134" s="22" t="s">
        <v>2696</v>
      </c>
      <c r="AC134" s="22" t="s">
        <v>60</v>
      </c>
      <c r="AD134" s="22" t="s">
        <v>2697</v>
      </c>
      <c r="AE134" s="23" t="s">
        <v>1145</v>
      </c>
      <c r="AF134" s="23" t="s">
        <v>2704</v>
      </c>
    </row>
    <row r="135" spans="1:39" x14ac:dyDescent="0.2">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2783</v>
      </c>
      <c r="N141" s="52">
        <v>1.9692307692307693</v>
      </c>
      <c r="O141" s="52" t="s">
        <v>2783</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2783</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2881</v>
      </c>
      <c r="X143" s="22" t="s">
        <v>2882</v>
      </c>
      <c r="Z143" s="28" t="s">
        <v>58</v>
      </c>
      <c r="AA143" s="22" t="s">
        <v>59</v>
      </c>
      <c r="AB143" s="22" t="s">
        <v>2659</v>
      </c>
      <c r="AC143" s="22" t="s">
        <v>60</v>
      </c>
      <c r="AD143" s="22" t="s">
        <v>2871</v>
      </c>
      <c r="AE143" s="23" t="s">
        <v>2883</v>
      </c>
      <c r="AJ143" s="52" t="s">
        <v>644</v>
      </c>
      <c r="AM143" s="52" t="s">
        <v>2445</v>
      </c>
    </row>
    <row r="144" spans="1:39" x14ac:dyDescent="0.2">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2783</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v>3.9</v>
      </c>
      <c r="K146" s="43" t="s">
        <v>996</v>
      </c>
      <c r="L146" s="76" t="s">
        <v>2723</v>
      </c>
      <c r="M146" s="76" t="s">
        <v>1099</v>
      </c>
      <c r="R146" s="38">
        <v>0</v>
      </c>
      <c r="S146" s="39">
        <v>6</v>
      </c>
      <c r="T146" s="40">
        <v>156</v>
      </c>
      <c r="U146" s="41">
        <v>162</v>
      </c>
      <c r="V146" s="42" t="s">
        <v>60</v>
      </c>
      <c r="W146" s="30" t="s">
        <v>2724</v>
      </c>
      <c r="X146" s="22">
        <v>300</v>
      </c>
      <c r="Z146" s="28" t="s">
        <v>58</v>
      </c>
      <c r="AA146" s="22" t="s">
        <v>59</v>
      </c>
      <c r="AB146" s="22" t="s">
        <v>2655</v>
      </c>
      <c r="AC146" s="22" t="s">
        <v>60</v>
      </c>
      <c r="AD146" s="22" t="s">
        <v>2725</v>
      </c>
      <c r="AE146" s="23" t="s">
        <v>1145</v>
      </c>
      <c r="AF146" s="23" t="s">
        <v>2726</v>
      </c>
    </row>
    <row r="147" spans="1:35" x14ac:dyDescent="0.2">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v>5.3</v>
      </c>
      <c r="K147" s="43" t="s">
        <v>996</v>
      </c>
      <c r="L147" s="76" t="s">
        <v>2727</v>
      </c>
      <c r="M147" s="76" t="s">
        <v>1099</v>
      </c>
      <c r="R147" s="38">
        <v>0</v>
      </c>
      <c r="S147" s="39">
        <v>6</v>
      </c>
      <c r="T147" s="40">
        <v>156</v>
      </c>
      <c r="U147" s="41">
        <v>162</v>
      </c>
      <c r="V147" s="42" t="s">
        <v>60</v>
      </c>
      <c r="W147" s="30" t="s">
        <v>2728</v>
      </c>
      <c r="X147" s="22">
        <v>300</v>
      </c>
      <c r="Z147" s="28" t="s">
        <v>58</v>
      </c>
      <c r="AA147" s="22" t="s">
        <v>59</v>
      </c>
      <c r="AB147" s="22" t="s">
        <v>2655</v>
      </c>
      <c r="AC147" s="22" t="s">
        <v>60</v>
      </c>
      <c r="AD147" s="22" t="s">
        <v>2725</v>
      </c>
      <c r="AE147" s="23" t="s">
        <v>1145</v>
      </c>
      <c r="AF147" s="23" t="s">
        <v>2726</v>
      </c>
    </row>
    <row r="148" spans="1:35" x14ac:dyDescent="0.2">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2729</v>
      </c>
      <c r="M148" s="76" t="s">
        <v>1099</v>
      </c>
      <c r="R148" s="38">
        <v>0</v>
      </c>
      <c r="S148" s="39">
        <v>6</v>
      </c>
      <c r="T148" s="40">
        <v>72</v>
      </c>
      <c r="U148" s="41">
        <v>78</v>
      </c>
      <c r="V148" s="42" t="s">
        <v>60</v>
      </c>
      <c r="W148" s="30" t="s">
        <v>2730</v>
      </c>
      <c r="X148" s="22">
        <v>250</v>
      </c>
      <c r="Z148" s="28" t="s">
        <v>58</v>
      </c>
      <c r="AB148" s="22" t="s">
        <v>2731</v>
      </c>
      <c r="AC148" s="22" t="s">
        <v>60</v>
      </c>
      <c r="AD148" s="22" t="s">
        <v>2732</v>
      </c>
      <c r="AE148" s="23" t="s">
        <v>1135</v>
      </c>
      <c r="AF148" s="23" t="s">
        <v>2733</v>
      </c>
    </row>
    <row r="149" spans="1:35" x14ac:dyDescent="0.2">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2734</v>
      </c>
      <c r="M149" s="76" t="s">
        <v>1099</v>
      </c>
      <c r="R149" s="38">
        <v>0</v>
      </c>
      <c r="S149" s="39">
        <v>6</v>
      </c>
      <c r="T149" s="40">
        <v>72</v>
      </c>
      <c r="U149" s="41">
        <v>78</v>
      </c>
      <c r="V149" s="42" t="s">
        <v>60</v>
      </c>
      <c r="W149" s="30" t="s">
        <v>2735</v>
      </c>
      <c r="X149" s="22">
        <v>250</v>
      </c>
      <c r="Z149" s="28" t="s">
        <v>58</v>
      </c>
      <c r="AB149" s="22" t="s">
        <v>2731</v>
      </c>
      <c r="AC149" s="22" t="s">
        <v>60</v>
      </c>
      <c r="AD149" s="22" t="s">
        <v>2732</v>
      </c>
      <c r="AE149" s="23" t="s">
        <v>1135</v>
      </c>
      <c r="AF149" s="23" t="s">
        <v>2733</v>
      </c>
    </row>
    <row r="150" spans="1:35" x14ac:dyDescent="0.2">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v>339</v>
      </c>
      <c r="U150" s="41" t="s">
        <v>938</v>
      </c>
      <c r="V150" s="42" t="s">
        <v>60</v>
      </c>
      <c r="W150" s="30" t="s">
        <v>2706</v>
      </c>
      <c r="X150" s="22" t="s">
        <v>2736</v>
      </c>
      <c r="Z150" s="28" t="s">
        <v>58</v>
      </c>
      <c r="AB150" s="22" t="s">
        <v>2737</v>
      </c>
      <c r="AC150" s="22" t="s">
        <v>60</v>
      </c>
      <c r="AD150" s="22" t="s">
        <v>2738</v>
      </c>
      <c r="AE150" s="23" t="s">
        <v>2668</v>
      </c>
      <c r="AF150" s="23" t="s">
        <v>2739</v>
      </c>
    </row>
    <row r="151" spans="1:35" x14ac:dyDescent="0.2">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2887</v>
      </c>
      <c r="X151" s="22">
        <v>450</v>
      </c>
      <c r="Z151" s="28" t="s">
        <v>58</v>
      </c>
      <c r="AA151" s="22" t="s">
        <v>59</v>
      </c>
      <c r="AB151" s="22" t="s">
        <v>2715</v>
      </c>
      <c r="AC151" s="22" t="s">
        <v>60</v>
      </c>
      <c r="AD151" s="22" t="s">
        <v>2677</v>
      </c>
      <c r="AF151" s="23" t="s">
        <v>2716</v>
      </c>
    </row>
    <row r="152" spans="1:35" x14ac:dyDescent="0.2">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2887</v>
      </c>
      <c r="X152" s="22">
        <v>450</v>
      </c>
      <c r="Z152" s="28" t="s">
        <v>58</v>
      </c>
      <c r="AA152" s="22" t="s">
        <v>59</v>
      </c>
      <c r="AB152" s="22" t="s">
        <v>2715</v>
      </c>
      <c r="AC152" s="22" t="s">
        <v>60</v>
      </c>
      <c r="AD152" s="22" t="s">
        <v>2677</v>
      </c>
      <c r="AF152" s="23" t="s">
        <v>2716</v>
      </c>
    </row>
    <row r="153" spans="1:35" x14ac:dyDescent="0.2">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2783</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2783</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2783</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2740</v>
      </c>
      <c r="Y156" s="182"/>
      <c r="Z156" s="182" t="s">
        <v>58</v>
      </c>
      <c r="AA156" s="178" t="s">
        <v>59</v>
      </c>
      <c r="AB156" s="178" t="s">
        <v>2522</v>
      </c>
      <c r="AC156" s="178" t="s">
        <v>60</v>
      </c>
      <c r="AD156" s="178" t="s">
        <v>2741</v>
      </c>
      <c r="AE156" s="179" t="s">
        <v>2668</v>
      </c>
      <c r="AF156" s="179" t="s">
        <v>2714</v>
      </c>
      <c r="AG156" s="180"/>
      <c r="AH156" s="179"/>
      <c r="AI156" s="179"/>
    </row>
    <row r="157" spans="1:35" x14ac:dyDescent="0.2">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2747</v>
      </c>
      <c r="L157" s="76" t="s">
        <v>2717</v>
      </c>
      <c r="M157" s="76" t="s">
        <v>1099</v>
      </c>
      <c r="N157" s="52">
        <f>70/58</f>
        <v>1.2068965517241379</v>
      </c>
      <c r="O157" s="195" t="s">
        <v>1103</v>
      </c>
      <c r="R157" s="38">
        <v>0</v>
      </c>
      <c r="S157" s="39" t="s">
        <v>938</v>
      </c>
      <c r="T157" s="186">
        <v>170</v>
      </c>
      <c r="U157" s="41" t="s">
        <v>938</v>
      </c>
      <c r="V157" s="42" t="s">
        <v>60</v>
      </c>
      <c r="X157" s="22">
        <v>500</v>
      </c>
      <c r="Y157" s="182"/>
      <c r="Z157" s="182" t="s">
        <v>58</v>
      </c>
      <c r="AA157" s="178" t="s">
        <v>59</v>
      </c>
      <c r="AB157" s="178" t="s">
        <v>2746</v>
      </c>
      <c r="AC157" s="178" t="s">
        <v>60</v>
      </c>
      <c r="AD157" s="178" t="s">
        <v>2548</v>
      </c>
      <c r="AE157" s="179" t="s">
        <v>1135</v>
      </c>
      <c r="AF157" s="179"/>
      <c r="AG157" s="180"/>
      <c r="AH157" s="179"/>
      <c r="AI157" s="179"/>
    </row>
    <row r="158" spans="1:35" x14ac:dyDescent="0.2">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2747</v>
      </c>
      <c r="L158" s="76" t="s">
        <v>2718</v>
      </c>
      <c r="M158" s="76" t="s">
        <v>1099</v>
      </c>
      <c r="N158" s="52">
        <f>66/59</f>
        <v>1.1186440677966101</v>
      </c>
      <c r="O158" s="195" t="s">
        <v>1103</v>
      </c>
      <c r="R158" s="38">
        <v>0</v>
      </c>
      <c r="S158" s="39" t="s">
        <v>938</v>
      </c>
      <c r="T158" s="186">
        <v>170</v>
      </c>
      <c r="U158" s="41" t="s">
        <v>938</v>
      </c>
      <c r="V158" s="42" t="s">
        <v>60</v>
      </c>
      <c r="X158" s="22">
        <v>500</v>
      </c>
      <c r="Z158" s="28" t="s">
        <v>58</v>
      </c>
      <c r="AA158" s="22" t="s">
        <v>59</v>
      </c>
      <c r="AB158" s="178" t="s">
        <v>2746</v>
      </c>
      <c r="AC158" s="22" t="s">
        <v>60</v>
      </c>
      <c r="AD158" s="22" t="s">
        <v>2548</v>
      </c>
      <c r="AE158" s="23" t="s">
        <v>1135</v>
      </c>
    </row>
    <row r="159" spans="1:35" x14ac:dyDescent="0.2">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2747</v>
      </c>
      <c r="L159" s="76" t="s">
        <v>2719</v>
      </c>
      <c r="M159" s="76" t="s">
        <v>1099</v>
      </c>
      <c r="N159" s="52">
        <f>68/58</f>
        <v>1.1724137931034482</v>
      </c>
      <c r="O159" s="52" t="s">
        <v>1103</v>
      </c>
      <c r="R159" s="38">
        <v>0</v>
      </c>
      <c r="S159" s="39" t="s">
        <v>938</v>
      </c>
      <c r="T159" s="40">
        <v>170</v>
      </c>
      <c r="U159" s="41" t="s">
        <v>938</v>
      </c>
      <c r="V159" s="42" t="s">
        <v>60</v>
      </c>
      <c r="X159" s="22">
        <v>500</v>
      </c>
      <c r="Z159" s="28" t="s">
        <v>58</v>
      </c>
      <c r="AA159" s="22" t="s">
        <v>59</v>
      </c>
      <c r="AB159" s="22" t="s">
        <v>2746</v>
      </c>
      <c r="AC159" s="22" t="s">
        <v>60</v>
      </c>
      <c r="AD159" s="22" t="s">
        <v>2548</v>
      </c>
      <c r="AE159" s="23" t="s">
        <v>1135</v>
      </c>
    </row>
    <row r="160" spans="1:35" x14ac:dyDescent="0.2">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2747</v>
      </c>
      <c r="L160" s="76" t="s">
        <v>2720</v>
      </c>
      <c r="M160" s="76" t="s">
        <v>1099</v>
      </c>
      <c r="N160" s="52">
        <f>34/12</f>
        <v>2.8333333333333335</v>
      </c>
      <c r="O160" s="52" t="s">
        <v>1103</v>
      </c>
      <c r="R160" s="38">
        <v>0</v>
      </c>
      <c r="S160" s="39" t="s">
        <v>938</v>
      </c>
      <c r="T160" s="40">
        <v>170</v>
      </c>
      <c r="U160" s="41" t="s">
        <v>938</v>
      </c>
      <c r="V160" s="42" t="s">
        <v>60</v>
      </c>
      <c r="X160" s="22">
        <v>500</v>
      </c>
      <c r="Y160" s="139"/>
      <c r="Z160" s="139" t="s">
        <v>58</v>
      </c>
      <c r="AA160" s="22" t="s">
        <v>59</v>
      </c>
      <c r="AB160" s="22" t="s">
        <v>2746</v>
      </c>
      <c r="AC160" s="138" t="s">
        <v>60</v>
      </c>
      <c r="AD160" s="22" t="s">
        <v>2548</v>
      </c>
      <c r="AE160" s="176" t="s">
        <v>1135</v>
      </c>
      <c r="AH160" s="180"/>
      <c r="AI160" s="180"/>
    </row>
    <row r="161" spans="1:35" x14ac:dyDescent="0.2">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2747</v>
      </c>
      <c r="L161" s="76" t="s">
        <v>2721</v>
      </c>
      <c r="M161" s="76" t="s">
        <v>1099</v>
      </c>
      <c r="N161" s="52">
        <f>31/12</f>
        <v>2.5833333333333335</v>
      </c>
      <c r="O161" s="52" t="s">
        <v>1103</v>
      </c>
      <c r="R161" s="38">
        <v>0</v>
      </c>
      <c r="S161" s="39" t="s">
        <v>938</v>
      </c>
      <c r="T161" s="40">
        <v>170</v>
      </c>
      <c r="U161" s="41" t="s">
        <v>938</v>
      </c>
      <c r="V161" s="42" t="s">
        <v>60</v>
      </c>
      <c r="X161" s="22">
        <v>500</v>
      </c>
      <c r="Y161" s="139"/>
      <c r="Z161" s="139" t="s">
        <v>58</v>
      </c>
      <c r="AA161" s="22" t="s">
        <v>59</v>
      </c>
      <c r="AB161" s="22" t="s">
        <v>2746</v>
      </c>
      <c r="AC161" s="138" t="s">
        <v>60</v>
      </c>
      <c r="AD161" s="22" t="s">
        <v>2548</v>
      </c>
      <c r="AE161" s="176" t="s">
        <v>1135</v>
      </c>
      <c r="AH161" s="180"/>
      <c r="AI161" s="180"/>
    </row>
    <row r="162" spans="1:35" x14ac:dyDescent="0.2">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2747</v>
      </c>
      <c r="L162" s="76" t="s">
        <v>2722</v>
      </c>
      <c r="M162" s="76" t="s">
        <v>1099</v>
      </c>
      <c r="N162" s="52">
        <f>33/12</f>
        <v>2.75</v>
      </c>
      <c r="O162" s="52" t="s">
        <v>1103</v>
      </c>
      <c r="R162" s="38">
        <v>0</v>
      </c>
      <c r="S162" s="39" t="s">
        <v>938</v>
      </c>
      <c r="T162" s="40">
        <v>170</v>
      </c>
      <c r="U162" s="41" t="s">
        <v>938</v>
      </c>
      <c r="V162" s="42" t="s">
        <v>60</v>
      </c>
      <c r="X162" s="22">
        <v>500</v>
      </c>
      <c r="Z162" s="28" t="s">
        <v>58</v>
      </c>
      <c r="AA162" s="22" t="s">
        <v>59</v>
      </c>
      <c r="AB162" s="22" t="s">
        <v>2746</v>
      </c>
      <c r="AC162" s="22" t="s">
        <v>60</v>
      </c>
      <c r="AD162" s="22" t="s">
        <v>2548</v>
      </c>
      <c r="AE162" s="23" t="s">
        <v>1135</v>
      </c>
    </row>
    <row r="163" spans="1:35" x14ac:dyDescent="0.2">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sortState xmlns:xlrd2="http://schemas.microsoft.com/office/spreadsheetml/2017/richdata2" ref="A2:AN176">
      <sortCondition ref="A1:A165"/>
    </sortState>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topLeftCell="A22"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1178</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1179</v>
      </c>
      <c r="B13" s="247">
        <v>178.27070000000001</v>
      </c>
    </row>
    <row r="14" spans="1:2" x14ac:dyDescent="0.2">
      <c r="A14" s="174" t="s">
        <v>1180</v>
      </c>
      <c r="B14" s="247">
        <v>444.41629999999998</v>
      </c>
    </row>
    <row r="15" spans="1:2" x14ac:dyDescent="0.2">
      <c r="A15" s="174" t="s">
        <v>1181</v>
      </c>
      <c r="B15" s="247">
        <v>853.92</v>
      </c>
    </row>
    <row r="16" spans="1:2" x14ac:dyDescent="0.2">
      <c r="A16" s="174" t="s">
        <v>102</v>
      </c>
      <c r="B16" s="247">
        <v>325.77</v>
      </c>
    </row>
    <row r="17" spans="1:2" x14ac:dyDescent="0.2">
      <c r="A17" s="174" t="s">
        <v>54</v>
      </c>
      <c r="B17" s="247">
        <v>822.94</v>
      </c>
    </row>
    <row r="18" spans="1:2" x14ac:dyDescent="0.2">
      <c r="A18" s="174" t="s">
        <v>1182</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1419</v>
      </c>
      <c r="B24" s="247">
        <v>704.85550000000001</v>
      </c>
    </row>
    <row r="25" spans="1:2" x14ac:dyDescent="0.2">
      <c r="A25" t="s">
        <v>1622</v>
      </c>
      <c r="B25" s="247">
        <v>408.87299999999999</v>
      </c>
    </row>
    <row r="26" spans="1:2" x14ac:dyDescent="0.2">
      <c r="A26" t="s">
        <v>1705</v>
      </c>
      <c r="B26" s="247">
        <v>585</v>
      </c>
    </row>
    <row r="27" spans="1:2" x14ac:dyDescent="0.2">
      <c r="A27" t="s">
        <v>1706</v>
      </c>
      <c r="B27" s="247">
        <v>585</v>
      </c>
    </row>
    <row r="28" spans="1:2" x14ac:dyDescent="0.2">
      <c r="A28" t="s">
        <v>1707</v>
      </c>
      <c r="B28" s="247">
        <v>0</v>
      </c>
    </row>
    <row r="29" spans="1:2" x14ac:dyDescent="0.2">
      <c r="A29" t="s">
        <v>2053</v>
      </c>
      <c r="B29" s="247">
        <v>308.76499999999999</v>
      </c>
    </row>
    <row r="30" spans="1:2" x14ac:dyDescent="0.2">
      <c r="A30" t="s">
        <v>1974</v>
      </c>
      <c r="B30" s="247">
        <v>343.21</v>
      </c>
    </row>
    <row r="31" spans="1:2" x14ac:dyDescent="0.2">
      <c r="A31" t="s">
        <v>2201</v>
      </c>
      <c r="B31" s="247">
        <v>315.67500000000001</v>
      </c>
    </row>
    <row r="32" spans="1:2" x14ac:dyDescent="0.2">
      <c r="A32" t="s">
        <v>1113</v>
      </c>
      <c r="B32" s="247">
        <v>747.95299999999997</v>
      </c>
    </row>
    <row r="33" spans="1:2" x14ac:dyDescent="0.2">
      <c r="A33" t="s">
        <v>2549</v>
      </c>
      <c r="B33">
        <v>763.95</v>
      </c>
    </row>
    <row r="34" spans="1:2" x14ac:dyDescent="0.2">
      <c r="A34" t="s">
        <v>2550</v>
      </c>
      <c r="B34">
        <v>733.93</v>
      </c>
    </row>
    <row r="35" spans="1:2" x14ac:dyDescent="0.2">
      <c r="A35" s="174" t="s">
        <v>383</v>
      </c>
      <c r="B35" s="174">
        <v>454.6</v>
      </c>
    </row>
    <row r="36" spans="1:2" x14ac:dyDescent="0.2">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25"/>
  <sheetViews>
    <sheetView zoomScale="85" zoomScaleNormal="85" workbookViewId="0">
      <pane ySplit="1" topLeftCell="A897" activePane="bottomLeft" state="frozen"/>
      <selection pane="bottomLeft" activeCell="F853" sqref="F853"/>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1269</v>
      </c>
    </row>
    <row r="2" spans="1:6"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1974</v>
      </c>
    </row>
    <row r="658" spans="1:6"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2857</v>
      </c>
    </row>
    <row r="681" spans="1:6"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2858</v>
      </c>
    </row>
    <row r="738" spans="1:6"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2859</v>
      </c>
    </row>
    <row r="739" spans="1:6"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2927</v>
      </c>
    </row>
    <row r="740" spans="1:6"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2927</v>
      </c>
    </row>
    <row r="741" spans="1:6"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2927</v>
      </c>
    </row>
    <row r="742" spans="1:6"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2927</v>
      </c>
    </row>
    <row r="743" spans="1:6"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2927</v>
      </c>
    </row>
    <row r="744" spans="1:6"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2927</v>
      </c>
    </row>
    <row r="745" spans="1:6"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2927</v>
      </c>
    </row>
    <row r="746" spans="1:6"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2927</v>
      </c>
    </row>
    <row r="747" spans="1:6"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2927</v>
      </c>
    </row>
    <row r="748" spans="1:6"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2927</v>
      </c>
    </row>
    <row r="749" spans="1:6"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2927</v>
      </c>
    </row>
    <row r="750" spans="1:6"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2927</v>
      </c>
    </row>
    <row r="751" spans="1:6"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2927</v>
      </c>
    </row>
    <row r="752" spans="1:6"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2927</v>
      </c>
    </row>
    <row r="753" spans="1:6"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2927</v>
      </c>
    </row>
    <row r="754" spans="1:6"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2927</v>
      </c>
    </row>
    <row r="755" spans="1:6"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2927</v>
      </c>
    </row>
    <row r="756" spans="1:6"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2927</v>
      </c>
    </row>
    <row r="757" spans="1:6"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2927</v>
      </c>
    </row>
    <row r="758" spans="1:6"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2927</v>
      </c>
    </row>
    <row r="759" spans="1:6"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2927</v>
      </c>
    </row>
    <row r="760" spans="1:6"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2928</v>
      </c>
    </row>
    <row r="761" spans="1:6"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2928</v>
      </c>
    </row>
    <row r="762" spans="1:6"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2930</v>
      </c>
    </row>
    <row r="763" spans="1:6"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2927</v>
      </c>
    </row>
    <row r="764" spans="1:6"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2929</v>
      </c>
    </row>
    <row r="765" spans="1:6"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2927</v>
      </c>
    </row>
    <row r="766" spans="1:6"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2927</v>
      </c>
    </row>
    <row r="767" spans="1:6"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2927</v>
      </c>
    </row>
    <row r="768" spans="1:6"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2927</v>
      </c>
    </row>
    <row r="769" spans="1:6"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2927</v>
      </c>
    </row>
    <row r="770" spans="1:6"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2927</v>
      </c>
    </row>
    <row r="771" spans="1:6"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2927</v>
      </c>
    </row>
    <row r="772" spans="1:6"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2927</v>
      </c>
    </row>
    <row r="773" spans="1:6"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2927</v>
      </c>
    </row>
    <row r="774" spans="1:6"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2927</v>
      </c>
    </row>
    <row r="775" spans="1:6"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2929</v>
      </c>
    </row>
    <row r="776" spans="1:6"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2929</v>
      </c>
    </row>
    <row r="777" spans="1:6"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2929</v>
      </c>
    </row>
    <row r="778" spans="1:6"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2929</v>
      </c>
    </row>
    <row r="779" spans="1:6"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2929</v>
      </c>
    </row>
    <row r="780" spans="1:6"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2929</v>
      </c>
    </row>
    <row r="781" spans="1:6"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2929</v>
      </c>
    </row>
    <row r="782" spans="1:6"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2929</v>
      </c>
    </row>
    <row r="783" spans="1:6"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2929</v>
      </c>
    </row>
    <row r="784" spans="1:6"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2929</v>
      </c>
    </row>
    <row r="785" spans="1:6"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2930</v>
      </c>
    </row>
    <row r="786" spans="1:6"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2930</v>
      </c>
    </row>
    <row r="787" spans="1:6"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2930</v>
      </c>
    </row>
    <row r="788" spans="1:6"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2930</v>
      </c>
    </row>
    <row r="789" spans="1:6"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2930</v>
      </c>
    </row>
    <row r="790" spans="1:6"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2930</v>
      </c>
    </row>
    <row r="791" spans="1:6"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2930</v>
      </c>
    </row>
    <row r="792" spans="1:6"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2930</v>
      </c>
    </row>
    <row r="793" spans="1:6"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2930</v>
      </c>
    </row>
    <row r="794" spans="1:6"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2927</v>
      </c>
    </row>
    <row r="795" spans="1:6"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2927</v>
      </c>
    </row>
    <row r="796" spans="1:6"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2927</v>
      </c>
    </row>
    <row r="797" spans="1:6"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2927</v>
      </c>
    </row>
    <row r="798" spans="1:6"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2927</v>
      </c>
    </row>
    <row r="799" spans="1:6"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2927</v>
      </c>
    </row>
    <row r="800" spans="1:6"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2927</v>
      </c>
    </row>
    <row r="801" spans="1:6"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2927</v>
      </c>
    </row>
    <row r="802" spans="1:6"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2927</v>
      </c>
    </row>
    <row r="803" spans="1:6"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2929</v>
      </c>
    </row>
    <row r="804" spans="1:6"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2929</v>
      </c>
    </row>
    <row r="805" spans="1:6"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2929</v>
      </c>
    </row>
    <row r="806" spans="1:6"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2929</v>
      </c>
    </row>
    <row r="807" spans="1:6"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2929</v>
      </c>
    </row>
    <row r="808" spans="1:6"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2929</v>
      </c>
    </row>
    <row r="809" spans="1:6"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2929</v>
      </c>
    </row>
    <row r="810" spans="1:6"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2929</v>
      </c>
    </row>
    <row r="811" spans="1:6"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2929</v>
      </c>
    </row>
    <row r="812" spans="1:6"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2929</v>
      </c>
    </row>
    <row r="813" spans="1:6"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2929</v>
      </c>
    </row>
    <row r="814" spans="1:6"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2929</v>
      </c>
    </row>
    <row r="815" spans="1:6"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2929</v>
      </c>
    </row>
    <row r="816" spans="1:6"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2929</v>
      </c>
    </row>
    <row r="817" spans="1:6"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2929</v>
      </c>
    </row>
    <row r="818" spans="1:6"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2929</v>
      </c>
    </row>
    <row r="819" spans="1:6"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2929</v>
      </c>
    </row>
    <row r="820" spans="1:6"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2929</v>
      </c>
    </row>
    <row r="821" spans="1:6"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2778</v>
      </c>
    </row>
    <row r="824" spans="1:6"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2779</v>
      </c>
    </row>
    <row r="825" spans="1:6"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2803</v>
      </c>
    </row>
    <row r="826" spans="1:6"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2803</v>
      </c>
    </row>
    <row r="829" spans="1:6"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2781</v>
      </c>
    </row>
    <row r="832" spans="1:6"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2782</v>
      </c>
    </row>
    <row r="834" spans="1:6"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2931</v>
      </c>
    </row>
    <row r="836" spans="1:6"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2932</v>
      </c>
    </row>
    <row r="837" spans="1:6"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2932</v>
      </c>
    </row>
    <row r="838" spans="1:6"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2932</v>
      </c>
    </row>
    <row r="839" spans="1:6"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2932</v>
      </c>
    </row>
    <row r="840" spans="1:6"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2787</v>
      </c>
    </row>
    <row r="841" spans="1:6"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2788</v>
      </c>
    </row>
    <row r="842" spans="1:6"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2789</v>
      </c>
    </row>
    <row r="843" spans="1:6"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2787</v>
      </c>
    </row>
    <row r="844" spans="1:6"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2788</v>
      </c>
    </row>
    <row r="845" spans="1:6"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2932</v>
      </c>
    </row>
    <row r="847" spans="1:6"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2932</v>
      </c>
    </row>
    <row r="848" spans="1:6"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2787</v>
      </c>
    </row>
    <row r="849" spans="1:6"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2788</v>
      </c>
    </row>
    <row r="850" spans="1:6"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2934</v>
      </c>
    </row>
    <row r="851" spans="1:6"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2934</v>
      </c>
    </row>
    <row r="852" spans="1:6"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2778</v>
      </c>
    </row>
    <row r="857" spans="1:6"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2779</v>
      </c>
    </row>
    <row r="858" spans="1:6"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2858</v>
      </c>
    </row>
    <row r="859" spans="1:6"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2858</v>
      </c>
    </row>
    <row r="860" spans="1:6"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2858</v>
      </c>
    </row>
    <row r="861" spans="1:6"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2778</v>
      </c>
    </row>
    <row r="862" spans="1:6"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2779</v>
      </c>
    </row>
    <row r="863" spans="1:6"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2778</v>
      </c>
    </row>
    <row r="864" spans="1:6"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2779</v>
      </c>
    </row>
    <row r="865" spans="1:6"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2778</v>
      </c>
    </row>
    <row r="866" spans="1:6"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2779</v>
      </c>
    </row>
    <row r="867" spans="1:6"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2933</v>
      </c>
    </row>
    <row r="882" spans="1:6"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2933</v>
      </c>
    </row>
    <row r="883" spans="1:6"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2752</v>
      </c>
    </row>
    <row r="891" spans="1:6"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2753</v>
      </c>
    </row>
    <row r="892" spans="1:6"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2752</v>
      </c>
    </row>
    <row r="893" spans="1:6"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2752</v>
      </c>
    </row>
    <row r="894" spans="1:6"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2753</v>
      </c>
    </row>
    <row r="895" spans="1:6"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2753</v>
      </c>
    </row>
    <row r="896" spans="1:6"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2814</v>
      </c>
    </row>
    <row r="897" spans="1:6"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2753</v>
      </c>
    </row>
    <row r="898" spans="1:6"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2753</v>
      </c>
    </row>
    <row r="899" spans="1:6"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2753</v>
      </c>
    </row>
    <row r="900" spans="1:6"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2753</v>
      </c>
    </row>
    <row r="901" spans="1:6"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2753</v>
      </c>
    </row>
    <row r="902" spans="1:6"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2753</v>
      </c>
    </row>
    <row r="903" spans="1:6"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2753</v>
      </c>
    </row>
    <row r="904" spans="1:6"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2753</v>
      </c>
    </row>
    <row r="905" spans="1:6"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2926</v>
      </c>
    </row>
    <row r="906" spans="1:6"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2926</v>
      </c>
    </row>
    <row r="907" spans="1:6"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2926</v>
      </c>
    </row>
    <row r="908" spans="1:6"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2926</v>
      </c>
    </row>
    <row r="909" spans="1:6"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2926</v>
      </c>
    </row>
    <row r="910" spans="1:6"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2926</v>
      </c>
    </row>
    <row r="911" spans="1:6"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2926</v>
      </c>
    </row>
    <row r="912" spans="1:6"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2926</v>
      </c>
    </row>
    <row r="913" spans="1:6"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2926</v>
      </c>
    </row>
    <row r="914" spans="1:6"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2926</v>
      </c>
    </row>
    <row r="915" spans="1:6"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2926</v>
      </c>
    </row>
    <row r="916" spans="1:6"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2926</v>
      </c>
    </row>
    <row r="917" spans="1:6"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2926</v>
      </c>
    </row>
    <row r="918" spans="1:6"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2926</v>
      </c>
    </row>
    <row r="919" spans="1:6"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2926</v>
      </c>
    </row>
    <row r="920" spans="1:6" x14ac:dyDescent="0.2">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2926</v>
      </c>
    </row>
    <row r="921" spans="1:6" x14ac:dyDescent="0.2">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2926</v>
      </c>
    </row>
    <row r="922" spans="1:6" x14ac:dyDescent="0.2">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2926</v>
      </c>
    </row>
    <row r="923" spans="1:6" x14ac:dyDescent="0.2">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2926</v>
      </c>
    </row>
    <row r="924" spans="1:6" x14ac:dyDescent="0.2">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2926</v>
      </c>
    </row>
    <row r="925" spans="1:6" x14ac:dyDescent="0.2">
      <c r="B925" s="188" t="str">
        <f>IF(AND(A925&lt;&gt;"",ISNUMBER(A925)),VLOOKUP(A925,Studies!A:BR,2,FALSE),"")</f>
        <v/>
      </c>
      <c r="C925" s="188" t="str">
        <f>IF(AND(A925&lt;&gt;"",ISNUMBER(A925)),VLOOKUP(A925,Studies!A:BR,3,FALSE),"")</f>
        <v/>
      </c>
      <c r="D925" s="252" t="str">
        <f>IF(AND(A925&lt;&gt;"",ISNUMBER(A925)),VLOOKUP(A925,Studies!A:BR,4,FALSE),"")</f>
        <v/>
      </c>
      <c r="E925" s="188" t="str">
        <f>IF(AND(A925&lt;&gt;"",ISNUMBER(A925)),VLOOKUP(A925,Studies!A:BR,5,FALSE),"")</f>
        <v/>
      </c>
    </row>
  </sheetData>
  <autoFilter ref="A1:F90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purl.org/dc/dcmitype/"/>
    <ds:schemaRef ds:uri="http://schemas.microsoft.com/office/infopath/2007/PartnerControls"/>
    <ds:schemaRef ds:uri="aecc70ee-2d6e-4d6b-a98f-0dfc4d2572dc"/>
    <ds:schemaRef ds:uri="http://schemas.microsoft.com/office/2006/documentManagement/typ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2019-11-22T16:29:33Z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