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A978080D-1E36-4D7A-AE9E-20CC89480329}" xr6:coauthVersionLast="45" xr6:coauthVersionMax="46" xr10:uidLastSave="{00000000-0000-0000-0000-000000000000}"/>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DDI!$A$1:$AO$244</definedName>
    <definedName name="_xlnm._FilterDatabase" localSheetId="1" hidden="1">'PK-Parameter'!$A$1:$AD$932</definedName>
    <definedName name="_xlnm._FilterDatabase" localSheetId="2" hidden="1">'PK-Profiles'!$A$1:$Q$12587</definedName>
    <definedName name="_xlnm._FilterDatabase" localSheetId="6" hidden="1">Projects!$A$1:$F$988</definedName>
    <definedName name="_xlnm._FilterDatabase" localSheetId="0" hidden="1">Studies!$A$2:$BR$1305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F938" i="9"/>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7" i="9" l="1"/>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<sst xmlns="http://schemas.openxmlformats.org/spreadsheetml/2006/main" count="89350" uniqueCount="4263">
  <si>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</si>
  <si>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</si>
  <si>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</si>
  <si>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</si>
  <si>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</si>
  <si>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</si>
  <si>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</si>
  <si>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</si>
  <si>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</si>
  <si>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</si>
  <si>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</si>
  <si>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</si>
  <si>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</si>
  <si>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</si>
  <si>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</si>
  <si>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</si>
  <si>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</si>
  <si>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</si>
  <si>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</si>
  <si>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</si>
  <si>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</si>
  <si>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</si>
  <si>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</si>
  <si>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</si>
  <si>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</si>
  <si>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</si>
  <si>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</si>
  <si>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</si>
  <si>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</si>
  <si>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</si>
  <si>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</si>
  <si>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</si>
  <si>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</si>
  <si>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</si>
  <si>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</si>
  <si>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</si>
  <si>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</si>
  <si>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</si>
  <si>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</si>
  <si>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</si>
  <si>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</si>
  <si>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</si>
  <si>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</si>
  <si>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</si>
  <si>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</si>
  <si>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</si>
  <si>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</si>
  <si>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</si>
  <si>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</si>
  <si>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</si>
  <si>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</si>
  <si>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</si>
  <si>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</si>
  <si>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</si>
  <si>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</si>
  <si>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</si>
  <si>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</si>
  <si>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</si>
  <si>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</si>
  <si>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</si>
  <si>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</si>
  <si>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</si>
  <si>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</si>
  <si>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</si>
  <si>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</si>
  <si>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</si>
  <si>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</si>
  <si>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</si>
  <si>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</si>
  <si>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</si>
  <si>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</si>
  <si>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</si>
  <si>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</si>
  <si>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</si>
  <si>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</si>
  <si>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</si>
  <si>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</si>
  <si>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</si>
  <si>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</si>
  <si>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</si>
  <si>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</si>
  <si>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</si>
  <si>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</si>
  <si>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</si>
  <si>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</si>
  <si>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</si>
  <si>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</si>
  <si>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</si>
  <si>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</si>
  <si>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</si>
  <si>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</si>
  <si>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</si>
  <si>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</si>
  <si>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</si>
  <si>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</si>
  <si>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</si>
  <si>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</si>
  <si>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</si>
  <si>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</si>
  <si>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</si>
  <si>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</si>
  <si>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</si>
  <si>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</si>
  <si>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</si>
  <si>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</si>
  <si>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</si>
  <si>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</si>
  <si>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</si>
  <si>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</si>
  <si>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</si>
  <si>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</si>
  <si>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</si>
  <si>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</si>
  <si>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</si>
  <si>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</si>
  <si>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</si>
  <si>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</si>
  <si>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</si>
  <si>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</si>
  <si>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</si>
  <si>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</si>
  <si>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</si>
  <si>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</si>
  <si>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</si>
  <si>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</si>
  <si>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</si>
  <si>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</si>
  <si>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</si>
  <si>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</si>
  <si>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</si>
  <si>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</si>
  <si>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</si>
  <si>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</si>
  <si>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</si>
  <si>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</si>
  <si>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</si>
  <si>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</si>
  <si>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</si>
  <si>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</si>
  <si>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</si>
  <si>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</si>
  <si>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</si>
  <si>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</si>
  <si>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</si>
  <si>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</si>
  <si>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</si>
  <si>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</si>
  <si>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</si>
  <si>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</si>
  <si>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</si>
  <si>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</si>
  <si>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</si>
  <si>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</si>
  <si>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</si>
  <si>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</si>
  <si>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</si>
  <si>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</si>
  <si>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</si>
  <si>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</si>
  <si>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</si>
  <si>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</si>
  <si>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</si>
  <si>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</si>
  <si>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</si>
  <si>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</si>
  <si>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</si>
  <si>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</si>
  <si>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</si>
  <si>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</si>
  <si>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</si>
  <si>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</si>
  <si>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</si>
  <si>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</si>
  <si>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</si>
  <si>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</si>
  <si>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</si>
  <si>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</si>
  <si>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</si>
  <si>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</si>
  <si>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</si>
  <si>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</si>
  <si>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</si>
  <si>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</si>
  <si>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</si>
  <si>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</si>
  <si>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</si>
  <si>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</si>
  <si>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</si>
  <si>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</si>
  <si>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</si>
  <si>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</si>
  <si>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</si>
  <si>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</si>
  <si>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</si>
  <si>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</si>
  <si>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</si>
  <si>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</si>
  <si>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</si>
  <si>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</si>
  <si>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</si>
  <si>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</si>
  <si>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</si>
  <si>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</si>
  <si>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</si>
  <si>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</si>
  <si>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</si>
  <si>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</si>
  <si>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</si>
  <si>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</si>
  <si>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</si>
  <si>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</si>
  <si>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</si>
  <si>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</si>
  <si>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</si>
  <si>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</si>
  <si>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</si>
  <si>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</si>
  <si>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</si>
  <si>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</si>
  <si>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</si>
  <si>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</si>
  <si>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</si>
  <si>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</si>
  <si>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</si>
  <si>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</si>
  <si>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</si>
  <si>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</si>
  <si>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</si>
  <si>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</si>
  <si>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</si>
  <si>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</si>
  <si>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</si>
  <si>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</si>
  <si>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</si>
  <si>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</si>
  <si>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</si>
  <si>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</si>
  <si>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</si>
  <si>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</si>
  <si>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</si>
  <si>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</si>
  <si>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</si>
  <si>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</si>
  <si>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</si>
  <si>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</si>
  <si>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</si>
  <si>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</si>
  <si>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</si>
  <si>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</si>
  <si>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</si>
  <si>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</si>
  <si>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</si>
  <si>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</si>
  <si>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</si>
  <si>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</si>
  <si>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</si>
  <si>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</si>
  <si>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</si>
  <si>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</si>
  <si>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</si>
  <si>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</si>
  <si>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</si>
  <si>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</si>
  <si>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</si>
  <si>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</si>
  <si>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</si>
  <si>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</si>
  <si>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</si>
  <si>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</si>
  <si>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</si>
  <si>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</si>
  <si>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</si>
  <si>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</si>
  <si>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</si>
  <si>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</si>
  <si>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</si>
  <si>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</si>
  <si>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</si>
  <si>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</si>
  <si>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</si>
  <si>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</si>
  <si>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</si>
  <si>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</si>
  <si>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</si>
  <si>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</si>
  <si>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</si>
  <si>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</si>
  <si>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</si>
  <si>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</si>
  <si>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</si>
  <si>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</si>
  <si>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</si>
  <si>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</si>
  <si>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</si>
  <si>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</si>
  <si>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</si>
  <si>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</si>
  <si>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</si>
  <si>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</si>
  <si>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</si>
  <si>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</si>
  <si>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</si>
  <si>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</si>
  <si>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</si>
  <si>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</si>
  <si>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</si>
  <si>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</si>
  <si>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</si>
  <si>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</si>
  <si>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</si>
  <si>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</si>
  <si>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</si>
  <si>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</si>
  <si>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</si>
  <si>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</si>
  <si>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</si>
  <si>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</si>
  <si>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</si>
  <si>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</si>
  <si>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</si>
  <si>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</si>
  <si>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</si>
  <si>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</si>
  <si>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</si>
  <si>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</si>
  <si>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</si>
  <si>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</si>
  <si>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</si>
  <si>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</si>
  <si>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</si>
  <si>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</si>
  <si>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</si>
  <si>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</si>
  <si>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</si>
  <si>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</si>
  <si>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</si>
  <si>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</si>
  <si>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</si>
  <si>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</si>
  <si>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</si>
  <si>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</si>
  <si>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</si>
  <si>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</si>
  <si>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</si>
  <si>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</si>
  <si>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</si>
  <si>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</si>
  <si>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</si>
  <si>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</si>
  <si>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</si>
  <si>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</si>
  <si>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</si>
  <si>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</si>
  <si>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</si>
  <si>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</si>
  <si>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</si>
  <si>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</si>
  <si>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</si>
  <si>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</si>
  <si>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</si>
  <si>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</si>
  <si>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</si>
  <si>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</si>
  <si>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</si>
  <si>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</si>
  <si>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</si>
  <si>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</si>
  <si>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</si>
  <si>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</si>
  <si>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</si>
  <si>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</si>
  <si>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</si>
  <si>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</si>
  <si>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</si>
  <si>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</si>
  <si>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</si>
  <si>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</si>
  <si>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</si>
  <si>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</si>
  <si>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</si>
  <si>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</si>
  <si>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</si>
  <si>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</si>
  <si>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</si>
  <si>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</si>
  <si>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</si>
  <si>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</si>
  <si>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</si>
  <si>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</si>
  <si>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</si>
  <si>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</si>
  <si>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</si>
  <si>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</si>
  <si>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</si>
  <si>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</si>
  <si>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</si>
  <si>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</si>
  <si>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</si>
  <si>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</si>
  <si>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</si>
  <si>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</si>
  <si>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</si>
  <si>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</si>
  <si>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</si>
  <si>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</si>
  <si>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</si>
  <si>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</si>
  <si>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</si>
  <si>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</si>
  <si>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</si>
  <si>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</si>
  <si>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</si>
  <si>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</si>
  <si>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</si>
  <si>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</si>
  <si>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</si>
  <si>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</si>
  <si>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</si>
  <si>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</si>
  <si>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</si>
  <si>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</si>
  <si>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</si>
  <si>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</si>
  <si>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</si>
  <si>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</si>
  <si>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</si>
  <si>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</si>
  <si>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</si>
  <si>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</si>
  <si>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</si>
  <si>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</si>
  <si>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</si>
  <si>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</si>
  <si>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</si>
  <si>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</si>
  <si>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</si>
  <si>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</si>
  <si>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</si>
  <si>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</si>
  <si>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</si>
  <si>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</si>
  <si>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</si>
  <si>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</si>
  <si>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</si>
  <si>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</si>
  <si>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</si>
  <si>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</si>
  <si>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</si>
  <si>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</si>
  <si>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</si>
  <si>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</si>
  <si>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</si>
  <si>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</si>
  <si>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</si>
  <si>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</si>
  <si>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</si>
  <si>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</si>
  <si>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</si>
  <si>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</si>
  <si>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</si>
  <si>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</si>
  <si>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</si>
  <si>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</si>
  <si>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</si>
  <si>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</si>
  <si>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</si>
  <si>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</si>
  <si>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</si>
  <si>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</si>
  <si>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</si>
  <si>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</si>
  <si>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</si>
  <si>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</si>
  <si>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</si>
  <si>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</si>
  <si>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</si>
  <si>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</si>
  <si>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</si>
  <si>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</si>
  <si>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</si>
  <si>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</si>
  <si>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</si>
  <si>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</si>
  <si>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</si>
  <si>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</si>
  <si>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</si>
  <si>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</si>
  <si>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</si>
  <si>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</si>
  <si>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</si>
  <si>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</si>
  <si>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</si>
  <si>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</si>
  <si>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</si>
  <si>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</si>
  <si>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</si>
  <si>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</si>
  <si>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</si>
  <si>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</si>
  <si>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</si>
  <si>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</si>
  <si>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</si>
  <si>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</si>
  <si>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</si>
  <si>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</si>
  <si>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</si>
  <si>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</si>
  <si>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</si>
  <si>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</si>
  <si>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</si>
  <si>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</si>
  <si>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</si>
  <si>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</si>
  <si>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</si>
  <si>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</si>
  <si>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</si>
  <si>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</si>
  <si>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</si>
  <si>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</si>
  <si>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</si>
  <si>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</si>
  <si>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</si>
  <si>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</si>
  <si>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</si>
  <si>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</si>
  <si>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</si>
  <si>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</si>
  <si>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</si>
  <si>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</si>
  <si>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</si>
  <si>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</si>
  <si>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</si>
  <si>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</si>
  <si>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</si>
  <si>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</si>
  <si>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</si>
  <si>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</si>
  <si>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</si>
  <si>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</si>
  <si>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</si>
  <si>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</si>
  <si>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</si>
  <si>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</si>
  <si>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</si>
  <si>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</si>
  <si>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</si>
  <si>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</si>
  <si>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</si>
  <si>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</si>
  <si>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</si>
  <si>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</si>
  <si>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</si>
  <si>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</si>
  <si>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</si>
  <si>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</si>
  <si>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</si>
  <si>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</si>
  <si>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</si>
  <si>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</si>
  <si>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</si>
  <si>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</si>
  <si>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</si>
  <si>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</si>
  <si>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</si>
  <si>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</si>
  <si>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</si>
  <si>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</si>
  <si>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</si>
  <si>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</si>
  <si>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</si>
  <si>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</si>
  <si>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</si>
  <si>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</si>
  <si>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</si>
  <si>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</si>
  <si>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</si>
  <si>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</si>
  <si>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</si>
  <si>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</si>
  <si>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</si>
  <si>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</si>
  <si>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</si>
  <si>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</si>
  <si>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</si>
  <si>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</si>
  <si>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</si>
  <si>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</si>
  <si>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</si>
  <si>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</si>
  <si>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</si>
  <si>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</si>
  <si>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</si>
  <si>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</si>
  <si>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</si>
  <si>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</si>
  <si>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</si>
  <si>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</si>
  <si>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</si>
  <si>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</si>
  <si>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</si>
  <si>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</si>
  <si>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</si>
  <si>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</si>
  <si>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</si>
  <si>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</si>
  <si>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</si>
  <si>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</si>
  <si>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</si>
  <si>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</si>
  <si>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</si>
  <si>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</si>
  <si>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</si>
  <si>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</si>
  <si>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</si>
  <si>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</si>
  <si>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</si>
  <si>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</si>
  <si>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</si>
  <si>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</si>
  <si>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</si>
  <si>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</si>
  <si>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</si>
  <si>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</si>
  <si>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</si>
  <si>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</si>
  <si>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</si>
  <si>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</si>
  <si>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</si>
  <si>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</si>
  <si>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</si>
  <si>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</si>
  <si>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</si>
  <si>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</si>
  <si>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</si>
  <si>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</si>
  <si>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</si>
  <si>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</si>
  <si>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</si>
  <si>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</si>
  <si>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</si>
  <si>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</si>
  <si>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</si>
  <si>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</si>
  <si>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</si>
  <si>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</si>
  <si>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</si>
  <si>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</si>
  <si>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</si>
  <si>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</si>
  <si>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</si>
  <si>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</si>
  <si>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</si>
  <si>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</si>
  <si>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</si>
  <si>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</si>
  <si>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</si>
  <si>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</si>
  <si>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</si>
  <si>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</si>
  <si>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</si>
  <si>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</si>
  <si>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</si>
  <si>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</si>
  <si>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</si>
  <si>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</si>
  <si>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</si>
  <si>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</si>
  <si>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</si>
  <si>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</si>
  <si>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</si>
  <si>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</si>
  <si>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</si>
  <si>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</si>
  <si>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</si>
  <si>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</si>
  <si>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</si>
  <si>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</si>
  <si>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</si>
  <si>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</si>
  <si>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</si>
  <si>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</si>
  <si>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</si>
  <si>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</si>
  <si>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</si>
  <si>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</si>
  <si>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</si>
  <si>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</si>
  <si>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</si>
  <si>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</si>
  <si>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</si>
  <si>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</si>
  <si>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</si>
  <si>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</si>
  <si>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</si>
  <si>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</si>
  <si>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</si>
  <si>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</si>
  <si>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</si>
  <si>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</si>
  <si>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</si>
  <si>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</si>
  <si>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</si>
  <si>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</si>
  <si>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</si>
  <si>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</si>
  <si>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</si>
  <si>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</si>
  <si>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</si>
  <si>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</si>
  <si>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</si>
  <si>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</si>
  <si>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</si>
  <si>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</si>
  <si>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</si>
  <si>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</si>
  <si>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</si>
  <si>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</si>
  <si>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</si>
  <si>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</si>
  <si>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</si>
  <si>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</si>
  <si>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</si>
  <si>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</si>
  <si>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</si>
  <si>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</si>
  <si>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</si>
  <si>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</si>
  <si>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</si>
  <si>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</si>
  <si>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</si>
  <si>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</si>
  <si>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</si>
  <si>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</si>
  <si>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</si>
  <si>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</si>
  <si>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</si>
  <si>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</si>
  <si>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</si>
  <si>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</si>
  <si>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</si>
  <si>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</si>
  <si>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</si>
  <si>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</si>
  <si>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</si>
  <si>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</si>
  <si>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</si>
  <si>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</si>
  <si>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</si>
  <si>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</si>
  <si>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</si>
  <si>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</si>
  <si>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</si>
  <si>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</si>
  <si>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</si>
  <si>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</si>
  <si>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</si>
  <si>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</si>
  <si>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</si>
  <si>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</si>
  <si>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</si>
  <si>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</si>
  <si>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</si>
  <si>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</si>
  <si>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</si>
  <si>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</si>
  <si>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</si>
  <si>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</si>
  <si>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</si>
  <si>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</si>
  <si>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</si>
  <si>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</si>
  <si>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</si>
  <si>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</si>
  <si>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</si>
  <si>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</si>
  <si>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</si>
  <si>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</si>
  <si>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</si>
  <si>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</si>
  <si>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</si>
  <si>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</si>
  <si>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</si>
  <si>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</si>
  <si>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</si>
  <si>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</si>
  <si>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</si>
  <si>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</si>
  <si>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</si>
  <si>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</si>
  <si>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</si>
  <si>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</si>
  <si>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</si>
  <si>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</si>
  <si>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</si>
  <si>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</si>
  <si>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</si>
  <si>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</si>
  <si>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</si>
  <si>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</si>
  <si>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</si>
  <si>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</si>
  <si>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</si>
  <si>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</si>
  <si>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</si>
  <si>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</si>
  <si>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</si>
  <si>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</si>
  <si>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</si>
  <si>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</si>
  <si>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</si>
  <si>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</si>
  <si>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</si>
  <si>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</si>
  <si>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</si>
  <si>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</si>
  <si>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</si>
  <si>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</si>
  <si>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</si>
  <si>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</si>
  <si>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</si>
  <si>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</si>
  <si>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</si>
  <si>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</si>
  <si>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</si>
  <si>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</si>
  <si>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</si>
  <si>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</si>
  <si>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</si>
  <si>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</si>
  <si>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</si>
  <si>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</si>
  <si>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</si>
  <si>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</si>
  <si>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</si>
  <si>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</si>
  <si>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</si>
  <si>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</si>
  <si>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</si>
  <si>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</si>
  <si>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</si>
  <si>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</si>
  <si>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</si>
  <si>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</si>
  <si>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</si>
  <si>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</si>
  <si>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</si>
  <si>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</si>
  <si>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</si>
  <si>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</si>
  <si>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</si>
  <si>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</si>
  <si>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</si>
  <si>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</si>
  <si>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</si>
  <si>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</si>
  <si>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</si>
  <si>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</si>
  <si>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</si>
  <si>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</si>
  <si>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</si>
  <si>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</si>
  <si>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</si>
  <si>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</si>
  <si>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</si>
  <si>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</si>
  <si>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</si>
  <si>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</si>
  <si>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</si>
  <si>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</si>
  <si>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</si>
  <si>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</si>
  <si>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</si>
  <si>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</si>
  <si>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</si>
  <si>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</si>
  <si>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</si>
  <si>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</si>
  <si>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</si>
  <si>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</si>
  <si>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</si>
  <si>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</si>
  <si>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</si>
  <si>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</si>
  <si>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</si>
  <si>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</si>
  <si>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</si>
  <si>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</si>
  <si>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</si>
  <si>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</si>
  <si>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</si>
  <si>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</si>
  <si>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</si>
  <si>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</si>
  <si>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</si>
  <si>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</si>
  <si>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</si>
  <si>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</si>
  <si>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</si>
  <si>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</si>
  <si>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</si>
  <si>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</si>
  <si>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</si>
  <si>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</si>
  <si>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</si>
  <si>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</si>
  <si>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</si>
  <si>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</si>
  <si>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</si>
  <si>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</si>
  <si>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</si>
  <si>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</si>
  <si>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</si>
  <si>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</si>
  <si>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</si>
  <si>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</si>
  <si>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</si>
  <si>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</si>
  <si>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</si>
  <si>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</si>
  <si>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</si>
  <si>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</si>
  <si>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</si>
  <si>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</si>
  <si>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</si>
  <si>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</si>
  <si>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</si>
  <si>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</si>
  <si>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</si>
  <si>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</si>
  <si>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</si>
  <si>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</si>
  <si>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</si>
  <si>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</si>
  <si>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</si>
  <si>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</si>
  <si>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</si>
  <si>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</si>
  <si>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</si>
  <si>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</si>
  <si>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</si>
  <si>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</si>
  <si>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</si>
  <si>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</si>
  <si>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</si>
  <si>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</si>
  <si>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</si>
  <si>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</si>
  <si>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</si>
  <si>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</si>
  <si>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</si>
  <si>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</si>
  <si>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</si>
  <si>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</si>
  <si>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</si>
  <si>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</si>
  <si>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</si>
  <si>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</si>
  <si>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</si>
  <si>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</si>
  <si>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</si>
  <si>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</si>
  <si>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</si>
  <si>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</si>
  <si>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</si>
  <si>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</si>
  <si>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</si>
  <si>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</si>
  <si>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</si>
  <si>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</si>
  <si>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</si>
  <si>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</si>
  <si>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</si>
  <si>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</si>
  <si>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</si>
  <si>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</si>
  <si>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</si>
  <si>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</si>
  <si>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</si>
  <si>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</si>
  <si>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</si>
  <si>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</si>
  <si>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</si>
  <si>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</si>
  <si>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</si>
  <si>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</si>
  <si>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</si>
  <si>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</si>
  <si>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</si>
  <si>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</si>
  <si>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</si>
  <si>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</si>
  <si>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</si>
  <si>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</si>
  <si>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</si>
  <si>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</si>
  <si>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</si>
  <si>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</si>
  <si>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</si>
  <si>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</si>
  <si>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</si>
  <si>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</si>
  <si>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</si>
  <si>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</si>
  <si>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</si>
  <si>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</si>
  <si>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</si>
  <si>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</si>
  <si>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</si>
  <si>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</si>
  <si>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</si>
  <si>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</si>
  <si>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</si>
  <si>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</si>
  <si>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</si>
  <si>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</si>
  <si>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</si>
  <si>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</si>
  <si>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</si>
  <si>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</si>
  <si>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</si>
  <si>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</si>
  <si>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</si>
  <si>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</si>
  <si>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</si>
  <si>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</si>
  <si>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</si>
  <si>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</si>
  <si>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</si>
  <si>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</si>
  <si>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</si>
  <si>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</si>
  <si>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</si>
  <si>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</si>
  <si>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</si>
  <si>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</si>
  <si>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</si>
  <si>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</si>
  <si>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</si>
  <si>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</si>
  <si>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</si>
  <si>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</si>
  <si>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</si>
  <si>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</si>
  <si>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</si>
  <si>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</si>
  <si>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</si>
  <si>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</si>
  <si>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</si>
  <si>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</si>
  <si>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</si>
  <si>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</si>
  <si>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</si>
  <si>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</si>
  <si>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</si>
  <si>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</si>
  <si>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</si>
  <si>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</si>
  <si>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</si>
  <si>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</si>
  <si>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</si>
  <si>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</si>
  <si>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</si>
  <si>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</si>
  <si>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</si>
  <si>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</si>
  <si>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</si>
  <si>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</si>
  <si>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</si>
  <si>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</si>
  <si>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</si>
  <si>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</si>
  <si>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</si>
  <si>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</si>
  <si>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</si>
  <si>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</si>
  <si>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</si>
  <si>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</si>
  <si>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</si>
  <si>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</si>
  <si>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</si>
  <si>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</si>
  <si>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</si>
  <si>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</si>
  <si>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</si>
  <si>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</si>
  <si>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</si>
  <si>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</si>
  <si>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</si>
  <si>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</si>
  <si>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</si>
  <si>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</si>
  <si>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</si>
  <si>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</si>
  <si>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</si>
  <si>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</si>
  <si>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</si>
  <si>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</si>
  <si>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</si>
  <si>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</si>
  <si>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</si>
  <si>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</si>
  <si>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</si>
  <si>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</si>
  <si>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</si>
  <si>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</si>
  <si>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</si>
  <si>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</si>
  <si>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</si>
  <si>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</si>
  <si>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</si>
  <si>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</si>
  <si>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</si>
  <si>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</si>
  <si>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</si>
  <si>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</si>
  <si>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</si>
  <si>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</si>
  <si>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</si>
  <si>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</si>
  <si>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</si>
  <si>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</si>
  <si>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</si>
  <si>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</si>
  <si>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</si>
  <si>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</si>
  <si>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</si>
  <si>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</si>
  <si>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</si>
  <si>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</si>
  <si>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</si>
  <si>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</si>
  <si>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</si>
  <si>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</si>
  <si>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</si>
  <si>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</si>
  <si>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</si>
  <si>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</si>
  <si>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</si>
  <si>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</si>
  <si>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</si>
  <si>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</si>
  <si>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</si>
  <si>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</si>
  <si>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</si>
  <si>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</si>
  <si>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</si>
  <si>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</si>
  <si>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</si>
  <si>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</si>
  <si>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</si>
  <si>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</si>
  <si>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</si>
  <si>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</si>
  <si>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</si>
  <si>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</si>
  <si>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</si>
  <si>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</si>
  <si>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</si>
  <si>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</si>
  <si>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</si>
  <si>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</si>
  <si>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</si>
  <si>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</si>
  <si>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</si>
  <si>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</si>
  <si>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</si>
  <si>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</si>
  <si>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</si>
  <si>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</si>
  <si>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</si>
  <si>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</si>
  <si>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</si>
  <si>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</si>
  <si>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</si>
  <si>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</si>
  <si>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</si>
  <si>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</si>
  <si>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</si>
  <si>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</si>
  <si>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</si>
  <si>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</si>
  <si>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</si>
  <si>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</si>
  <si>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</si>
  <si>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</si>
  <si>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</si>
  <si>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</si>
  <si>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</si>
  <si>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</si>
  <si>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</si>
  <si>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</si>
  <si>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</si>
  <si>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</si>
  <si>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</si>
  <si>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</si>
  <si>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</si>
  <si>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</si>
  <si>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</si>
  <si>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</si>
  <si>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</si>
  <si>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</si>
  <si>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</si>
  <si>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</si>
  <si>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</si>
  <si>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</si>
  <si>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</si>
  <si>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</si>
  <si>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</si>
  <si>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</si>
  <si>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</si>
  <si>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</si>
  <si>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</si>
  <si>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</si>
  <si>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</si>
  <si>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</si>
  <si>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</si>
  <si>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</si>
  <si>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</si>
  <si>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</si>
  <si>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</si>
  <si>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</si>
  <si>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</si>
  <si>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</si>
  <si>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</si>
  <si>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</si>
  <si>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</si>
  <si>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</si>
  <si>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</si>
  <si>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</si>
  <si>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</si>
  <si>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</si>
  <si>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</si>
  <si>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</si>
  <si>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</si>
  <si>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</si>
  <si>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</si>
  <si>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</si>
  <si>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</si>
  <si>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</si>
  <si>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</si>
  <si>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</si>
  <si>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</si>
  <si>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</si>
  <si>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</si>
  <si>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</si>
  <si>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</si>
  <si>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</si>
  <si>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</si>
  <si>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</si>
  <si>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</si>
  <si>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</si>
  <si>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</si>
  <si>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</si>
  <si>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</si>
  <si>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</si>
  <si>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</si>
  <si>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</si>
  <si>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</si>
  <si>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</si>
  <si>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</si>
  <si>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</si>
  <si>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</si>
  <si>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</si>
  <si>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</si>
  <si>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</si>
  <si>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</si>
  <si>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</si>
  <si>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</si>
  <si>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</si>
  <si>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</si>
  <si>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</si>
  <si>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</si>
  <si>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</si>
  <si>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</si>
  <si>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</si>
  <si>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</si>
  <si>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</si>
  <si>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</si>
  <si>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</si>
  <si>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</si>
  <si>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</si>
  <si>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</si>
  <si>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</si>
  <si>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</si>
  <si>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</si>
  <si>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</si>
  <si>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</si>
  <si>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</si>
  <si>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</si>
  <si>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</si>
  <si>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</si>
  <si>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</si>
  <si>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</si>
  <si>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</si>
  <si>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</si>
  <si>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</si>
  <si>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</si>
  <si>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</si>
  <si>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</si>
  <si>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</si>
  <si>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</si>
  <si>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</si>
  <si>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</si>
  <si>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</si>
  <si>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</si>
  <si>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</si>
  <si>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</si>
  <si>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</si>
  <si>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</si>
  <si>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</si>
  <si>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</si>
  <si>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</si>
  <si>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</si>
  <si>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</si>
  <si>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</si>
  <si>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</si>
  <si>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</si>
  <si>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</si>
  <si>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</si>
  <si>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</si>
  <si>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</si>
  <si>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</si>
  <si>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</si>
  <si>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</si>
  <si>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</si>
  <si>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</si>
  <si>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</si>
  <si>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</si>
  <si>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</si>
  <si>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</si>
  <si>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</si>
  <si>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</si>
  <si>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</si>
  <si>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</si>
  <si>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</si>
  <si>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</si>
  <si>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</si>
  <si>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</si>
  <si>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</si>
  <si>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</si>
  <si>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</si>
  <si>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</si>
  <si>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</si>
  <si>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</si>
  <si>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</si>
  <si>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</si>
  <si>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</si>
  <si>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</si>
  <si>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</si>
  <si>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</si>
  <si>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</si>
  <si>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</si>
  <si>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</si>
  <si>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</si>
  <si>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</si>
  <si>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</si>
  <si>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</si>
  <si>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</si>
  <si>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</si>
  <si>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</si>
  <si>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</si>
  <si>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</si>
  <si>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</si>
  <si>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</si>
  <si>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</si>
  <si>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</si>
  <si>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</si>
  <si>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</si>
  <si>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</si>
  <si>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</si>
  <si>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</si>
  <si>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</si>
  <si>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</si>
  <si>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</si>
  <si>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</si>
  <si>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</si>
  <si>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</si>
  <si>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</si>
  <si>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</si>
  <si>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</si>
  <si>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</si>
  <si>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</si>
  <si>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</si>
  <si>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</si>
  <si>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</si>
  <si>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</si>
  <si>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</si>
  <si>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</si>
  <si>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</si>
  <si>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</si>
  <si>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</si>
  <si>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</si>
  <si>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</si>
  <si>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</si>
  <si>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</si>
  <si>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</si>
  <si>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</si>
  <si>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</si>
  <si>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</si>
  <si>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</si>
  <si>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</si>
  <si>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</si>
  <si>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</si>
  <si>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</si>
  <si>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</si>
  <si>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</si>
  <si>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</si>
  <si>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</si>
  <si>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</si>
  <si>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</si>
  <si>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</si>
  <si>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</si>
  <si>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</si>
  <si>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</si>
  <si>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</si>
  <si>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</si>
  <si>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</si>
  <si>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</si>
  <si>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</si>
  <si>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</si>
  <si>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</si>
  <si>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</si>
  <si>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</si>
  <si>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</si>
  <si>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</si>
  <si>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</si>
  <si>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</si>
  <si>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</si>
  <si>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</si>
  <si>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</si>
  <si>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</si>
  <si>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</si>
  <si>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</si>
  <si>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</si>
  <si>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</si>
  <si>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</si>
  <si>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</si>
  <si>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</si>
  <si>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</si>
  <si>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</si>
  <si>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</si>
  <si>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</si>
  <si>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</si>
  <si>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</si>
  <si>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</si>
  <si>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</si>
  <si>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</si>
  <si>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</si>
  <si>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</si>
  <si>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</si>
  <si>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</si>
  <si>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</si>
  <si>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</si>
  <si>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</si>
  <si>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</si>
  <si>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</si>
  <si>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</si>
  <si>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</si>
  <si>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</si>
  <si>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</si>
  <si>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</si>
  <si>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</si>
  <si>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</si>
  <si>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</si>
  <si>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</si>
  <si>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</si>
  <si>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</si>
  <si>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</si>
  <si>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</si>
  <si>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</si>
  <si>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</si>
  <si>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</si>
  <si>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</si>
  <si>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</si>
  <si>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</si>
  <si>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</si>
  <si>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</si>
  <si>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</si>
  <si>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</si>
  <si>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</si>
  <si>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</si>
  <si>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</si>
  <si>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</si>
  <si>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</si>
  <si>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</si>
  <si>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</si>
  <si>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</si>
  <si>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</si>
  <si>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</si>
  <si>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</si>
  <si>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</si>
  <si>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</si>
  <si>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</si>
  <si>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</si>
  <si>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</si>
  <si>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</si>
  <si>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</si>
  <si>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</si>
  <si>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</si>
  <si>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</si>
  <si>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</si>
  <si>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</si>
  <si>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</si>
  <si>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</si>
  <si>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</si>
  <si>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</si>
  <si>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</si>
  <si>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</si>
  <si>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</si>
  <si>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</si>
  <si>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</si>
  <si>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</si>
  <si>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</si>
  <si>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</si>
  <si>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</si>
  <si>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</si>
  <si>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</si>
  <si>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</si>
  <si>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</si>
  <si>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</si>
  <si>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</si>
  <si>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</si>
  <si>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</si>
  <si>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</si>
  <si>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</si>
  <si>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</si>
  <si>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</si>
  <si>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</si>
  <si>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</si>
  <si>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</si>
  <si>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</si>
  <si>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</si>
  <si>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</si>
  <si>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</si>
  <si>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</si>
  <si>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</si>
  <si>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</si>
  <si>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</si>
  <si>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</si>
  <si>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</si>
  <si>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</si>
  <si>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</si>
  <si>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</si>
  <si>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</si>
  <si>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</si>
  <si>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</si>
  <si>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</si>
  <si>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</si>
  <si>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</si>
  <si>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</si>
  <si>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</si>
  <si>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</si>
  <si>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</si>
  <si>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</si>
  <si>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</si>
  <si>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</si>
  <si>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</si>
  <si>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</si>
  <si>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</si>
  <si>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</si>
  <si>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</si>
  <si>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</si>
  <si>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</si>
  <si>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</si>
  <si>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</si>
  <si>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</si>
  <si>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</si>
  <si>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</si>
  <si>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</si>
  <si>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</si>
  <si>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</si>
  <si>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</si>
  <si>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</si>
  <si>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</si>
  <si>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</si>
  <si>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</si>
  <si>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</si>
  <si>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</si>
  <si>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</si>
  <si>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</si>
  <si>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</si>
  <si>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</si>
  <si>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</si>
  <si>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</si>
  <si>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</si>
  <si>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</si>
  <si>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</si>
  <si>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</si>
  <si>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</si>
  <si>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</si>
  <si>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</si>
  <si>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</si>
  <si>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</si>
  <si>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</si>
  <si>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</si>
  <si>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</si>
  <si>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</si>
  <si>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</si>
  <si>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</si>
  <si>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</si>
  <si>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</si>
  <si>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</si>
  <si>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</si>
  <si>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</si>
  <si>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</si>
  <si>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</si>
  <si>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</si>
  <si>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</si>
  <si>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</si>
  <si>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</si>
  <si>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</si>
  <si>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</si>
  <si>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</si>
  <si>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</si>
  <si>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</si>
  <si>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</si>
  <si>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</si>
  <si>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</si>
  <si>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</si>
  <si>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</si>
  <si>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</si>
  <si>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</si>
  <si>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</si>
  <si>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</si>
  <si>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</si>
  <si>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</si>
  <si>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</si>
  <si>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</si>
  <si>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</si>
  <si>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</si>
  <si>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</si>
  <si>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</si>
  <si>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</si>
  <si>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</si>
  <si>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</si>
  <si>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</si>
  <si>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</si>
  <si>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</si>
  <si>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</si>
  <si>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</si>
  <si>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</si>
  <si>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</si>
  <si>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</si>
  <si>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</si>
  <si>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</si>
  <si>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</si>
  <si>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</si>
  <si>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</si>
  <si>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</si>
  <si>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</si>
  <si>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</si>
  <si>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</si>
  <si>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</si>
  <si>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</si>
  <si>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</si>
  <si>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</si>
  <si>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</si>
  <si>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</si>
  <si>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</si>
  <si>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</si>
  <si>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</si>
  <si>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</si>
  <si>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</si>
  <si>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</si>
  <si>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</si>
  <si>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</si>
  <si>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</si>
  <si>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</si>
  <si>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</si>
  <si>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</si>
  <si>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</si>
  <si>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</si>
  <si>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</si>
  <si>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</si>
  <si>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</si>
  <si>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</si>
  <si>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</si>
  <si>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</si>
  <si>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</si>
  <si>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</si>
  <si>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</si>
  <si>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</si>
  <si>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</si>
  <si>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</si>
  <si>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</si>
  <si>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</si>
  <si>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</si>
  <si>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</si>
  <si>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</si>
  <si>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</si>
  <si>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</si>
  <si>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</si>
  <si>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</si>
  <si>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</si>
  <si>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</si>
  <si>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</si>
  <si>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</si>
  <si>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</si>
  <si>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</si>
  <si>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</si>
  <si>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</si>
  <si>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</si>
  <si>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</si>
  <si>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</si>
  <si>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</si>
  <si>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</si>
  <si>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</si>
  <si>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</si>
  <si>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</si>
  <si>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</si>
  <si>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</si>
  <si>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</si>
  <si>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</si>
  <si>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</si>
  <si>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</si>
  <si>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</si>
  <si>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</si>
  <si>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</si>
  <si>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</si>
  <si>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</si>
  <si>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</si>
  <si>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</si>
  <si>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</si>
  <si>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</si>
  <si>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</si>
  <si>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</si>
  <si>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</si>
  <si>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</si>
  <si>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</si>
  <si>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</si>
  <si>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</si>
  <si>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</si>
  <si>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</si>
  <si>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</si>
  <si>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</si>
  <si>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</si>
  <si>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</si>
  <si>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</si>
  <si>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</si>
  <si>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</si>
  <si>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</si>
  <si>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</si>
  <si>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</si>
  <si>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</si>
  <si>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</si>
  <si>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</si>
  <si>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</si>
  <si>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</si>
  <si>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</si>
  <si>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</si>
  <si>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</si>
  <si>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</si>
  <si>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</si>
  <si>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</si>
  <si>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</si>
  <si>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</si>
  <si>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</si>
  <si>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</si>
  <si>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</si>
  <si>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</si>
  <si>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</si>
  <si>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</si>
  <si>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</si>
  <si>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</si>
  <si>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</si>
  <si>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</si>
  <si>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</si>
  <si>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</si>
  <si>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</si>
  <si>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</si>
  <si>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</si>
  <si>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</si>
  <si>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</si>
  <si>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</si>
  <si>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</si>
  <si>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</si>
  <si>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</si>
  <si>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</si>
  <si>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</si>
  <si>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</si>
  <si>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</si>
  <si>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</si>
  <si>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</si>
  <si>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</si>
  <si>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</si>
  <si>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</si>
  <si>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</si>
  <si>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</si>
  <si>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</si>
  <si>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</si>
  <si>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</si>
  <si>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</si>
  <si>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</si>
  <si>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</si>
  <si>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</si>
  <si>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</si>
  <si>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</si>
  <si>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</si>
  <si>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</si>
  <si>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</si>
  <si>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</si>
  <si>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</si>
  <si>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</si>
  <si>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</si>
  <si>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</si>
  <si>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</si>
  <si>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</si>
  <si>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</si>
  <si>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</si>
  <si>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</si>
  <si>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</si>
  <si>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</si>
  <si>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</si>
  <si>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</si>
  <si>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</si>
  <si>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</si>
  <si>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</si>
  <si>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</si>
  <si>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</si>
  <si>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</si>
  <si>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</si>
  <si>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</si>
  <si>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</si>
  <si>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</si>
  <si>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</si>
  <si>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</si>
  <si>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</si>
  <si>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</si>
  <si>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</si>
  <si>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</si>
  <si>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</si>
  <si>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</si>
  <si>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</si>
  <si>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</si>
  <si>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</si>
  <si>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</si>
  <si>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</si>
  <si>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</si>
  <si>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</si>
  <si>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</si>
  <si>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</si>
  <si>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</si>
  <si>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</si>
  <si>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</si>
  <si>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</si>
  <si>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</si>
  <si>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</si>
  <si>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</si>
  <si>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</si>
  <si>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</si>
  <si>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</si>
  <si>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</si>
  <si>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</si>
  <si>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</si>
  <si>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</si>
  <si>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</si>
  <si>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</si>
  <si>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</si>
  <si>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</si>
  <si>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</si>
  <si>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</si>
  <si>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</si>
  <si>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</si>
  <si>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</si>
  <si>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</si>
  <si>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</si>
  <si>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</si>
  <si>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</si>
  <si>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</si>
  <si>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</si>
  <si>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</si>
  <si>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</si>
  <si>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</si>
  <si>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</si>
  <si>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</si>
  <si>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</si>
  <si>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</si>
  <si>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</si>
  <si>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</si>
  <si>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</si>
  <si>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</si>
  <si>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</si>
  <si>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</si>
  <si>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</si>
  <si>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</si>
  <si>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</si>
  <si>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</si>
  <si>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</si>
  <si>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</si>
  <si>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</si>
  <si>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</si>
  <si>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</si>
  <si>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</si>
  <si>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</si>
  <si>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</si>
  <si>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</si>
  <si>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</si>
  <si>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</si>
  <si>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</si>
  <si>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</si>
  <si>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</si>
  <si>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</si>
  <si>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</si>
  <si>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</si>
  <si>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</si>
  <si>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</si>
  <si>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</si>
  <si>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</si>
  <si>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</si>
  <si>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</si>
  <si>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</si>
  <si>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</si>
  <si>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</si>
  <si>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</si>
  <si>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</si>
  <si>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</si>
  <si>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</si>
  <si>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</si>
  <si>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</si>
  <si>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</si>
  <si>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</si>
  <si>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</si>
  <si>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</si>
  <si>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</si>
  <si>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</si>
  <si>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</si>
  <si>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</si>
  <si>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</si>
  <si>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</si>
  <si>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</si>
  <si>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</si>
  <si>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</si>
  <si>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</si>
  <si>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</si>
  <si>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</si>
  <si>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</si>
  <si>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</si>
  <si>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</si>
  <si>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</si>
  <si>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</si>
  <si>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</si>
  <si>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</si>
  <si>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</si>
  <si>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</si>
  <si>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</si>
  <si>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</si>
  <si>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</si>
  <si>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</si>
  <si>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</si>
  <si>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</si>
  <si>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</si>
  <si>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</si>
  <si>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</si>
  <si>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</si>
  <si>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</si>
  <si>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</si>
  <si>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</si>
  <si>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</si>
  <si>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</si>
  <si>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</si>
  <si>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</si>
  <si>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</si>
  <si>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</si>
  <si>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</si>
  <si>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</si>
  <si>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</si>
  <si>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</si>
  <si>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</si>
  <si>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</si>
  <si>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</si>
  <si>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</si>
  <si>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</si>
  <si>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</si>
  <si>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</si>
  <si>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</si>
  <si>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</si>
  <si>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</si>
  <si>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</si>
  <si>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</si>
  <si>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</si>
  <si>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</si>
  <si>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</si>
  <si>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</si>
  <si>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</si>
  <si>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</si>
  <si>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</si>
  <si>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</si>
  <si>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</si>
  <si>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</si>
  <si>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</si>
  <si>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</si>
  <si>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</si>
  <si>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</si>
  <si>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</si>
  <si>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</si>
  <si>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</si>
  <si>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</si>
  <si>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</si>
  <si>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</si>
  <si>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</si>
  <si>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</si>
  <si>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</si>
  <si>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</si>
  <si>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</si>
  <si>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</si>
  <si>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</si>
  <si>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</si>
  <si>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</si>
  <si>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</si>
  <si>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</si>
  <si>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</si>
  <si>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</si>
  <si>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</si>
  <si>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</si>
  <si>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</si>
  <si>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</si>
  <si>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</si>
  <si>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</si>
  <si>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</si>
  <si>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</si>
  <si>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</si>
  <si>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</si>
  <si>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</si>
  <si>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</si>
  <si>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</si>
  <si>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</si>
  <si>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</si>
  <si>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</si>
  <si>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</si>
  <si>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</si>
  <si>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</si>
  <si>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</si>
  <si>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</si>
  <si>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</si>
  <si>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</si>
  <si>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</si>
  <si>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</si>
  <si>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</si>
  <si>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</si>
  <si>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</si>
  <si>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</si>
  <si>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</si>
  <si>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</si>
  <si>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</si>
  <si>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</si>
  <si>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</si>
  <si>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</si>
  <si>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</si>
  <si>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</si>
  <si>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</si>
  <si>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</si>
  <si>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</si>
  <si>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</si>
  <si>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</si>
  <si>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</si>
  <si>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</si>
  <si>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</si>
  <si>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</si>
  <si>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</si>
  <si>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</si>
  <si>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</si>
  <si>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</si>
  <si>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</si>
  <si>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</si>
  <si>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</si>
  <si>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</si>
  <si>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</si>
  <si>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</si>
  <si>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</si>
  <si>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</si>
  <si>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</si>
  <si>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</si>
  <si>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</si>
  <si>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</si>
  <si>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</si>
  <si>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</si>
  <si>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</si>
  <si>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</si>
  <si>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</si>
  <si>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</si>
  <si>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</si>
  <si>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</si>
  <si>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</si>
  <si>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</si>
  <si>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</si>
  <si>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</si>
  <si>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</si>
  <si>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</si>
  <si>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</si>
  <si>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</si>
  <si>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</si>
  <si>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</si>
  <si>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</si>
  <si>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</si>
  <si>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</si>
  <si>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</si>
  <si>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</si>
  <si>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</si>
  <si>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</si>
  <si>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</si>
  <si>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</si>
  <si>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</si>
  <si>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</si>
  <si>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</si>
  <si>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</si>
  <si>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</si>
  <si>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</si>
  <si>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</si>
  <si>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</si>
  <si>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</si>
  <si>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</si>
  <si>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</si>
  <si>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</si>
  <si>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</si>
  <si>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</si>
  <si>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</si>
  <si>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</si>
  <si>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</si>
  <si>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</si>
  <si>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</si>
  <si>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</si>
  <si>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</si>
  <si>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</si>
  <si>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</si>
  <si>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</si>
  <si>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</si>
  <si>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</si>
  <si>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</si>
  <si>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</si>
  <si>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</si>
  <si>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</si>
  <si>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</si>
  <si>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</si>
  <si>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</si>
  <si>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</si>
  <si>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</si>
  <si>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</si>
  <si>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</si>
  <si>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</si>
  <si>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</si>
  <si>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</si>
  <si>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</si>
  <si>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</si>
  <si>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</si>
  <si>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</si>
  <si>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</si>
  <si>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</si>
  <si>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</si>
  <si>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</si>
  <si>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</si>
  <si>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</si>
  <si>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</si>
  <si>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</si>
  <si>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</si>
  <si>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</si>
  <si>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</si>
  <si>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</si>
  <si>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</si>
  <si>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</si>
  <si>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</si>
  <si>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</si>
  <si>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</si>
  <si>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</si>
  <si>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</si>
  <si>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</si>
  <si>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</si>
  <si>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</si>
  <si>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</si>
  <si>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</si>
  <si>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</si>
  <si>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</si>
  <si>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</si>
  <si>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</si>
  <si>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</si>
  <si>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</si>
  <si>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</si>
  <si>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</si>
  <si>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</si>
  <si>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</si>
  <si>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</si>
  <si>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</si>
  <si>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</si>
  <si>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</si>
  <si>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</si>
  <si>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</si>
  <si>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</si>
  <si>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</si>
  <si>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</si>
  <si>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</si>
  <si>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</si>
  <si>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</si>
  <si>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</si>
  <si>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</si>
  <si>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</si>
  <si>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</si>
  <si>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</si>
  <si>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</si>
  <si>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</si>
  <si>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</si>
  <si>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</si>
  <si>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</si>
  <si>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</si>
  <si>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</si>
  <si>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</si>
  <si>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</si>
  <si>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</si>
  <si>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</si>
  <si>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</si>
  <si>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</si>
  <si>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</si>
  <si>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</si>
  <si>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</si>
  <si>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</si>
  <si>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</si>
  <si>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</si>
  <si>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</si>
  <si>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</si>
  <si>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</si>
  <si>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</si>
  <si>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</si>
  <si>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</si>
  <si>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</si>
  <si>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</si>
  <si>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</si>
  <si>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</si>
  <si>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</si>
  <si>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</si>
  <si>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</si>
  <si>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</si>
  <si>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</si>
  <si>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</si>
  <si>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</si>
  <si>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</si>
  <si>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</si>
  <si>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</si>
  <si>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</si>
  <si>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</si>
  <si>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</si>
  <si>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</si>
  <si>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</si>
  <si>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</si>
  <si>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</si>
  <si>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</si>
  <si>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</si>
  <si>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</si>
  <si>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</si>
  <si>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</si>
  <si>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</si>
  <si>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</si>
  <si>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</si>
  <si>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</si>
  <si>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</si>
  <si>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</si>
  <si>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</si>
  <si>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</si>
  <si>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</si>
  <si>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</si>
  <si>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</si>
  <si>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</si>
  <si>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</si>
  <si>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</si>
  <si>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</si>
  <si>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</si>
  <si>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</si>
  <si>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</si>
  <si>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</si>
  <si>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</si>
  <si>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</si>
  <si>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</si>
  <si>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</si>
  <si>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</si>
  <si>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</si>
  <si>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</si>
  <si>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</si>
  <si>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</si>
  <si>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</si>
  <si>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</si>
  <si>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</si>
  <si>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</si>
  <si>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</si>
  <si>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</si>
  <si>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</si>
  <si>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</si>
  <si>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</si>
  <si>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</si>
  <si>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</si>
  <si>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</si>
  <si>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</si>
  <si>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</si>
  <si>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</si>
  <si>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</si>
  <si>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</si>
  <si>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</si>
  <si>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</si>
  <si>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</si>
  <si>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</si>
  <si>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</si>
  <si>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</si>
  <si>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</si>
  <si>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</si>
  <si>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</si>
  <si>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</si>
  <si>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</si>
  <si>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</si>
  <si>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</si>
  <si>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</si>
  <si>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</si>
  <si>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</si>
  <si>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</si>
  <si>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</si>
  <si>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</si>
  <si>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</si>
  <si>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</si>
  <si>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</si>
  <si>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</si>
  <si>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</si>
  <si>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</si>
  <si>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</si>
  <si>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</si>
  <si>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</si>
  <si>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</si>
  <si>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</si>
  <si>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</si>
  <si>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</si>
  <si>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</si>
  <si>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</si>
  <si>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</si>
  <si>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</si>
  <si>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</si>
  <si>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</si>
  <si>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</si>
  <si>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</si>
  <si>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</si>
  <si>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</si>
  <si>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</si>
  <si>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</si>
  <si>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</si>
  <si>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</si>
  <si>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</si>
  <si>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</si>
  <si>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</si>
  <si>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</si>
  <si>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</si>
  <si>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</si>
  <si>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</si>
  <si>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</si>
  <si>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</si>
  <si>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</si>
  <si>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</si>
  <si>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</si>
  <si>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</si>
  <si>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</si>
  <si>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</si>
  <si>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</si>
  <si>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</si>
  <si>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</si>
  <si>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</si>
  <si>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</si>
  <si>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</si>
  <si>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</si>
  <si>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</si>
  <si>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</si>
  <si>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</si>
  <si>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</si>
  <si>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</si>
  <si>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</si>
  <si>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</si>
  <si>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</si>
  <si>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</si>
  <si>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</si>
  <si>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</si>
  <si>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</si>
  <si>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</si>
  <si>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</si>
  <si>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</si>
  <si>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</si>
  <si>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</si>
  <si>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</si>
  <si>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</si>
  <si>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</si>
  <si>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</si>
  <si>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</si>
  <si>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</si>
  <si>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</si>
  <si>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</si>
  <si>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</si>
  <si>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</si>
  <si>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</si>
  <si>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</si>
  <si>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</si>
  <si>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</si>
  <si>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</si>
  <si>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</si>
  <si>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</si>
  <si>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</si>
  <si>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</si>
  <si>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</si>
  <si>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</si>
  <si>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</si>
  <si>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</si>
  <si>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</si>
  <si>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</si>
  <si>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</si>
  <si>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</si>
  <si>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</si>
  <si>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</si>
  <si>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</si>
  <si>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</si>
  <si>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</si>
  <si>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</si>
  <si>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</si>
  <si>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</si>
  <si>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</si>
  <si>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</si>
  <si>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</si>
  <si>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</si>
  <si>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</si>
  <si>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</si>
  <si>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</si>
  <si>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</si>
  <si>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</si>
  <si>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</si>
  <si>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</si>
  <si>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</si>
  <si>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</si>
  <si>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</si>
  <si>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</si>
  <si>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</si>
  <si>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</si>
  <si>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</si>
  <si>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</si>
  <si>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</si>
  <si>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</si>
  <si>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</si>
  <si>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</si>
  <si>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</si>
  <si>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</si>
  <si>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</si>
  <si>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</si>
  <si>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</si>
  <si>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</si>
  <si>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</si>
  <si>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</si>
  <si>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</si>
  <si>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</si>
  <si>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</si>
  <si>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</si>
  <si>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</si>
  <si>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</si>
  <si>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</si>
  <si>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</si>
  <si>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</si>
  <si>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</si>
  <si>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</si>
  <si>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</si>
  <si>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</si>
  <si>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</si>
  <si>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</si>
  <si>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</si>
  <si>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</si>
  <si>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</si>
  <si>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</si>
  <si>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</si>
  <si>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</si>
  <si>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</si>
  <si>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</si>
  <si>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</si>
  <si>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</si>
  <si>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</si>
  <si>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</si>
  <si>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</si>
  <si>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</si>
  <si>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</si>
  <si>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</si>
  <si>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</si>
  <si>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</si>
  <si>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</si>
  <si>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</si>
  <si>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</si>
  <si>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</si>
  <si>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</si>
  <si>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</si>
  <si>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</si>
  <si>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</si>
  <si>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</si>
  <si>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</si>
  <si>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</si>
  <si>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</si>
  <si>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</si>
  <si>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</si>
  <si>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</si>
  <si>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</si>
  <si>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</si>
  <si>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</si>
  <si>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</si>
  <si>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</si>
  <si>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</si>
  <si>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</si>
  <si>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</si>
  <si>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</si>
  <si>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</si>
  <si>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</si>
  <si>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</si>
  <si>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</si>
  <si>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</si>
  <si>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</si>
  <si>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</si>
  <si>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</si>
  <si>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</si>
  <si>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</si>
  <si>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</si>
  <si>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</si>
  <si>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</si>
  <si>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</si>
  <si>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</si>
  <si>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</si>
  <si>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</si>
  <si>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</si>
  <si>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</si>
  <si>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</si>
  <si>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</si>
  <si>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</si>
  <si>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</si>
  <si>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</si>
  <si>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</si>
  <si>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</si>
  <si>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</si>
  <si>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</si>
  <si>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</si>
  <si>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</si>
  <si>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</si>
  <si>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</si>
  <si>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</si>
  <si>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</si>
  <si>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</si>
  <si>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</si>
  <si>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</si>
  <si>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</si>
  <si>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</si>
  <si>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</si>
  <si>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</si>
  <si>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</si>
  <si>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</si>
  <si>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</si>
  <si>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</si>
  <si>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</si>
  <si>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</si>
  <si>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</si>
  <si>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</si>
  <si>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</si>
  <si>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</si>
  <si>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</si>
  <si>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</si>
  <si>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</si>
  <si>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</si>
  <si>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</si>
  <si>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</si>
  <si>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</si>
  <si>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</si>
  <si>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</si>
  <si>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</si>
  <si>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</si>
  <si>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</si>
  <si>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</si>
  <si>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</si>
  <si>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</si>
  <si>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</si>
  <si>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</si>
  <si>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</si>
  <si>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</si>
  <si>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</si>
  <si>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</si>
  <si>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</si>
  <si>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</si>
  <si>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</si>
  <si>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</si>
  <si>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</si>
  <si>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</si>
  <si>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</si>
  <si>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</si>
  <si>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</si>
  <si>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</si>
  <si>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</si>
  <si>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</si>
  <si>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</si>
  <si>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</si>
  <si>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</si>
  <si>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</si>
  <si>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</si>
  <si>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</si>
  <si>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</si>
  <si>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</si>
  <si>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</si>
  <si>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</si>
  <si>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</si>
  <si>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</si>
  <si>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</si>
  <si>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</si>
  <si>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</si>
  <si>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</si>
  <si>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</si>
  <si>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</si>
  <si>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</si>
  <si>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</si>
  <si>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</si>
  <si>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</si>
  <si>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</si>
  <si>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</si>
  <si>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</si>
  <si>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</si>
  <si>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</si>
  <si>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</si>
  <si>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</si>
  <si>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</si>
  <si>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</si>
  <si>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</si>
  <si>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</si>
  <si>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</si>
  <si>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</si>
  <si>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</si>
  <si>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</si>
  <si>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</si>
  <si>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</si>
  <si>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</si>
  <si>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</si>
  <si>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</si>
  <si>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</si>
  <si>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</si>
  <si>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</si>
  <si>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</si>
  <si>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</si>
  <si>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</si>
  <si>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</si>
  <si>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</si>
  <si>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</si>
  <si>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</si>
  <si>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</si>
  <si>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</si>
  <si>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</si>
  <si>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</si>
  <si>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</si>
  <si>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</si>
  <si>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</si>
  <si>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</si>
  <si>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</si>
  <si>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</si>
  <si>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</si>
  <si>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</si>
  <si>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</si>
  <si>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</si>
  <si>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</si>
  <si>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</si>
  <si>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</si>
  <si>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</si>
  <si>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</si>
  <si>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</si>
  <si>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</si>
  <si>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</si>
  <si>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</si>
  <si>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</si>
  <si>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</si>
  <si>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</si>
  <si>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</si>
  <si>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</si>
  <si>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</si>
  <si>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</si>
  <si>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</si>
  <si>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</si>
  <si>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</si>
  <si>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</si>
  <si>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</si>
  <si>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</si>
  <si>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</si>
  <si>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</si>
  <si>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</si>
  <si>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</si>
  <si>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</si>
  <si>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</si>
  <si>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</si>
  <si>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</si>
  <si>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</si>
  <si>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</si>
  <si>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</si>
  <si>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</si>
  <si>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</si>
  <si>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</si>
  <si>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</si>
  <si>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</si>
  <si>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</si>
  <si>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</si>
  <si>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</si>
  <si>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</si>
  <si>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</si>
  <si>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</si>
  <si>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</si>
  <si>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</si>
  <si>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</si>
  <si>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</si>
  <si>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</si>
  <si>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</si>
  <si>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</si>
  <si>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</si>
  <si>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</si>
  <si>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</si>
  <si>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</si>
  <si>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</si>
  <si>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</si>
  <si>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</si>
  <si>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</si>
  <si>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</si>
  <si>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</si>
  <si>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</si>
  <si>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</si>
  <si>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</si>
  <si>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</si>
  <si>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</si>
  <si>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</si>
  <si>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</si>
  <si>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</si>
  <si>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</si>
  <si>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</si>
  <si>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</si>
  <si>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</si>
  <si>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</si>
  <si>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</si>
  <si>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</si>
  <si>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</si>
  <si>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</si>
  <si>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</si>
  <si>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</si>
  <si>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</si>
  <si>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</si>
  <si>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</si>
  <si>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</si>
  <si>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</si>
  <si>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</si>
  <si>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</si>
  <si>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</si>
  <si>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</si>
  <si>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</si>
  <si>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</si>
  <si>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</si>
  <si>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</si>
  <si>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</si>
  <si>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</si>
  <si>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</si>
  <si>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</si>
  <si>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</si>
  <si>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</si>
  <si>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</si>
  <si>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</si>
  <si>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</si>
  <si>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</si>
  <si>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</si>
  <si>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</si>
  <si>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</si>
  <si>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</si>
  <si>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</si>
  <si>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</si>
  <si>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</si>
  <si>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</si>
  <si>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</si>
  <si>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</si>
  <si>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</si>
  <si>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</si>
  <si>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</si>
  <si>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</si>
  <si>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</si>
  <si>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</si>
  <si>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</si>
  <si>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</si>
  <si>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</si>
  <si>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</si>
  <si>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</si>
  <si>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</si>
  <si>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</si>
  <si>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</si>
  <si>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</si>
  <si>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</si>
  <si>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</si>
  <si>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</si>
  <si>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</si>
  <si>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</si>
  <si>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</si>
  <si>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</si>
  <si>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</si>
  <si>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</si>
  <si>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</si>
  <si>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</si>
  <si>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</si>
  <si>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</si>
  <si>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</si>
  <si>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</si>
  <si>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</si>
  <si>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</si>
  <si>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</si>
  <si>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</si>
  <si>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</si>
  <si>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</si>
  <si>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</si>
  <si>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</si>
  <si>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</si>
  <si>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</si>
  <si>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</si>
  <si>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</si>
  <si>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</si>
  <si>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</si>
  <si>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</si>
  <si>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</si>
  <si>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</si>
  <si>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</si>
  <si>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</si>
  <si>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</si>
  <si>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</si>
  <si>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</si>
  <si>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</si>
  <si>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</si>
  <si>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</si>
  <si>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</si>
  <si>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</si>
  <si>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</si>
  <si>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</si>
  <si>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</si>
  <si>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</si>
  <si>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</si>
  <si>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</si>
  <si>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</si>
  <si>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</si>
  <si>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</si>
  <si>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</si>
  <si>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</si>
  <si>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</si>
  <si>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</si>
  <si>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</si>
  <si>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</si>
  <si>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</si>
  <si>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</si>
  <si>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</si>
  <si>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</si>
  <si>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</si>
  <si>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</si>
  <si>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</si>
  <si>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</si>
  <si>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</si>
  <si>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</si>
  <si>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</si>
  <si>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</si>
  <si>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</si>
  <si>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</si>
  <si>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</si>
  <si>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</si>
  <si>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</si>
  <si>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</si>
  <si>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</si>
  <si>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</si>
  <si>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</si>
  <si>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</si>
  <si>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</si>
  <si>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</si>
  <si>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</si>
  <si>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</si>
  <si>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</si>
  <si>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</si>
  <si>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</si>
  <si>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</si>
  <si>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</si>
  <si>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</si>
  <si>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</si>
  <si>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</si>
  <si>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</si>
  <si>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</si>
  <si>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</si>
  <si>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</si>
  <si>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</si>
  <si>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</si>
  <si>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</si>
  <si>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</si>
  <si>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</si>
  <si>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</si>
  <si>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</si>
  <si>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</si>
  <si>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</si>
  <si>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</si>
  <si>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</si>
  <si>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</si>
  <si>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</si>
  <si>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</si>
  <si>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</si>
  <si>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</si>
  <si>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</si>
  <si>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</si>
  <si>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</si>
  <si>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</si>
  <si>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</si>
  <si>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</si>
  <si>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</si>
  <si>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</si>
  <si>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</si>
  <si>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</si>
  <si>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</si>
  <si>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</si>
  <si>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</si>
  <si>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</si>
  <si>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</si>
  <si>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</si>
  <si>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</si>
  <si>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</si>
  <si>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</si>
  <si>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</si>
  <si>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</si>
  <si>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</si>
  <si>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</si>
  <si>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</si>
  <si>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</si>
  <si>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</si>
  <si>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</si>
  <si>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</si>
  <si>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</si>
  <si>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</si>
  <si>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</si>
  <si>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</si>
  <si>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</si>
  <si>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</si>
  <si>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</si>
  <si>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</si>
  <si>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</si>
  <si>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</si>
  <si>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</si>
  <si>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</si>
  <si>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</si>
  <si>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</si>
  <si>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</si>
  <si>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</si>
  <si>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</si>
  <si>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</si>
  <si>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</si>
  <si>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</si>
  <si>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</si>
  <si>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</si>
  <si>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</si>
  <si>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</si>
  <si>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</si>
  <si>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</si>
  <si>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</si>
  <si>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</si>
  <si>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</si>
  <si>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</si>
  <si>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</si>
  <si>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</si>
  <si>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</si>
  <si>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</si>
  <si>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</si>
  <si>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</si>
  <si>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</si>
  <si>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</si>
  <si>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</si>
  <si>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</si>
  <si>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</si>
  <si>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</si>
  <si>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</si>
  <si>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</si>
  <si>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</si>
  <si>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</si>
  <si>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</si>
  <si>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</si>
  <si>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</si>
  <si>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</si>
  <si>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</si>
  <si>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</si>
  <si>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</si>
  <si>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</si>
  <si>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</si>
  <si>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</si>
  <si>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</si>
  <si>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</si>
  <si>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</si>
  <si>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</si>
  <si>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</si>
  <si>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</si>
  <si>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</si>
  <si>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</si>
  <si>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</si>
  <si>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</si>
  <si>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</si>
  <si>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</si>
  <si>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</si>
  <si>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</si>
  <si>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</si>
  <si>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</si>
  <si>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</si>
  <si>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</si>
  <si>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</si>
  <si>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</si>
  <si>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</si>
  <si>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</si>
  <si>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</si>
  <si>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</si>
  <si>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</si>
  <si>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</si>
  <si>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</si>
  <si>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</si>
  <si>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</si>
  <si>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</si>
  <si>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</si>
  <si>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</si>
  <si>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</si>
  <si>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</si>
  <si>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</si>
  <si>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</si>
  <si>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</si>
  <si>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</si>
  <si>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</si>
  <si>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</si>
  <si>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</si>
  <si>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</si>
  <si>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</si>
  <si>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</si>
  <si>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</si>
  <si>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</si>
  <si>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</si>
  <si>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</si>
  <si>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</si>
  <si>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</si>
  <si>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</si>
  <si>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</si>
  <si>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</si>
  <si>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</si>
  <si>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</si>
  <si>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</si>
  <si>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</si>
  <si>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</si>
  <si>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</si>
  <si>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</si>
  <si>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</si>
  <si>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</si>
  <si>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</si>
  <si>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</si>
  <si>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</si>
  <si>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</si>
  <si>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</si>
  <si>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</si>
  <si>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</si>
  <si>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</si>
  <si>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</si>
  <si>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</si>
  <si>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</si>
  <si>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</si>
  <si>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</si>
  <si>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</si>
  <si>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</si>
  <si>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</si>
  <si>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</si>
  <si>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</si>
  <si>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</si>
  <si>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</si>
  <si>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</si>
  <si>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</si>
  <si>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</si>
  <si>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</si>
  <si>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</si>
  <si>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</si>
  <si>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</si>
  <si>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</si>
  <si>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</si>
  <si>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</si>
  <si>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</si>
  <si>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</si>
  <si>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</si>
  <si>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</si>
  <si>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</si>
  <si>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</si>
  <si>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</si>
  <si>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</si>
  <si>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</si>
  <si>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</si>
  <si>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</si>
  <si>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</si>
  <si>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</si>
  <si>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</si>
  <si>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</si>
  <si>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</si>
  <si>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</si>
  <si>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</si>
  <si>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</si>
  <si>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</si>
  <si>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</si>
  <si>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</si>
  <si>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</si>
  <si>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</si>
  <si>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</si>
  <si>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</si>
  <si>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</si>
  <si>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</si>
  <si>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</si>
  <si>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</si>
  <si>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</si>
  <si>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</si>
  <si>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</si>
  <si>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</si>
  <si>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</si>
  <si>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</si>
  <si>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</si>
  <si>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</si>
  <si>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</si>
  <si>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</si>
  <si>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</si>
  <si>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</si>
  <si>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</si>
  <si>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</si>
  <si>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</si>
  <si>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</si>
  <si>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</si>
  <si>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</si>
  <si>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</si>
  <si>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</si>
  <si>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</si>
  <si>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</si>
  <si>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</si>
  <si>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</si>
  <si>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</si>
  <si>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</si>
  <si>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</si>
  <si>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</si>
  <si>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</si>
  <si>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</si>
  <si>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</si>
  <si>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</si>
  <si>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</si>
  <si>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</si>
  <si>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</si>
  <si>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</si>
  <si>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</si>
  <si>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</si>
  <si>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</si>
  <si>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</si>
  <si>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</si>
  <si>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</si>
  <si>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</si>
  <si>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</si>
  <si>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</si>
  <si>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</si>
  <si>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</si>
  <si>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</si>
  <si>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</si>
  <si>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</si>
  <si>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</si>
  <si>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</si>
  <si>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</si>
  <si>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</si>
  <si>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</si>
  <si>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</si>
  <si>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</si>
  <si>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</si>
  <si>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</si>
  <si>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</si>
  <si>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</si>
  <si>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</si>
  <si>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</si>
  <si>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</si>
  <si>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</si>
  <si>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</si>
  <si>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</si>
  <si>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</si>
  <si>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</si>
  <si>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</si>
  <si>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</si>
  <si>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</si>
  <si>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</si>
  <si>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</si>
  <si>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</si>
  <si>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</si>
  <si>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</si>
  <si>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</si>
  <si>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</si>
  <si>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</si>
  <si>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</si>
  <si>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</si>
  <si>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</si>
  <si>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</si>
  <si>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</si>
  <si>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</si>
  <si>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</si>
  <si>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</si>
  <si>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</si>
  <si>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</si>
  <si>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</si>
  <si>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</si>
  <si>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</si>
  <si>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</si>
  <si>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</si>
  <si>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</si>
  <si>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</si>
  <si>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</si>
  <si>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</si>
  <si>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</si>
  <si>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</si>
  <si>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</si>
  <si>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</si>
  <si>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</si>
  <si>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</si>
  <si>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</si>
  <si>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</si>
  <si>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</si>
  <si>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</si>
  <si>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</si>
  <si>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</si>
  <si>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</si>
  <si>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</si>
  <si>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</si>
  <si>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</si>
  <si>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</si>
  <si>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</si>
  <si>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</si>
  <si>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</si>
  <si>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</si>
  <si>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</si>
  <si>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</si>
  <si>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</si>
  <si>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</si>
  <si>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</si>
  <si>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</si>
  <si>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</si>
  <si>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</si>
  <si>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</si>
  <si>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</si>
  <si>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</si>
  <si>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</si>
  <si>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</si>
  <si>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</si>
  <si>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</si>
  <si>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</si>
  <si>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</si>
  <si>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</si>
  <si>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</si>
  <si>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</si>
  <si>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</si>
  <si>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</si>
  <si>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</si>
  <si>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</si>
  <si>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</si>
  <si>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</si>
  <si>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</si>
  <si>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</si>
  <si>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</si>
  <si>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</si>
  <si>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</si>
  <si>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</si>
  <si>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</si>
  <si>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</si>
  <si>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</si>
  <si>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</si>
  <si>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</si>
  <si>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</si>
  <si>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</si>
  <si>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</si>
  <si>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</si>
  <si>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</si>
  <si>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</si>
  <si>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</si>
  <si>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</si>
  <si>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</si>
  <si>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</si>
  <si>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</si>
  <si>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</si>
  <si>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</si>
  <si>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</si>
  <si>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</si>
  <si>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</si>
  <si>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</si>
  <si>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</si>
  <si>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</si>
  <si>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</si>
  <si>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</si>
  <si>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</si>
  <si>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</si>
  <si>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</si>
  <si>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</si>
  <si>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</si>
  <si>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</si>
  <si>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</si>
  <si>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</si>
  <si>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</si>
  <si>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</si>
  <si>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</si>
  <si>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</si>
  <si>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</si>
  <si>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</si>
  <si>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</si>
  <si>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</si>
  <si>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</si>
  <si>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</si>
  <si>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</si>
  <si>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</si>
  <si>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</si>
  <si>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</si>
  <si>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</si>
  <si>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</si>
  <si>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</si>
  <si>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</si>
  <si>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</si>
  <si>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</si>
  <si>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</si>
  <si>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</si>
  <si>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</si>
  <si>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</si>
  <si>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</si>
  <si>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</si>
  <si>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</si>
  <si>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</si>
  <si>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</si>
  <si>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</si>
  <si>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</si>
  <si>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</si>
  <si>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</si>
  <si>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</si>
  <si>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</si>
  <si>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</si>
  <si>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</si>
  <si>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</si>
  <si>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</si>
  <si>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</si>
  <si>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</si>
  <si>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</si>
  <si>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</si>
  <si>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</si>
  <si>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</si>
  <si>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</si>
  <si>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</si>
  <si>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</si>
  <si>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</si>
  <si>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</si>
  <si>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</si>
  <si>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</si>
  <si>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</si>
  <si>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</si>
  <si>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</si>
  <si>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</si>
  <si>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</si>
  <si>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</si>
  <si>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</si>
  <si>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</si>
  <si>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</si>
  <si>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</si>
  <si>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</si>
  <si>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</si>
  <si>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</si>
  <si>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</si>
  <si>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</si>
  <si>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</si>
  <si>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</si>
  <si>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</si>
  <si>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</si>
  <si>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</si>
  <si>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</si>
  <si>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</si>
  <si>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</si>
  <si>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</si>
  <si>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</si>
  <si>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</si>
  <si>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</si>
  <si>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</si>
  <si>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</si>
  <si>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</si>
  <si>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</si>
  <si>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</si>
  <si>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</si>
  <si>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</si>
  <si>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</si>
  <si>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</si>
  <si>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</si>
  <si>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</si>
  <si>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</si>
  <si>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</si>
  <si>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</si>
  <si>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</si>
  <si>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</si>
  <si>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</si>
  <si>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</si>
  <si>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</si>
  <si>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</si>
  <si>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</si>
  <si>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</si>
  <si>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</si>
  <si>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</si>
  <si>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</si>
  <si>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</si>
  <si>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</si>
  <si>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</si>
  <si>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</si>
  <si>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</si>
  <si>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</si>
  <si>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</si>
  <si>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</si>
  <si>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</si>
  <si>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</si>
  <si>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</si>
  <si>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</si>
  <si>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</si>
  <si>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</si>
  <si>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</si>
  <si>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</si>
  <si>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</si>
  <si>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</si>
  <si>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</si>
  <si>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</si>
  <si>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</si>
  <si>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</si>
  <si>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</si>
  <si>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</si>
  <si>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</si>
  <si>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</si>
  <si>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</si>
  <si>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</si>
  <si>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</si>
  <si>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</si>
  <si>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</si>
  <si>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</si>
  <si>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</si>
  <si>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</si>
  <si>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</si>
  <si>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</si>
  <si>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</si>
  <si>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</si>
  <si>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</si>
  <si>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</si>
  <si>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</si>
  <si>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</si>
  <si>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</si>
  <si>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</si>
  <si>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</si>
  <si>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</si>
  <si>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</si>
  <si>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</si>
  <si>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</si>
  <si>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</si>
  <si>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</si>
  <si>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</si>
  <si>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</si>
  <si>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</si>
  <si>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</si>
  <si>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</si>
  <si>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</si>
  <si>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</si>
  <si>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</si>
  <si>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</si>
  <si>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</si>
  <si>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</si>
  <si>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</si>
  <si>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</si>
  <si>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</si>
  <si>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</si>
  <si>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</si>
  <si>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</si>
  <si>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</si>
  <si>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</si>
  <si>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</si>
  <si>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</si>
  <si>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</si>
  <si>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</si>
  <si>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</si>
  <si>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</si>
  <si>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</si>
  <si>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</si>
  <si>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</si>
  <si>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</si>
  <si>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</si>
  <si>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</si>
  <si>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</si>
  <si>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</si>
  <si>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</si>
  <si>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</si>
  <si>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</si>
  <si>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</si>
  <si>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</si>
  <si>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</si>
  <si>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</si>
  <si>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</si>
  <si>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</si>
  <si>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</si>
  <si>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</si>
  <si>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</si>
  <si>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</si>
  <si>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</si>
  <si>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</si>
  <si>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</si>
  <si>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</si>
  <si>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</si>
  <si>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</si>
  <si>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</si>
  <si>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</si>
  <si>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</si>
  <si>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</si>
  <si>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</si>
  <si>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</si>
  <si>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</si>
  <si>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</si>
  <si>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</si>
  <si>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</si>
  <si>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</si>
  <si>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</si>
  <si>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</si>
  <si>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</si>
  <si>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</si>
  <si>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</si>
  <si>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</si>
  <si>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</si>
  <si>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</si>
  <si>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</si>
  <si>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</si>
  <si>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</si>
  <si>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</si>
  <si>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</si>
  <si>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</si>
  <si>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</si>
  <si>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</si>
  <si>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</si>
  <si>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</si>
  <si>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</si>
  <si>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</si>
  <si>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</si>
  <si>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</si>
  <si>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</si>
  <si>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</si>
  <si>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</si>
  <si>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</si>
  <si>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</si>
  <si>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</si>
  <si>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</si>
  <si>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</si>
  <si>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</si>
  <si>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</si>
  <si>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</si>
  <si>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</si>
  <si>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</si>
  <si>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</si>
  <si>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</si>
  <si>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</si>
  <si>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</si>
  <si>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</si>
  <si>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</si>
  <si>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</si>
  <si>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</si>
  <si>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</si>
  <si>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</si>
  <si>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</si>
  <si>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</si>
  <si>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</si>
  <si>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</si>
  <si>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</si>
  <si>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</si>
  <si>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</si>
  <si>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</si>
  <si>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</si>
  <si>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</si>
  <si>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</si>
  <si>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</si>
  <si>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</si>
  <si>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</si>
  <si>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</si>
  <si>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</si>
  <si>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</si>
  <si>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</si>
  <si>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</si>
  <si>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</si>
  <si>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</si>
  <si>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</si>
  <si>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</si>
  <si>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</si>
  <si>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</si>
  <si>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</si>
  <si>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</si>
  <si>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</si>
  <si>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</si>
  <si>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</si>
  <si>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</si>
  <si>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</si>
  <si>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</si>
  <si>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</si>
  <si>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</si>
  <si>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</si>
  <si>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</si>
  <si>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</si>
  <si>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</si>
  <si>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</si>
  <si>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</si>
  <si>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</si>
  <si>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</si>
  <si>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</si>
  <si>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</si>
  <si>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</si>
  <si>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</si>
  <si>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</si>
  <si>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</si>
  <si>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</si>
  <si>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</si>
  <si>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</si>
  <si>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</si>
  <si>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</si>
  <si>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</si>
  <si>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</si>
  <si>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</si>
  <si>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</si>
  <si>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</si>
  <si>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</si>
  <si>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</si>
  <si>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</si>
  <si>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</si>
  <si>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</si>
  <si>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</si>
  <si>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</si>
  <si>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</si>
  <si>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</si>
  <si>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</si>
  <si>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</si>
  <si>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</si>
  <si>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</si>
  <si>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</si>
  <si>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</si>
  <si>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</si>
  <si>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</si>
  <si>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</si>
  <si>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</si>
  <si>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</si>
  <si>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</si>
  <si>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</si>
  <si>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</si>
  <si>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</si>
  <si>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</si>
  <si>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</si>
  <si>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</si>
  <si>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</si>
  <si>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</si>
  <si>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</si>
  <si>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</si>
  <si>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</si>
  <si>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</si>
  <si>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</si>
  <si>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</si>
  <si>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</si>
  <si>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</si>
  <si>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</si>
  <si>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</si>
  <si>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</si>
  <si>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</si>
  <si>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</si>
  <si>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</si>
  <si>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</si>
  <si>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</si>
  <si>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</si>
  <si>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</si>
  <si>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</si>
  <si>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</si>
  <si>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</si>
  <si>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</si>
  <si>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</si>
  <si>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</si>
  <si>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</si>
  <si>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</si>
  <si>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</si>
  <si>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</si>
  <si>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</si>
  <si>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</si>
  <si>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</si>
  <si>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</si>
  <si>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</si>
  <si>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</si>
  <si>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</si>
  <si>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</si>
  <si>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</si>
  <si>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</si>
  <si>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</si>
  <si>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</si>
  <si>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</si>
  <si>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</si>
  <si>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</si>
  <si>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</si>
  <si>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</si>
  <si>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</si>
  <si>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</si>
  <si>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</si>
  <si>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</si>
  <si>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</si>
  <si>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</si>
  <si>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</si>
  <si>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</si>
  <si>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</si>
  <si>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</si>
  <si>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</si>
  <si>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</si>
  <si>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</si>
  <si>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</si>
  <si>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</si>
  <si>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</si>
  <si>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</si>
  <si>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</si>
  <si>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</si>
  <si>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</si>
  <si>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</si>
  <si>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</si>
  <si>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</si>
  <si>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</si>
  <si>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</si>
  <si>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</si>
  <si>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</si>
  <si>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</si>
  <si>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</si>
  <si>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</si>
  <si>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</si>
  <si>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</si>
  <si>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</si>
  <si>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</si>
  <si>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</si>
  <si>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</si>
  <si>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</si>
  <si>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</si>
  <si>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</si>
  <si>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</si>
  <si>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</si>
  <si>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</si>
  <si>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</si>
  <si>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</si>
  <si>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</si>
  <si>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</si>
  <si>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</si>
  <si>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</si>
  <si>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</si>
  <si>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</si>
  <si>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</si>
  <si>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</si>
  <si>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</si>
  <si>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</si>
  <si>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</si>
  <si>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</si>
  <si>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</si>
  <si>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</si>
  <si>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</si>
  <si>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</si>
  <si>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</si>
  <si>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</si>
  <si>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</si>
  <si>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</si>
  <si>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</si>
  <si>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</si>
  <si>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</si>
  <si>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</si>
  <si>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</si>
  <si>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</si>
  <si>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</si>
  <si>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</si>
  <si>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</si>
  <si>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</si>
  <si>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</si>
  <si>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</si>
  <si>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</si>
  <si>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</si>
  <si>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</si>
  <si>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</si>
  <si>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</si>
  <si>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</si>
  <si>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</si>
  <si>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</si>
  <si>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</si>
  <si>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</si>
  <si>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</si>
  <si>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</si>
  <si>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</si>
  <si>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</si>
  <si>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</si>
  <si>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</si>
  <si>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</si>
  <si>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</si>
  <si>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</si>
  <si>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</si>
  <si>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</si>
  <si>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</si>
  <si>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</si>
  <si>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</si>
  <si>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</si>
  <si>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</si>
  <si>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</si>
  <si>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</si>
  <si>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</si>
  <si>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</si>
  <si>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</si>
  <si>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</si>
  <si>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</si>
  <si>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</si>
  <si>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</si>
  <si>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</si>
  <si>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</si>
  <si>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</si>
  <si>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</si>
  <si>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</si>
  <si>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</si>
  <si>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</si>
  <si>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</si>
  <si>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</si>
  <si>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</si>
  <si>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</si>
  <si>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</si>
  <si>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</si>
  <si>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</si>
  <si>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</si>
  <si>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</si>
  <si>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</si>
  <si>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</si>
  <si>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</si>
  <si>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</si>
  <si>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</si>
  <si>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</si>
  <si>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</si>
  <si>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</si>
  <si>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</si>
  <si>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</si>
  <si>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</si>
  <si>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</si>
  <si>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</si>
  <si>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</si>
  <si>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</si>
  <si>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</si>
  <si>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</si>
  <si>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</si>
  <si>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</si>
  <si>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</si>
  <si>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</si>
  <si>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</si>
  <si>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</si>
  <si>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</si>
  <si>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</si>
  <si>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</si>
  <si>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</si>
  <si>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</si>
  <si>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</si>
  <si>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</si>
  <si>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</si>
  <si>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</si>
  <si>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</si>
  <si>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</si>
  <si>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</si>
  <si>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</si>
  <si>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</si>
  <si>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</si>
  <si>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</si>
  <si>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</si>
  <si>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</si>
  <si>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</si>
  <si>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</si>
  <si>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</si>
  <si>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</si>
  <si>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</si>
  <si>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</si>
  <si>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</si>
  <si>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</si>
  <si>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</si>
  <si>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</si>
  <si>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</si>
  <si>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</si>
  <si>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</si>
  <si>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</si>
  <si>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</si>
  <si>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</si>
  <si>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</si>
  <si>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</si>
  <si>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</si>
  <si>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</si>
  <si>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</si>
  <si>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</si>
  <si>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</si>
  <si>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</si>
  <si>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</si>
  <si>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</si>
  <si>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</si>
  <si>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</si>
  <si>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</si>
  <si>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</si>
  <si>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</si>
  <si>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</si>
  <si>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</si>
  <si>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</si>
  <si>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</si>
  <si>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</si>
  <si>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</si>
  <si>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</si>
  <si>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</si>
  <si>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</si>
  <si>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</si>
  <si>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</si>
  <si>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</si>
  <si>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</si>
  <si>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</si>
  <si>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</si>
  <si>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</si>
  <si>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</si>
  <si>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</si>
  <si>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</si>
  <si>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</si>
  <si>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</si>
  <si>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</si>
  <si>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</si>
  <si>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</si>
  <si>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</si>
  <si>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</si>
  <si>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</si>
  <si>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</si>
  <si>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</si>
  <si>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</si>
  <si>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</si>
  <si>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</si>
  <si>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</si>
  <si>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</si>
  <si>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</si>
  <si>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</si>
  <si>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</si>
  <si>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</si>
  <si>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</si>
  <si>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</si>
  <si>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</si>
  <si>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</si>
  <si>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</si>
  <si>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</si>
  <si>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</si>
  <si>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</si>
  <si>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</si>
  <si>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</si>
  <si>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</si>
  <si>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</si>
  <si>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</si>
  <si>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</si>
  <si>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</si>
  <si>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</si>
  <si>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</si>
  <si>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</si>
  <si>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</si>
  <si>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</si>
  <si>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</si>
  <si>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</si>
  <si>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</si>
  <si>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</si>
  <si>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</si>
  <si>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</si>
  <si>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</si>
  <si>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</si>
  <si>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</si>
  <si>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</si>
  <si>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</si>
  <si>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</si>
  <si>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</si>
  <si>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</si>
  <si>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</si>
  <si>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</si>
  <si>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</si>
  <si>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</si>
  <si>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</si>
  <si>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</si>
  <si>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</si>
  <si>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</si>
  <si>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</si>
  <si>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</si>
  <si>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</si>
  <si>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</si>
  <si>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</si>
  <si>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</si>
  <si>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</si>
  <si>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</si>
  <si>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</si>
  <si>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</si>
  <si>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</si>
  <si>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</si>
  <si>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</si>
  <si>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</si>
  <si>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</si>
  <si>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</si>
  <si>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</si>
  <si>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</si>
  <si>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</si>
  <si>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</si>
  <si>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</si>
  <si>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</si>
  <si>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</si>
  <si>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</si>
  <si>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</si>
  <si>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</si>
  <si>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</si>
  <si>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</si>
  <si>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</si>
  <si>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</si>
  <si>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</si>
  <si>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</si>
  <si>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</si>
  <si>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</si>
  <si>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</si>
  <si>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</si>
  <si>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</si>
  <si>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</si>
  <si>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</si>
  <si>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</si>
  <si>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</si>
  <si>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</si>
  <si>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</si>
  <si>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</si>
  <si>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</si>
  <si>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</si>
  <si>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</si>
  <si>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</si>
  <si>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</si>
  <si>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</si>
  <si>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</si>
  <si>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</si>
  <si>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</si>
  <si>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</si>
  <si>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</si>
  <si>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</si>
  <si>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</si>
  <si>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</si>
  <si>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</si>
  <si>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</si>
  <si>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</si>
  <si>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</si>
  <si>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</si>
  <si>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</si>
  <si>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</si>
  <si>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</si>
  <si>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</si>
  <si>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</si>
  <si>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</si>
  <si>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</si>
  <si>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</si>
  <si>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</si>
  <si>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</si>
  <si>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</si>
  <si>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</si>
  <si>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</si>
  <si>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</si>
  <si>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</si>
  <si>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</si>
  <si>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</si>
  <si>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</si>
  <si>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</si>
  <si>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</si>
  <si>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</si>
  <si>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</si>
  <si>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</si>
  <si>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</si>
  <si>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</si>
  <si>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</si>
  <si>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</si>
  <si>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</si>
  <si>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</si>
  <si>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</si>
  <si>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</si>
  <si>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</si>
  <si>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</si>
  <si>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</si>
  <si>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</si>
  <si>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</si>
  <si>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</si>
  <si>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</si>
  <si>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</si>
  <si>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</si>
  <si>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</si>
  <si>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</si>
  <si>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</si>
  <si>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</si>
  <si>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</si>
  <si>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</si>
  <si>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</si>
  <si>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</si>
  <si>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</si>
  <si>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</si>
  <si>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</si>
  <si>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</si>
  <si>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</si>
  <si>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</si>
  <si>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</si>
  <si>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</si>
  <si>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</si>
  <si>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</si>
  <si>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</si>
  <si>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</si>
  <si>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</si>
  <si>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</si>
  <si>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</si>
  <si>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</si>
  <si>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</si>
  <si>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</si>
  <si>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</si>
  <si>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</si>
  <si>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</si>
  <si>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</si>
  <si>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</si>
  <si>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</si>
  <si>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</si>
  <si>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</si>
  <si>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</si>
  <si>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</si>
  <si>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</si>
  <si>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</si>
  <si>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</si>
  <si>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</si>
  <si>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</si>
  <si>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</si>
  <si>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</si>
  <si>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</si>
  <si>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</si>
  <si>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</si>
  <si>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</si>
  <si>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</si>
  <si>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</si>
  <si>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</si>
  <si>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</si>
  <si>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</si>
  <si>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</si>
  <si>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</si>
  <si>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</si>
  <si>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</si>
  <si>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</si>
  <si>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</si>
  <si>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</si>
  <si>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</si>
  <si>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</si>
  <si>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</si>
  <si>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</si>
  <si>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</si>
  <si>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</si>
  <si>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</si>
  <si>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</si>
  <si>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</si>
  <si>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</si>
  <si>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</si>
  <si>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</si>
  <si>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</si>
  <si>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</si>
  <si>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</si>
  <si>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</si>
  <si>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</si>
  <si>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</si>
  <si>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</si>
  <si>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</si>
  <si>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</si>
  <si>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</si>
  <si>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</si>
  <si>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</si>
  <si>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</si>
  <si>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</si>
  <si>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</si>
  <si>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</si>
  <si>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</si>
  <si>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</si>
  <si>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</si>
  <si>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</si>
  <si>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</si>
  <si>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</si>
  <si>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</si>
  <si>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</si>
  <si>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</si>
  <si>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</si>
  <si>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</si>
  <si>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</si>
  <si>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</si>
  <si>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</si>
  <si>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</si>
  <si>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</si>
  <si>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</si>
  <si>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</si>
  <si>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</si>
  <si>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</si>
  <si>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</si>
  <si>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</si>
  <si>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</si>
  <si>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</si>
  <si>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</si>
  <si>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</si>
  <si>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</si>
  <si>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</si>
  <si>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</si>
  <si>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</si>
  <si>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</si>
  <si>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</si>
  <si>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</si>
  <si>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</si>
  <si>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</si>
  <si>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</si>
  <si>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</si>
  <si>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</si>
  <si>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</si>
  <si>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</si>
  <si>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</si>
  <si>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</si>
  <si>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</si>
  <si>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</si>
  <si>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</si>
  <si>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</si>
  <si>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</si>
  <si>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</si>
  <si>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</si>
  <si>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</si>
  <si>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</si>
  <si>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</si>
  <si>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</si>
  <si>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</si>
  <si>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</si>
  <si>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</si>
  <si>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</si>
  <si>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</si>
  <si>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</si>
  <si>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</si>
  <si>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</si>
  <si>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</si>
  <si>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</si>
  <si>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</si>
  <si>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</si>
  <si>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</si>
  <si>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</si>
  <si>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</si>
  <si>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</si>
  <si>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</si>
  <si>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</si>
  <si>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</si>
  <si>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</si>
  <si>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</si>
  <si>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</si>
  <si>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</si>
  <si>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</si>
  <si>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</si>
  <si>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</si>
  <si>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</si>
  <si>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</si>
  <si>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</si>
  <si>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</si>
  <si>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</si>
  <si>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</si>
  <si>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</si>
  <si>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</si>
  <si>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</si>
  <si>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</si>
  <si>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</si>
  <si>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</si>
  <si>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</si>
  <si>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</si>
  <si>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</si>
  <si>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</si>
  <si>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</si>
  <si>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S0-T24-R18 2 mg, S432-T24-R18 600 mg</t>
  </si>
  <si>
    <t>S0-T24-R18 10 mg, S432-T24-R18 75 mg</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</si>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</sst>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hyperlink" Target="https://pubmed.ncbi.nlm.nih.gov/23674608/"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vmlDrawing" Target="../drawings/vmlDrawing1.vml"/><Relationship Id="rId8" Type="http://schemas.openxmlformats.org/officeDocument/2006/relationships/hyperlink" Target="https://link.springer.com/article/10.1007/BF0163913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06"/>
  <sheetViews>
    <sheetView zoomScaleNormal="100" workbookViewId="0">
      <pane xSplit="5" ySplit="2" topLeftCell="F1284" activePane="bottomRight" state="frozen"/>
      <selection pane="topRight" activeCell="E1" sqref="E1"/>
      <selection pane="bottomLeft" activeCell="A3" sqref="A3"/>
      <selection pane="bottomRight" activeCell="I1305" sqref="I130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7.3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f>228+48</f>
        <v>276</v>
      </c>
      <c r="O1247" s="22" t="s">
        <v>59</v>
      </c>
      <c r="P1247" s="176" t="s">
        <v>4222</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3803</v>
      </c>
      <c r="BR1247" s="163" t="s">
        <v>3804</v>
      </c>
    </row>
    <row r="1248" spans="1:70" x14ac:dyDescent="0.2">
      <c r="A1248" s="91">
        <v>1150</v>
      </c>
      <c r="B1248" s="229" t="s">
        <v>3800</v>
      </c>
      <c r="C1248" s="259" t="s">
        <v>3801</v>
      </c>
      <c r="D1248" s="229" t="s">
        <v>3807</v>
      </c>
      <c r="E1248" s="3" t="s">
        <v>3561</v>
      </c>
      <c r="F1248" s="26" t="s">
        <v>102</v>
      </c>
      <c r="G1248" s="26" t="s">
        <v>55</v>
      </c>
      <c r="H1248" s="26" t="s">
        <v>2209</v>
      </c>
      <c r="J1248" s="22">
        <v>20</v>
      </c>
      <c r="L1248" s="28" t="s">
        <v>57</v>
      </c>
      <c r="M1248" s="22" t="s">
        <v>58</v>
      </c>
      <c r="N1248" s="176">
        <f>228+48</f>
        <v>276</v>
      </c>
      <c r="O1248" s="22" t="s">
        <v>59</v>
      </c>
      <c r="P1248" s="176" t="s">
        <v>4223</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3803</v>
      </c>
      <c r="BR1248" s="163" t="s">
        <v>3804</v>
      </c>
    </row>
    <row r="1249" spans="1:70" x14ac:dyDescent="0.2">
      <c r="A1249" s="91">
        <v>1151</v>
      </c>
      <c r="B1249" s="229" t="s">
        <v>3800</v>
      </c>
      <c r="C1249" s="259" t="s">
        <v>3801</v>
      </c>
      <c r="D1249" s="229" t="s">
        <v>3808</v>
      </c>
      <c r="E1249" s="3" t="s">
        <v>3561</v>
      </c>
      <c r="F1249" s="26" t="s">
        <v>102</v>
      </c>
      <c r="G1249" s="26" t="s">
        <v>55</v>
      </c>
      <c r="H1249" s="26" t="s">
        <v>2209</v>
      </c>
      <c r="J1249" s="22">
        <v>20</v>
      </c>
      <c r="L1249" s="28" t="s">
        <v>57</v>
      </c>
      <c r="M1249" s="22" t="s">
        <v>58</v>
      </c>
      <c r="N1249" s="22">
        <f>660+48</f>
        <v>708</v>
      </c>
      <c r="O1249" s="22" t="s">
        <v>59</v>
      </c>
      <c r="P1249" s="176" t="s">
        <v>4222</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3803</v>
      </c>
      <c r="BR1249" s="163" t="s">
        <v>3804</v>
      </c>
    </row>
    <row r="1250" spans="1:70" x14ac:dyDescent="0.2">
      <c r="A1250" s="91">
        <v>1152</v>
      </c>
      <c r="B1250" s="229" t="s">
        <v>3800</v>
      </c>
      <c r="C1250" s="259" t="s">
        <v>3801</v>
      </c>
      <c r="D1250" s="229" t="s">
        <v>3809</v>
      </c>
      <c r="E1250" s="3" t="s">
        <v>3561</v>
      </c>
      <c r="F1250" s="26" t="s">
        <v>102</v>
      </c>
      <c r="G1250" s="26" t="s">
        <v>55</v>
      </c>
      <c r="H1250" s="26" t="s">
        <v>2209</v>
      </c>
      <c r="J1250" s="22">
        <v>20</v>
      </c>
      <c r="L1250" s="28" t="s">
        <v>57</v>
      </c>
      <c r="M1250" s="22" t="s">
        <v>58</v>
      </c>
      <c r="N1250" s="22">
        <f>660+48</f>
        <v>708</v>
      </c>
      <c r="O1250" s="22" t="s">
        <v>59</v>
      </c>
      <c r="P1250" s="176" t="s">
        <v>4223</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3803</v>
      </c>
      <c r="BR1250" s="163" t="s">
        <v>3804</v>
      </c>
    </row>
    <row r="1251" spans="1:70" x14ac:dyDescent="0.2">
      <c r="A1251" s="91">
        <v>1165</v>
      </c>
      <c r="B1251" s="229" t="s">
        <v>3810</v>
      </c>
      <c r="C1251" s="259" t="s">
        <v>3811</v>
      </c>
      <c r="D1251" s="229" t="s">
        <v>3812</v>
      </c>
      <c r="E1251" s="3" t="s">
        <v>3561</v>
      </c>
      <c r="F1251" s="26" t="s">
        <v>54</v>
      </c>
      <c r="G1251" s="26" t="s">
        <v>55</v>
      </c>
      <c r="H1251" s="26" t="s">
        <v>65</v>
      </c>
      <c r="J1251" s="22">
        <v>20</v>
      </c>
      <c r="L1251" s="28" t="s">
        <v>57</v>
      </c>
      <c r="M1251" s="22" t="s">
        <v>58</v>
      </c>
      <c r="N1251" s="22">
        <v>0</v>
      </c>
      <c r="O1251" s="22" t="s">
        <v>59</v>
      </c>
      <c r="P1251" s="22" t="s">
        <v>78</v>
      </c>
      <c r="R1251" s="23" t="s">
        <v>3813</v>
      </c>
      <c r="T1251" s="23">
        <v>150</v>
      </c>
      <c r="V1251" s="25" t="s">
        <v>613</v>
      </c>
      <c r="W1251" s="65" t="s">
        <v>1958</v>
      </c>
      <c r="X1251" s="106" t="s">
        <v>202</v>
      </c>
      <c r="Y1251" s="25" t="s">
        <v>3814</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3815</v>
      </c>
    </row>
    <row r="1252" spans="1:70" x14ac:dyDescent="0.2">
      <c r="A1252" s="91">
        <v>1166</v>
      </c>
      <c r="B1252" s="229" t="s">
        <v>3816</v>
      </c>
      <c r="C1252" s="259" t="s">
        <v>3817</v>
      </c>
      <c r="D1252" s="229" t="s">
        <v>3818</v>
      </c>
      <c r="E1252" s="3" t="s">
        <v>3561</v>
      </c>
      <c r="F1252" s="26" t="s">
        <v>102</v>
      </c>
      <c r="G1252" s="26" t="s">
        <v>55</v>
      </c>
      <c r="H1252" s="26" t="s">
        <v>273</v>
      </c>
      <c r="J1252" s="22">
        <v>20</v>
      </c>
      <c r="L1252" s="28" t="s">
        <v>57</v>
      </c>
      <c r="M1252" s="22" t="s">
        <v>58</v>
      </c>
      <c r="N1252" s="22">
        <v>0</v>
      </c>
      <c r="O1252" s="22" t="s">
        <v>59</v>
      </c>
      <c r="P1252" s="22" t="s">
        <v>78</v>
      </c>
      <c r="R1252" s="23" t="s">
        <v>3819</v>
      </c>
      <c r="V1252" s="25" t="s">
        <v>613</v>
      </c>
      <c r="W1252" s="65">
        <v>10</v>
      </c>
      <c r="X1252" s="106" t="s">
        <v>202</v>
      </c>
      <c r="Y1252" s="25" t="s">
        <v>3820</v>
      </c>
      <c r="Z1252" s="83" t="s">
        <v>62</v>
      </c>
      <c r="AA1252" s="6" t="s">
        <v>3821</v>
      </c>
      <c r="AB1252" s="6">
        <v>0</v>
      </c>
      <c r="BQ1252" s="6" t="s">
        <v>194</v>
      </c>
      <c r="BR1252" s="5" t="s">
        <v>3822</v>
      </c>
    </row>
    <row r="1253" spans="1:70" x14ac:dyDescent="0.2">
      <c r="A1253" s="91">
        <v>1167</v>
      </c>
      <c r="B1253" s="229" t="s">
        <v>3823</v>
      </c>
      <c r="C1253" s="259" t="s">
        <v>3824</v>
      </c>
      <c r="D1253" s="229" t="s">
        <v>3825</v>
      </c>
      <c r="E1253" s="3" t="s">
        <v>3561</v>
      </c>
      <c r="F1253" s="26" t="s">
        <v>102</v>
      </c>
      <c r="G1253" s="26" t="s">
        <v>55</v>
      </c>
      <c r="H1253" s="26" t="s">
        <v>274</v>
      </c>
      <c r="J1253" s="22">
        <v>40</v>
      </c>
      <c r="L1253" s="28" t="s">
        <v>57</v>
      </c>
      <c r="M1253" s="22" t="s">
        <v>58</v>
      </c>
      <c r="N1253" s="22">
        <v>0</v>
      </c>
      <c r="O1253" s="22" t="s">
        <v>59</v>
      </c>
      <c r="P1253" s="22" t="s">
        <v>78</v>
      </c>
      <c r="R1253" s="23" t="s">
        <v>3826</v>
      </c>
      <c r="V1253" s="25" t="s">
        <v>613</v>
      </c>
      <c r="W1253" s="65" t="s">
        <v>1958</v>
      </c>
      <c r="X1253" s="106" t="s">
        <v>202</v>
      </c>
      <c r="Y1253" s="25" t="s">
        <v>3827</v>
      </c>
      <c r="Z1253" s="83" t="s">
        <v>62</v>
      </c>
      <c r="AA1253" s="6">
        <v>16</v>
      </c>
      <c r="AB1253" s="6">
        <v>0</v>
      </c>
      <c r="AD1253" s="5" t="s">
        <v>79</v>
      </c>
      <c r="AI1253" s="5">
        <v>19</v>
      </c>
      <c r="AJ1253" s="5">
        <v>24</v>
      </c>
      <c r="AL1253" s="6" t="s">
        <v>80</v>
      </c>
      <c r="AQ1253" s="6">
        <v>60</v>
      </c>
      <c r="AR1253" s="6">
        <v>80</v>
      </c>
      <c r="BB1253" s="6" t="s">
        <v>366</v>
      </c>
      <c r="BG1253" s="6">
        <v>20</v>
      </c>
      <c r="BH1253" s="6">
        <v>25</v>
      </c>
      <c r="BQ1253" s="6" t="s">
        <v>3828</v>
      </c>
      <c r="BR1253" s="5" t="s">
        <v>3829</v>
      </c>
    </row>
    <row r="1254" spans="1:70" x14ac:dyDescent="0.2">
      <c r="A1254" s="91">
        <v>1168</v>
      </c>
      <c r="B1254" s="229" t="s">
        <v>3589</v>
      </c>
      <c r="C1254" s="259" t="s">
        <v>3590</v>
      </c>
      <c r="D1254" s="229" t="s">
        <v>3830</v>
      </c>
      <c r="E1254" s="3" t="s">
        <v>3561</v>
      </c>
      <c r="F1254" s="26" t="s">
        <v>102</v>
      </c>
      <c r="G1254" s="26" t="s">
        <v>55</v>
      </c>
      <c r="H1254" s="26" t="s">
        <v>534</v>
      </c>
      <c r="J1254" s="22">
        <v>40</v>
      </c>
      <c r="L1254" s="28" t="s">
        <v>57</v>
      </c>
      <c r="M1254" s="22" t="s">
        <v>58</v>
      </c>
      <c r="N1254" s="22">
        <v>0</v>
      </c>
      <c r="O1254" s="22" t="s">
        <v>59</v>
      </c>
      <c r="P1254" s="22" t="s">
        <v>78</v>
      </c>
      <c r="U1254" s="23" t="s">
        <v>3831</v>
      </c>
      <c r="Z1254" s="83" t="s">
        <v>62</v>
      </c>
      <c r="AA1254" s="6">
        <v>15</v>
      </c>
      <c r="AB1254" s="6">
        <v>0</v>
      </c>
      <c r="BQ1254" s="6" t="s">
        <v>213</v>
      </c>
      <c r="BR1254" s="5" t="s">
        <v>3832</v>
      </c>
    </row>
    <row r="1255" spans="1:70" x14ac:dyDescent="0.2">
      <c r="A1255" s="91">
        <v>1169</v>
      </c>
      <c r="B1255" s="229" t="s">
        <v>3589</v>
      </c>
      <c r="C1255" s="259" t="s">
        <v>3590</v>
      </c>
      <c r="D1255" s="229" t="s">
        <v>3833</v>
      </c>
      <c r="E1255" s="3" t="s">
        <v>3561</v>
      </c>
      <c r="F1255" s="26" t="s">
        <v>102</v>
      </c>
      <c r="G1255" s="26" t="s">
        <v>55</v>
      </c>
      <c r="H1255" s="26" t="s">
        <v>534</v>
      </c>
      <c r="J1255" s="22">
        <v>40</v>
      </c>
      <c r="L1255" s="28" t="s">
        <v>57</v>
      </c>
      <c r="M1255" s="22" t="s">
        <v>58</v>
      </c>
      <c r="N1255" s="22">
        <v>72</v>
      </c>
      <c r="O1255" s="22" t="s">
        <v>59</v>
      </c>
      <c r="P1255" s="22" t="s">
        <v>78</v>
      </c>
      <c r="U1255" s="23" t="s">
        <v>3834</v>
      </c>
      <c r="Z1255" s="83" t="s">
        <v>62</v>
      </c>
      <c r="AA1255" s="6">
        <v>15</v>
      </c>
      <c r="AB1255" s="6">
        <v>0</v>
      </c>
      <c r="BQ1255" s="6" t="s">
        <v>213</v>
      </c>
      <c r="BR1255" s="5" t="s">
        <v>3832</v>
      </c>
    </row>
    <row r="1256" spans="1:70" x14ac:dyDescent="0.2">
      <c r="A1256" s="91">
        <v>1170</v>
      </c>
      <c r="B1256" s="229" t="s">
        <v>3589</v>
      </c>
      <c r="C1256" s="259" t="s">
        <v>3590</v>
      </c>
      <c r="D1256" s="229" t="s">
        <v>3835</v>
      </c>
      <c r="E1256" s="3" t="s">
        <v>3561</v>
      </c>
      <c r="F1256" s="26" t="s">
        <v>102</v>
      </c>
      <c r="G1256" s="26" t="s">
        <v>55</v>
      </c>
      <c r="H1256" s="26" t="s">
        <v>1336</v>
      </c>
      <c r="J1256" s="22">
        <v>40</v>
      </c>
      <c r="L1256" s="28" t="s">
        <v>57</v>
      </c>
      <c r="M1256" s="22" t="s">
        <v>58</v>
      </c>
      <c r="N1256" s="22" t="s">
        <v>2612</v>
      </c>
      <c r="O1256" s="22" t="s">
        <v>59</v>
      </c>
      <c r="P1256" s="22" t="s">
        <v>3836</v>
      </c>
      <c r="U1256" s="23" t="s">
        <v>3837</v>
      </c>
      <c r="Z1256" s="83" t="s">
        <v>62</v>
      </c>
      <c r="AA1256" s="6">
        <v>15</v>
      </c>
      <c r="BQ1256" s="6" t="s">
        <v>213</v>
      </c>
      <c r="BR1256" s="5" t="s">
        <v>3832</v>
      </c>
    </row>
    <row r="1257" spans="1:70" x14ac:dyDescent="0.2">
      <c r="A1257" s="91">
        <v>1171</v>
      </c>
      <c r="B1257" s="229" t="s">
        <v>3589</v>
      </c>
      <c r="C1257" s="259" t="s">
        <v>3590</v>
      </c>
      <c r="D1257" s="229" t="s">
        <v>3838</v>
      </c>
      <c r="E1257" s="3" t="s">
        <v>3561</v>
      </c>
      <c r="F1257" s="26" t="s">
        <v>102</v>
      </c>
      <c r="G1257" s="26" t="s">
        <v>55</v>
      </c>
      <c r="H1257" s="26" t="s">
        <v>3839</v>
      </c>
      <c r="J1257" s="22">
        <v>40</v>
      </c>
      <c r="L1257" s="28" t="s">
        <v>57</v>
      </c>
      <c r="M1257" s="22" t="s">
        <v>58</v>
      </c>
      <c r="N1257" s="22" t="s">
        <v>2612</v>
      </c>
      <c r="O1257" s="22" t="s">
        <v>59</v>
      </c>
      <c r="P1257" s="22" t="s">
        <v>3836</v>
      </c>
      <c r="V1257" s="25" t="s">
        <v>642</v>
      </c>
      <c r="Y1257" s="25" t="s">
        <v>3840</v>
      </c>
      <c r="Z1257" s="83" t="s">
        <v>62</v>
      </c>
      <c r="AA1257" s="6">
        <v>15</v>
      </c>
      <c r="BQ1257" s="6" t="s">
        <v>213</v>
      </c>
      <c r="BR1257" s="5" t="s">
        <v>3832</v>
      </c>
    </row>
    <row r="1258" spans="1:70" x14ac:dyDescent="0.2">
      <c r="A1258" s="91">
        <v>1172</v>
      </c>
      <c r="B1258" s="229" t="s">
        <v>3589</v>
      </c>
      <c r="C1258" s="259" t="s">
        <v>3590</v>
      </c>
      <c r="D1258" s="229" t="s">
        <v>3841</v>
      </c>
      <c r="E1258" s="3" t="s">
        <v>3561</v>
      </c>
      <c r="F1258" s="26" t="s">
        <v>102</v>
      </c>
      <c r="G1258" s="26" t="s">
        <v>55</v>
      </c>
      <c r="H1258" s="26" t="s">
        <v>3839</v>
      </c>
      <c r="J1258" s="22">
        <v>40</v>
      </c>
      <c r="L1258" s="28" t="s">
        <v>57</v>
      </c>
      <c r="M1258" s="22" t="s">
        <v>58</v>
      </c>
      <c r="N1258" s="22" t="s">
        <v>3132</v>
      </c>
      <c r="O1258" s="22" t="s">
        <v>59</v>
      </c>
      <c r="P1258" s="22" t="s">
        <v>3842</v>
      </c>
      <c r="V1258" s="25" t="s">
        <v>642</v>
      </c>
      <c r="Y1258" s="25" t="s">
        <v>3840</v>
      </c>
      <c r="Z1258" s="83" t="s">
        <v>62</v>
      </c>
      <c r="AA1258" s="6">
        <v>15</v>
      </c>
      <c r="BQ1258" s="6" t="s">
        <v>213</v>
      </c>
      <c r="BR1258" s="5" t="s">
        <v>3832</v>
      </c>
    </row>
    <row r="1259" spans="1:70" x14ac:dyDescent="0.2">
      <c r="A1259" s="91">
        <v>1173</v>
      </c>
      <c r="B1259" s="229" t="s">
        <v>3843</v>
      </c>
      <c r="C1259" s="259" t="s">
        <v>3844</v>
      </c>
      <c r="D1259" s="229" t="s">
        <v>3845</v>
      </c>
      <c r="E1259" s="3" t="s">
        <v>3561</v>
      </c>
      <c r="F1259" s="26" t="s">
        <v>102</v>
      </c>
      <c r="G1259" s="26" t="s">
        <v>55</v>
      </c>
      <c r="H1259" s="26" t="s">
        <v>406</v>
      </c>
      <c r="J1259" s="22">
        <v>40</v>
      </c>
      <c r="L1259" s="28" t="s">
        <v>57</v>
      </c>
      <c r="M1259" s="22" t="s">
        <v>58</v>
      </c>
      <c r="N1259" s="22">
        <v>0</v>
      </c>
      <c r="O1259" s="22" t="s">
        <v>59</v>
      </c>
      <c r="P1259" s="22" t="s">
        <v>78</v>
      </c>
      <c r="V1259" s="25" t="s">
        <v>613</v>
      </c>
      <c r="W1259" s="65" t="s">
        <v>3846</v>
      </c>
      <c r="Y1259" s="25" t="s">
        <v>3847</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3848</v>
      </c>
      <c r="BR1259" s="5" t="s">
        <v>3849</v>
      </c>
    </row>
    <row r="1260" spans="1:70" x14ac:dyDescent="0.2">
      <c r="A1260" s="91">
        <v>1174</v>
      </c>
      <c r="B1260" s="229" t="s">
        <v>3843</v>
      </c>
      <c r="C1260" s="259" t="s">
        <v>3844</v>
      </c>
      <c r="D1260" s="229" t="s">
        <v>3850</v>
      </c>
      <c r="E1260" s="3" t="s">
        <v>3561</v>
      </c>
      <c r="F1260" s="26" t="s">
        <v>102</v>
      </c>
      <c r="G1260" s="26" t="s">
        <v>55</v>
      </c>
      <c r="H1260" s="26" t="s">
        <v>406</v>
      </c>
      <c r="J1260" s="22">
        <v>40</v>
      </c>
      <c r="L1260" s="28" t="s">
        <v>57</v>
      </c>
      <c r="M1260" s="22" t="s">
        <v>58</v>
      </c>
      <c r="N1260" s="22">
        <v>11</v>
      </c>
      <c r="O1260" s="22" t="s">
        <v>59</v>
      </c>
      <c r="P1260" s="22" t="s">
        <v>78</v>
      </c>
      <c r="V1260" s="25" t="s">
        <v>613</v>
      </c>
      <c r="W1260" s="65" t="s">
        <v>3846</v>
      </c>
      <c r="Y1260" s="25" t="s">
        <v>3847</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3848</v>
      </c>
      <c r="BR1260" s="5" t="s">
        <v>3849</v>
      </c>
    </row>
    <row r="1261" spans="1:70" x14ac:dyDescent="0.2">
      <c r="A1261" s="91">
        <v>1175</v>
      </c>
      <c r="B1261" s="229" t="s">
        <v>3843</v>
      </c>
      <c r="C1261" s="259" t="s">
        <v>3844</v>
      </c>
      <c r="D1261" s="229" t="s">
        <v>3851</v>
      </c>
      <c r="E1261" s="3" t="s">
        <v>3561</v>
      </c>
      <c r="F1261" s="26" t="s">
        <v>102</v>
      </c>
      <c r="G1261" s="26" t="s">
        <v>55</v>
      </c>
      <c r="H1261" s="26" t="s">
        <v>3107</v>
      </c>
      <c r="J1261" s="22">
        <v>40</v>
      </c>
      <c r="L1261" s="28" t="s">
        <v>57</v>
      </c>
      <c r="M1261" s="22" t="s">
        <v>58</v>
      </c>
      <c r="N1261" s="22">
        <v>0</v>
      </c>
      <c r="O1261" s="22" t="s">
        <v>59</v>
      </c>
      <c r="P1261" s="22" t="s">
        <v>78</v>
      </c>
      <c r="V1261" s="25" t="s">
        <v>613</v>
      </c>
      <c r="W1261" s="65" t="s">
        <v>3846</v>
      </c>
      <c r="Y1261" s="25" t="s">
        <v>3847</v>
      </c>
      <c r="Z1261" s="83" t="s">
        <v>62</v>
      </c>
      <c r="AA1261" s="6">
        <v>9</v>
      </c>
      <c r="AB1261" s="6">
        <v>4</v>
      </c>
      <c r="BQ1261" s="6" t="s">
        <v>3848</v>
      </c>
      <c r="BR1261" s="5" t="s">
        <v>3849</v>
      </c>
    </row>
    <row r="1262" spans="1:70" x14ac:dyDescent="0.2">
      <c r="A1262" s="91">
        <v>1176</v>
      </c>
      <c r="B1262" s="229" t="s">
        <v>3843</v>
      </c>
      <c r="C1262" s="259" t="s">
        <v>3844</v>
      </c>
      <c r="D1262" s="229" t="s">
        <v>3852</v>
      </c>
      <c r="E1262" s="3" t="s">
        <v>3561</v>
      </c>
      <c r="F1262" s="26" t="s">
        <v>102</v>
      </c>
      <c r="G1262" s="26" t="s">
        <v>55</v>
      </c>
      <c r="H1262" s="26" t="s">
        <v>3107</v>
      </c>
      <c r="J1262" s="22">
        <v>40</v>
      </c>
      <c r="L1262" s="28" t="s">
        <v>57</v>
      </c>
      <c r="M1262" s="22" t="s">
        <v>58</v>
      </c>
      <c r="N1262" s="22">
        <v>0</v>
      </c>
      <c r="O1262" s="22" t="s">
        <v>59</v>
      </c>
      <c r="P1262" s="22" t="s">
        <v>78</v>
      </c>
      <c r="V1262" s="25" t="s">
        <v>613</v>
      </c>
      <c r="W1262" s="65" t="s">
        <v>3846</v>
      </c>
      <c r="Y1262" s="25" t="s">
        <v>3847</v>
      </c>
      <c r="Z1262" s="83" t="s">
        <v>62</v>
      </c>
      <c r="AA1262" s="6">
        <v>8</v>
      </c>
      <c r="AB1262" s="6">
        <v>3</v>
      </c>
      <c r="BQ1262" s="6" t="s">
        <v>3848</v>
      </c>
      <c r="BR1262" s="5" t="s">
        <v>3849</v>
      </c>
    </row>
    <row r="1263" spans="1:70" x14ac:dyDescent="0.2">
      <c r="A1263" s="91">
        <v>1177</v>
      </c>
      <c r="B1263" s="229" t="s">
        <v>3843</v>
      </c>
      <c r="C1263" s="259" t="s">
        <v>3844</v>
      </c>
      <c r="D1263" s="229" t="s">
        <v>3853</v>
      </c>
      <c r="E1263" s="3" t="s">
        <v>3561</v>
      </c>
      <c r="F1263" s="26" t="s">
        <v>102</v>
      </c>
      <c r="G1263" s="26" t="s">
        <v>55</v>
      </c>
      <c r="H1263" s="26" t="s">
        <v>3107</v>
      </c>
      <c r="J1263" s="22">
        <v>40</v>
      </c>
      <c r="L1263" s="28" t="s">
        <v>57</v>
      </c>
      <c r="M1263" s="22" t="s">
        <v>58</v>
      </c>
      <c r="N1263" s="22">
        <v>0</v>
      </c>
      <c r="O1263" s="22" t="s">
        <v>59</v>
      </c>
      <c r="P1263" s="22" t="s">
        <v>78</v>
      </c>
      <c r="V1263" s="25" t="s">
        <v>613</v>
      </c>
      <c r="W1263" s="65" t="s">
        <v>3846</v>
      </c>
      <c r="Y1263" s="25" t="s">
        <v>3847</v>
      </c>
      <c r="Z1263" s="83" t="s">
        <v>62</v>
      </c>
      <c r="AA1263" s="6">
        <v>3</v>
      </c>
      <c r="AB1263" s="6">
        <v>2</v>
      </c>
      <c r="BQ1263" s="6" t="s">
        <v>3848</v>
      </c>
      <c r="BR1263" s="5" t="s">
        <v>3849</v>
      </c>
    </row>
    <row r="1264" spans="1:70" x14ac:dyDescent="0.2">
      <c r="A1264" s="91">
        <v>1178</v>
      </c>
      <c r="B1264" s="229" t="s">
        <v>3843</v>
      </c>
      <c r="C1264" s="259" t="s">
        <v>3844</v>
      </c>
      <c r="D1264" s="229" t="s">
        <v>3854</v>
      </c>
      <c r="E1264" s="3" t="s">
        <v>3561</v>
      </c>
      <c r="F1264" s="26" t="s">
        <v>102</v>
      </c>
      <c r="G1264" s="26" t="s">
        <v>55</v>
      </c>
      <c r="H1264" s="26" t="s">
        <v>3855</v>
      </c>
      <c r="J1264" s="22">
        <v>40</v>
      </c>
      <c r="L1264" s="28" t="s">
        <v>57</v>
      </c>
      <c r="M1264" s="22" t="s">
        <v>58</v>
      </c>
      <c r="N1264" s="22">
        <v>11</v>
      </c>
      <c r="O1264" s="22" t="s">
        <v>59</v>
      </c>
      <c r="P1264" s="22" t="s">
        <v>78</v>
      </c>
      <c r="V1264" s="25" t="s">
        <v>613</v>
      </c>
      <c r="W1264" s="65" t="s">
        <v>3846</v>
      </c>
      <c r="Y1264" s="25" t="s">
        <v>3847</v>
      </c>
      <c r="Z1264" s="83" t="s">
        <v>62</v>
      </c>
      <c r="AA1264" s="6">
        <v>9</v>
      </c>
      <c r="AB1264" s="6">
        <v>4</v>
      </c>
      <c r="BQ1264" s="6" t="s">
        <v>3848</v>
      </c>
      <c r="BR1264" s="5" t="s">
        <v>3849</v>
      </c>
    </row>
    <row r="1265" spans="1:70" x14ac:dyDescent="0.2">
      <c r="A1265" s="91">
        <v>1179</v>
      </c>
      <c r="B1265" s="229" t="s">
        <v>3843</v>
      </c>
      <c r="C1265" s="259" t="s">
        <v>3844</v>
      </c>
      <c r="D1265" s="229" t="s">
        <v>3856</v>
      </c>
      <c r="E1265" s="3" t="s">
        <v>3561</v>
      </c>
      <c r="F1265" s="26" t="s">
        <v>102</v>
      </c>
      <c r="G1265" s="26" t="s">
        <v>55</v>
      </c>
      <c r="H1265" s="26" t="s">
        <v>3855</v>
      </c>
      <c r="J1265" s="22">
        <v>40</v>
      </c>
      <c r="L1265" s="28" t="s">
        <v>57</v>
      </c>
      <c r="M1265" s="22" t="s">
        <v>58</v>
      </c>
      <c r="N1265" s="22">
        <v>11</v>
      </c>
      <c r="O1265" s="22" t="s">
        <v>59</v>
      </c>
      <c r="P1265" s="22" t="s">
        <v>78</v>
      </c>
      <c r="V1265" s="25" t="s">
        <v>613</v>
      </c>
      <c r="W1265" s="65" t="s">
        <v>3846</v>
      </c>
      <c r="Y1265" s="25" t="s">
        <v>3847</v>
      </c>
      <c r="Z1265" s="83" t="s">
        <v>62</v>
      </c>
      <c r="AA1265" s="6">
        <v>8</v>
      </c>
      <c r="AB1265" s="6">
        <v>3</v>
      </c>
      <c r="BQ1265" s="6" t="s">
        <v>3848</v>
      </c>
      <c r="BR1265" s="5" t="s">
        <v>3849</v>
      </c>
    </row>
    <row r="1266" spans="1:70" x14ac:dyDescent="0.2">
      <c r="A1266" s="91">
        <v>1180</v>
      </c>
      <c r="B1266" s="229" t="s">
        <v>3843</v>
      </c>
      <c r="C1266" s="259" t="s">
        <v>3844</v>
      </c>
      <c r="D1266" s="229" t="s">
        <v>3857</v>
      </c>
      <c r="E1266" s="3" t="s">
        <v>3561</v>
      </c>
      <c r="F1266" s="26" t="s">
        <v>102</v>
      </c>
      <c r="G1266" s="26" t="s">
        <v>55</v>
      </c>
      <c r="H1266" s="26" t="s">
        <v>3855</v>
      </c>
      <c r="J1266" s="22">
        <v>40</v>
      </c>
      <c r="L1266" s="28" t="s">
        <v>57</v>
      </c>
      <c r="M1266" s="22" t="s">
        <v>58</v>
      </c>
      <c r="N1266" s="22">
        <v>11</v>
      </c>
      <c r="O1266" s="22" t="s">
        <v>59</v>
      </c>
      <c r="P1266" s="22" t="s">
        <v>78</v>
      </c>
      <c r="V1266" s="25" t="s">
        <v>613</v>
      </c>
      <c r="W1266" s="65" t="s">
        <v>3846</v>
      </c>
      <c r="Y1266" s="25" t="s">
        <v>3847</v>
      </c>
      <c r="Z1266" s="83" t="s">
        <v>62</v>
      </c>
      <c r="AA1266" s="6">
        <v>3</v>
      </c>
      <c r="AB1266" s="6">
        <v>2</v>
      </c>
      <c r="BQ1266" s="6" t="s">
        <v>3848</v>
      </c>
      <c r="BR1266" s="5" t="s">
        <v>3849</v>
      </c>
    </row>
    <row r="1267" spans="1:70" x14ac:dyDescent="0.2">
      <c r="A1267" s="91">
        <v>1181</v>
      </c>
      <c r="B1267" s="229" t="s">
        <v>3858</v>
      </c>
      <c r="C1267" s="259" t="s">
        <v>3859</v>
      </c>
      <c r="D1267" s="229" t="s">
        <v>3860</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3861</v>
      </c>
    </row>
    <row r="1268" spans="1:70" x14ac:dyDescent="0.2">
      <c r="A1268" s="91">
        <v>1182</v>
      </c>
      <c r="B1268" s="229" t="s">
        <v>3862</v>
      </c>
      <c r="C1268" s="259" t="s">
        <v>3863</v>
      </c>
      <c r="D1268" s="229" t="s">
        <v>3864</v>
      </c>
      <c r="E1268" s="3" t="s">
        <v>3561</v>
      </c>
      <c r="F1268" s="26" t="s">
        <v>102</v>
      </c>
      <c r="G1268" s="26" t="s">
        <v>55</v>
      </c>
      <c r="H1268" s="26" t="s">
        <v>3855</v>
      </c>
      <c r="J1268" s="22">
        <v>40</v>
      </c>
      <c r="L1268" s="28" t="s">
        <v>57</v>
      </c>
      <c r="M1268" s="22" t="s">
        <v>58</v>
      </c>
      <c r="N1268" s="22">
        <v>0</v>
      </c>
      <c r="O1268" s="22" t="s">
        <v>59</v>
      </c>
      <c r="P1268" s="22" t="s">
        <v>78</v>
      </c>
      <c r="R1268" s="23" t="s">
        <v>3865</v>
      </c>
      <c r="V1268" s="25" t="s">
        <v>613</v>
      </c>
      <c r="W1268" s="65" t="s">
        <v>653</v>
      </c>
      <c r="Z1268" s="83" t="s">
        <v>62</v>
      </c>
      <c r="AA1268" s="6">
        <v>12</v>
      </c>
      <c r="AB1268" s="6">
        <v>5</v>
      </c>
      <c r="AD1268" s="5" t="s">
        <v>79</v>
      </c>
      <c r="AI1268" s="5">
        <v>19</v>
      </c>
      <c r="AJ1268" s="5">
        <v>43</v>
      </c>
      <c r="BQ1268" s="6" t="s">
        <v>3866</v>
      </c>
      <c r="BR1268" s="5" t="s">
        <v>3867</v>
      </c>
    </row>
    <row r="1269" spans="1:70" x14ac:dyDescent="0.2">
      <c r="A1269" s="91">
        <v>1183</v>
      </c>
      <c r="B1269" s="229" t="s">
        <v>3862</v>
      </c>
      <c r="C1269" s="259" t="s">
        <v>3863</v>
      </c>
      <c r="D1269" s="229" t="s">
        <v>3868</v>
      </c>
      <c r="E1269" s="3" t="s">
        <v>3561</v>
      </c>
      <c r="F1269" s="26" t="s">
        <v>102</v>
      </c>
      <c r="G1269" s="26" t="s">
        <v>55</v>
      </c>
      <c r="H1269" s="26" t="s">
        <v>3855</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3866</v>
      </c>
      <c r="BR1269" s="5" t="s">
        <v>3867</v>
      </c>
    </row>
    <row r="1270" spans="1:70" x14ac:dyDescent="0.2">
      <c r="A1270" s="91">
        <v>1184</v>
      </c>
      <c r="B1270" s="229" t="s">
        <v>3869</v>
      </c>
      <c r="C1270" s="259" t="s">
        <v>3870</v>
      </c>
      <c r="D1270" s="229" t="s">
        <v>3788</v>
      </c>
      <c r="E1270" s="3" t="s">
        <v>3561</v>
      </c>
      <c r="F1270" s="26" t="s">
        <v>102</v>
      </c>
      <c r="G1270" s="26" t="s">
        <v>55</v>
      </c>
      <c r="H1270" s="26" t="s">
        <v>3871</v>
      </c>
      <c r="I1270" s="26" t="s">
        <v>3872</v>
      </c>
      <c r="J1270" s="22">
        <v>40</v>
      </c>
      <c r="L1270" s="28" t="s">
        <v>57</v>
      </c>
      <c r="M1270" s="22" t="s">
        <v>58</v>
      </c>
      <c r="N1270" s="22">
        <v>0</v>
      </c>
      <c r="O1270" s="22" t="s">
        <v>59</v>
      </c>
      <c r="P1270" s="22" t="s">
        <v>78</v>
      </c>
      <c r="Q1270" s="23" t="s">
        <v>3561</v>
      </c>
      <c r="T1270" s="23">
        <v>120</v>
      </c>
      <c r="U1270" s="23" t="s">
        <v>3873</v>
      </c>
      <c r="V1270" s="25" t="s">
        <v>613</v>
      </c>
      <c r="Y1270" s="25" t="s">
        <v>3874</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3875</v>
      </c>
      <c r="BR1270" s="5" t="s">
        <v>723</v>
      </c>
    </row>
    <row r="1271" spans="1:70" x14ac:dyDescent="0.2">
      <c r="A1271" s="91">
        <v>1185</v>
      </c>
      <c r="B1271" s="229" t="s">
        <v>3869</v>
      </c>
      <c r="C1271" s="259" t="s">
        <v>3870</v>
      </c>
      <c r="D1271" s="229" t="s">
        <v>3876</v>
      </c>
      <c r="E1271" s="3" t="s">
        <v>3561</v>
      </c>
      <c r="F1271" s="26" t="s">
        <v>102</v>
      </c>
      <c r="G1271" s="26" t="s">
        <v>55</v>
      </c>
      <c r="H1271" s="26" t="s">
        <v>3871</v>
      </c>
      <c r="I1271" s="26" t="s">
        <v>3872</v>
      </c>
      <c r="J1271" s="22">
        <v>40</v>
      </c>
      <c r="L1271" s="28" t="s">
        <v>57</v>
      </c>
      <c r="M1271" s="22" t="s">
        <v>58</v>
      </c>
      <c r="N1271" s="22">
        <v>100</v>
      </c>
      <c r="O1271" s="22" t="s">
        <v>59</v>
      </c>
      <c r="P1271" s="22" t="s">
        <v>78</v>
      </c>
      <c r="Q1271" s="23" t="s">
        <v>3561</v>
      </c>
      <c r="T1271" s="23">
        <v>120</v>
      </c>
      <c r="U1271" s="23" t="s">
        <v>3877</v>
      </c>
      <c r="V1271" s="25" t="s">
        <v>613</v>
      </c>
      <c r="Y1271" s="25" t="s">
        <v>3874</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3875</v>
      </c>
      <c r="BR1271" s="5" t="s">
        <v>723</v>
      </c>
    </row>
    <row r="1272" spans="1:70" x14ac:dyDescent="0.2">
      <c r="A1272" s="91">
        <v>1186</v>
      </c>
      <c r="B1272" s="229" t="s">
        <v>3878</v>
      </c>
      <c r="C1272" s="259" t="s">
        <v>3879</v>
      </c>
      <c r="D1272" s="229" t="s">
        <v>3880</v>
      </c>
      <c r="E1272" s="3" t="s">
        <v>3561</v>
      </c>
      <c r="F1272" s="26" t="s">
        <v>102</v>
      </c>
      <c r="G1272" s="26" t="s">
        <v>55</v>
      </c>
      <c r="H1272" s="26" t="s">
        <v>156</v>
      </c>
      <c r="J1272" s="22">
        <v>40</v>
      </c>
      <c r="L1272" s="28" t="s">
        <v>57</v>
      </c>
      <c r="M1272" s="22" t="s">
        <v>58</v>
      </c>
      <c r="N1272" s="22">
        <v>0</v>
      </c>
      <c r="O1272" s="22" t="s">
        <v>59</v>
      </c>
      <c r="P1272" s="22" t="s">
        <v>78</v>
      </c>
      <c r="R1272" s="23" t="s">
        <v>3881</v>
      </c>
      <c r="T1272" s="23">
        <v>200</v>
      </c>
      <c r="U1272" s="23" t="s">
        <v>3882</v>
      </c>
      <c r="V1272" s="25" t="s">
        <v>613</v>
      </c>
      <c r="W1272" s="65">
        <v>2</v>
      </c>
      <c r="X1272" s="106" t="s">
        <v>202</v>
      </c>
      <c r="Y1272" s="25" t="s">
        <v>3883</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3878</v>
      </c>
      <c r="C1273" s="259" t="s">
        <v>3879</v>
      </c>
      <c r="D1273" s="229" t="s">
        <v>3884</v>
      </c>
      <c r="E1273" s="3" t="s">
        <v>3561</v>
      </c>
      <c r="F1273" s="26" t="s">
        <v>102</v>
      </c>
      <c r="G1273" s="26" t="s">
        <v>55</v>
      </c>
      <c r="H1273" s="26" t="s">
        <v>156</v>
      </c>
      <c r="J1273" s="22">
        <v>40</v>
      </c>
      <c r="L1273" s="28" t="s">
        <v>57</v>
      </c>
      <c r="M1273" s="22" t="s">
        <v>58</v>
      </c>
      <c r="N1273" s="22">
        <v>0</v>
      </c>
      <c r="O1273" s="22" t="s">
        <v>59</v>
      </c>
      <c r="P1273" s="22" t="s">
        <v>78</v>
      </c>
      <c r="R1273" s="23" t="s">
        <v>3881</v>
      </c>
      <c r="U1273" s="23" t="s">
        <v>3885</v>
      </c>
      <c r="V1273" s="25" t="s">
        <v>613</v>
      </c>
      <c r="W1273" s="65">
        <v>2</v>
      </c>
      <c r="X1273" s="106" t="s">
        <v>202</v>
      </c>
      <c r="Y1273" s="25" t="s">
        <v>3883</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3886</v>
      </c>
      <c r="C1274" s="259" t="s">
        <v>3887</v>
      </c>
      <c r="D1274" s="229" t="s">
        <v>3888</v>
      </c>
      <c r="E1274" s="3" t="s">
        <v>3561</v>
      </c>
      <c r="F1274" s="26" t="s">
        <v>102</v>
      </c>
      <c r="G1274" s="26" t="s">
        <v>55</v>
      </c>
      <c r="H1274" s="26" t="s">
        <v>1336</v>
      </c>
      <c r="J1274" s="22">
        <v>40</v>
      </c>
      <c r="L1274" s="28" t="s">
        <v>57</v>
      </c>
      <c r="M1274" s="22" t="s">
        <v>58</v>
      </c>
      <c r="N1274" s="22">
        <v>0</v>
      </c>
      <c r="O1274" s="22" t="s">
        <v>59</v>
      </c>
      <c r="P1274" s="22" t="s">
        <v>78</v>
      </c>
      <c r="R1274" s="23" t="s">
        <v>3889</v>
      </c>
      <c r="T1274" s="23">
        <v>180</v>
      </c>
      <c r="U1274" s="23" t="s">
        <v>3890</v>
      </c>
      <c r="V1274" s="25" t="s">
        <v>642</v>
      </c>
      <c r="Y1274" s="25" t="s">
        <v>3891</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3892</v>
      </c>
      <c r="BR1274" s="5" t="s">
        <v>3893</v>
      </c>
    </row>
    <row r="1275" spans="1:70" x14ac:dyDescent="0.2">
      <c r="A1275" s="91">
        <v>1189</v>
      </c>
      <c r="B1275" s="229" t="s">
        <v>3894</v>
      </c>
      <c r="C1275" s="259" t="s">
        <v>3895</v>
      </c>
      <c r="D1275" s="229" t="s">
        <v>3888</v>
      </c>
      <c r="E1275" s="3" t="s">
        <v>3561</v>
      </c>
      <c r="F1275" s="26" t="s">
        <v>102</v>
      </c>
      <c r="G1275" s="26" t="s">
        <v>55</v>
      </c>
      <c r="H1275" s="26" t="s">
        <v>56</v>
      </c>
      <c r="J1275" s="22">
        <v>40</v>
      </c>
      <c r="L1275" s="28" t="s">
        <v>57</v>
      </c>
      <c r="M1275" s="22" t="s">
        <v>58</v>
      </c>
      <c r="N1275" s="22" t="s">
        <v>182</v>
      </c>
      <c r="O1275" s="22" t="s">
        <v>59</v>
      </c>
      <c r="P1275" s="22" t="s">
        <v>3896</v>
      </c>
      <c r="Q1275" s="23" t="s">
        <v>3897</v>
      </c>
      <c r="T1275" s="23">
        <v>240</v>
      </c>
      <c r="U1275" s="23" t="s">
        <v>3898</v>
      </c>
      <c r="V1275" s="25" t="s">
        <v>642</v>
      </c>
      <c r="Y1275" s="25" t="s">
        <v>3899</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3900</v>
      </c>
      <c r="BR1275" s="5" t="s">
        <v>3901</v>
      </c>
    </row>
    <row r="1276" spans="1:70" x14ac:dyDescent="0.2">
      <c r="A1276" s="91">
        <v>1190</v>
      </c>
      <c r="B1276" s="229" t="s">
        <v>3902</v>
      </c>
      <c r="C1276" s="259" t="s">
        <v>3903</v>
      </c>
      <c r="D1276" s="229" t="s">
        <v>3904</v>
      </c>
      <c r="E1276" s="3" t="s">
        <v>3561</v>
      </c>
      <c r="F1276" s="26" t="s">
        <v>102</v>
      </c>
      <c r="G1276" s="26" t="s">
        <v>55</v>
      </c>
      <c r="H1276" s="26" t="s">
        <v>56</v>
      </c>
      <c r="J1276" s="22">
        <v>40</v>
      </c>
      <c r="L1276" s="28" t="s">
        <v>57</v>
      </c>
      <c r="M1276" s="22" t="s">
        <v>58</v>
      </c>
      <c r="N1276" s="22" t="s">
        <v>830</v>
      </c>
      <c r="O1276" s="22" t="s">
        <v>59</v>
      </c>
      <c r="P1276" s="22" t="s">
        <v>3905</v>
      </c>
      <c r="T1276" s="23">
        <v>150</v>
      </c>
      <c r="V1276" s="25" t="s">
        <v>613</v>
      </c>
      <c r="W1276" s="65" t="s">
        <v>3906</v>
      </c>
      <c r="Y1276" s="25" t="s">
        <v>3907</v>
      </c>
      <c r="Z1276" s="83" t="s">
        <v>62</v>
      </c>
      <c r="AA1276" s="6" t="s">
        <v>3908</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3909</v>
      </c>
      <c r="BR1276" s="5" t="s">
        <v>3910</v>
      </c>
    </row>
    <row r="1277" spans="1:70" x14ac:dyDescent="0.2">
      <c r="A1277" s="91">
        <v>1191</v>
      </c>
      <c r="B1277" s="229" t="s">
        <v>3902</v>
      </c>
      <c r="C1277" s="259" t="s">
        <v>3903</v>
      </c>
      <c r="D1277" s="229" t="s">
        <v>3911</v>
      </c>
      <c r="E1277" s="3" t="s">
        <v>3561</v>
      </c>
      <c r="F1277" s="26" t="s">
        <v>102</v>
      </c>
      <c r="G1277" s="26" t="s">
        <v>55</v>
      </c>
      <c r="H1277" s="26" t="s">
        <v>56</v>
      </c>
      <c r="J1277" s="22">
        <v>40</v>
      </c>
      <c r="L1277" s="28" t="s">
        <v>57</v>
      </c>
      <c r="M1277" s="22" t="s">
        <v>58</v>
      </c>
      <c r="N1277" s="22" t="s">
        <v>830</v>
      </c>
      <c r="O1277" s="22" t="s">
        <v>59</v>
      </c>
      <c r="P1277" s="22" t="s">
        <v>3905</v>
      </c>
      <c r="T1277" s="23">
        <v>150</v>
      </c>
      <c r="V1277" s="25" t="s">
        <v>613</v>
      </c>
      <c r="W1277" s="65" t="s">
        <v>3906</v>
      </c>
      <c r="Y1277" s="25" t="s">
        <v>3907</v>
      </c>
      <c r="Z1277" s="83" t="s">
        <v>62</v>
      </c>
      <c r="AA1277" s="6" t="s">
        <v>3912</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3913</v>
      </c>
      <c r="BR1277" s="5" t="s">
        <v>3910</v>
      </c>
    </row>
    <row r="1278" spans="1:70" x14ac:dyDescent="0.2">
      <c r="A1278" s="91">
        <v>1192</v>
      </c>
      <c r="B1278" s="229" t="s">
        <v>3902</v>
      </c>
      <c r="C1278" s="259" t="s">
        <v>3903</v>
      </c>
      <c r="D1278" s="229" t="s">
        <v>3914</v>
      </c>
      <c r="E1278" s="3" t="s">
        <v>3561</v>
      </c>
      <c r="F1278" s="26" t="s">
        <v>102</v>
      </c>
      <c r="G1278" s="26" t="s">
        <v>55</v>
      </c>
      <c r="H1278" s="26" t="s">
        <v>56</v>
      </c>
      <c r="J1278" s="22">
        <v>40</v>
      </c>
      <c r="L1278" s="28" t="s">
        <v>57</v>
      </c>
      <c r="M1278" s="22" t="s">
        <v>58</v>
      </c>
      <c r="N1278" s="22" t="s">
        <v>830</v>
      </c>
      <c r="O1278" s="22" t="s">
        <v>59</v>
      </c>
      <c r="P1278" s="22" t="s">
        <v>3905</v>
      </c>
      <c r="T1278" s="23">
        <v>150</v>
      </c>
      <c r="V1278" s="25" t="s">
        <v>613</v>
      </c>
      <c r="W1278" s="65" t="s">
        <v>3906</v>
      </c>
      <c r="Y1278" s="25" t="s">
        <v>3907</v>
      </c>
      <c r="Z1278" s="83" t="s">
        <v>62</v>
      </c>
      <c r="AA1278" s="6" t="s">
        <v>3915</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3916</v>
      </c>
      <c r="BR1278" s="5" t="s">
        <v>3910</v>
      </c>
    </row>
    <row r="1279" spans="1:70" x14ac:dyDescent="0.2">
      <c r="A1279" s="91">
        <v>1193</v>
      </c>
      <c r="B1279" s="229" t="s">
        <v>3917</v>
      </c>
      <c r="C1279" s="259" t="s">
        <v>3918</v>
      </c>
      <c r="D1279" s="229" t="s">
        <v>3919</v>
      </c>
      <c r="E1279" s="3" t="s">
        <v>3561</v>
      </c>
      <c r="F1279" s="26" t="s">
        <v>102</v>
      </c>
      <c r="G1279" s="26" t="s">
        <v>55</v>
      </c>
      <c r="H1279" s="26" t="s">
        <v>534</v>
      </c>
      <c r="J1279" s="22">
        <v>40</v>
      </c>
      <c r="L1279" s="28" t="s">
        <v>57</v>
      </c>
      <c r="M1279" s="22" t="s">
        <v>58</v>
      </c>
      <c r="N1279" s="22" t="s">
        <v>830</v>
      </c>
      <c r="O1279" s="22" t="s">
        <v>59</v>
      </c>
      <c r="P1279" s="22" t="s">
        <v>3920</v>
      </c>
      <c r="Y1279" s="25" t="s">
        <v>3921</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3922</v>
      </c>
      <c r="BR1279" s="5" t="s">
        <v>723</v>
      </c>
    </row>
    <row r="1280" spans="1:70" x14ac:dyDescent="0.2">
      <c r="A1280" s="91">
        <v>1195</v>
      </c>
      <c r="B1280" s="229" t="s">
        <v>3923</v>
      </c>
      <c r="C1280" s="259" t="s">
        <v>3924</v>
      </c>
      <c r="D1280" s="229" t="s">
        <v>3925</v>
      </c>
      <c r="E1280" s="3" t="s">
        <v>3561</v>
      </c>
      <c r="F1280" s="26" t="s">
        <v>102</v>
      </c>
      <c r="G1280" s="26" t="s">
        <v>55</v>
      </c>
      <c r="H1280" s="26" t="s">
        <v>539</v>
      </c>
      <c r="J1280" s="22">
        <v>40</v>
      </c>
      <c r="L1280" s="28" t="s">
        <v>57</v>
      </c>
      <c r="M1280" s="22" t="s">
        <v>58</v>
      </c>
      <c r="N1280" s="22" t="s">
        <v>1445</v>
      </c>
      <c r="O1280" s="22" t="s">
        <v>59</v>
      </c>
      <c r="P1280" s="22" t="s">
        <v>3926</v>
      </c>
      <c r="Q1280" s="23" t="s">
        <v>3927</v>
      </c>
      <c r="R1280" s="23" t="s">
        <v>3928</v>
      </c>
      <c r="T1280" s="23">
        <v>200</v>
      </c>
      <c r="V1280" s="25" t="s">
        <v>642</v>
      </c>
      <c r="Y1280" s="25" t="s">
        <v>3929</v>
      </c>
      <c r="Z1280" s="83" t="s">
        <v>62</v>
      </c>
      <c r="AA1280" s="6" t="s">
        <v>3930</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3931</v>
      </c>
      <c r="BR1280" s="5" t="s">
        <v>3932</v>
      </c>
    </row>
    <row r="1281" spans="1:70" x14ac:dyDescent="0.2">
      <c r="A1281" s="91">
        <v>1196</v>
      </c>
      <c r="B1281" s="229" t="s">
        <v>3933</v>
      </c>
      <c r="C1281" s="259" t="s">
        <v>3934</v>
      </c>
      <c r="D1281" s="229" t="s">
        <v>3935</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3936</v>
      </c>
      <c r="Y1281" s="25" t="s">
        <v>3937</v>
      </c>
      <c r="Z1281" s="83" t="s">
        <v>62</v>
      </c>
      <c r="AA1281" s="6" t="s">
        <v>3938</v>
      </c>
      <c r="AB1281" s="6">
        <v>0</v>
      </c>
      <c r="AD1281" s="5" t="s">
        <v>79</v>
      </c>
      <c r="AI1281" s="5">
        <v>20</v>
      </c>
      <c r="AJ1281" s="5">
        <v>35</v>
      </c>
      <c r="BQ1281" s="6" t="s">
        <v>194</v>
      </c>
      <c r="BR1281" s="5" t="s">
        <v>3939</v>
      </c>
    </row>
    <row r="1282" spans="1:70" x14ac:dyDescent="0.2">
      <c r="A1282" s="91">
        <v>1197</v>
      </c>
      <c r="B1282" s="229" t="s">
        <v>3940</v>
      </c>
      <c r="C1282" s="259" t="s">
        <v>3941</v>
      </c>
      <c r="D1282" s="229" t="s">
        <v>3942</v>
      </c>
      <c r="E1282" s="3" t="s">
        <v>3561</v>
      </c>
      <c r="F1282" s="26" t="s">
        <v>102</v>
      </c>
      <c r="G1282" s="26" t="s">
        <v>55</v>
      </c>
      <c r="H1282" s="26" t="s">
        <v>56</v>
      </c>
      <c r="J1282" s="22">
        <v>40</v>
      </c>
      <c r="L1282" s="28" t="s">
        <v>57</v>
      </c>
      <c r="M1282" s="22" t="s">
        <v>58</v>
      </c>
      <c r="N1282" s="22">
        <v>0</v>
      </c>
      <c r="O1282" s="22" t="s">
        <v>59</v>
      </c>
      <c r="P1282" s="22" t="s">
        <v>78</v>
      </c>
      <c r="R1282" s="23" t="s">
        <v>3943</v>
      </c>
      <c r="T1282" s="23">
        <v>150</v>
      </c>
      <c r="V1282" s="25" t="s">
        <v>61</v>
      </c>
      <c r="W1282" s="65" t="s">
        <v>1958</v>
      </c>
      <c r="X1282" s="106" t="s">
        <v>415</v>
      </c>
      <c r="Y1282" s="25" t="s">
        <v>3944</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3945</v>
      </c>
    </row>
    <row r="1283" spans="1:70" x14ac:dyDescent="0.2">
      <c r="A1283" s="91">
        <v>1198</v>
      </c>
      <c r="B1283" s="229" t="s">
        <v>3940</v>
      </c>
      <c r="C1283" s="259" t="s">
        <v>3941</v>
      </c>
      <c r="D1283" s="229" t="s">
        <v>3946</v>
      </c>
      <c r="E1283" s="3" t="s">
        <v>3561</v>
      </c>
      <c r="F1283" s="26" t="s">
        <v>102</v>
      </c>
      <c r="G1283" s="26" t="s">
        <v>55</v>
      </c>
      <c r="H1283" s="26" t="s">
        <v>56</v>
      </c>
      <c r="J1283" s="22">
        <v>40</v>
      </c>
      <c r="L1283" s="28" t="s">
        <v>57</v>
      </c>
      <c r="M1283" s="22" t="s">
        <v>58</v>
      </c>
      <c r="N1283" s="22">
        <v>49</v>
      </c>
      <c r="O1283" s="22" t="s">
        <v>59</v>
      </c>
      <c r="P1283" s="22" t="s">
        <v>78</v>
      </c>
      <c r="R1283" s="23" t="s">
        <v>3943</v>
      </c>
      <c r="T1283" s="23">
        <v>150</v>
      </c>
      <c r="V1283" s="25" t="s">
        <v>61</v>
      </c>
      <c r="W1283" s="65" t="s">
        <v>1958</v>
      </c>
      <c r="X1283" s="106" t="s">
        <v>415</v>
      </c>
      <c r="Y1283" s="25" t="s">
        <v>3944</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3945</v>
      </c>
    </row>
    <row r="1284" spans="1:70" x14ac:dyDescent="0.2">
      <c r="A1284" s="91">
        <v>1199</v>
      </c>
      <c r="B1284" s="229" t="s">
        <v>3947</v>
      </c>
      <c r="C1284" s="259" t="s">
        <v>3948</v>
      </c>
      <c r="D1284" s="229" t="s">
        <v>3942</v>
      </c>
      <c r="E1284" s="3" t="s">
        <v>3561</v>
      </c>
      <c r="F1284" s="26" t="s">
        <v>102</v>
      </c>
      <c r="G1284" s="26" t="s">
        <v>55</v>
      </c>
      <c r="H1284" s="26" t="s">
        <v>56</v>
      </c>
      <c r="J1284" s="22">
        <v>40</v>
      </c>
      <c r="L1284" s="28" t="s">
        <v>57</v>
      </c>
      <c r="M1284" s="22" t="s">
        <v>58</v>
      </c>
      <c r="N1284" s="22">
        <v>0</v>
      </c>
      <c r="O1284" s="22" t="s">
        <v>59</v>
      </c>
      <c r="P1284" s="22" t="s">
        <v>78</v>
      </c>
      <c r="R1284" s="23" t="s">
        <v>3949</v>
      </c>
      <c r="T1284" s="23">
        <v>150</v>
      </c>
      <c r="V1284" s="25" t="s">
        <v>61</v>
      </c>
      <c r="W1284" s="65" t="s">
        <v>1958</v>
      </c>
      <c r="X1284" s="106" t="s">
        <v>415</v>
      </c>
      <c r="Y1284" s="25" t="s">
        <v>3950</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3945</v>
      </c>
    </row>
    <row r="1285" spans="1:70" x14ac:dyDescent="0.2">
      <c r="A1285" s="91">
        <v>1200</v>
      </c>
      <c r="B1285" s="229" t="s">
        <v>3947</v>
      </c>
      <c r="C1285" s="259" t="s">
        <v>3948</v>
      </c>
      <c r="D1285" s="229" t="s">
        <v>3951</v>
      </c>
      <c r="E1285" s="3" t="s">
        <v>3561</v>
      </c>
      <c r="F1285" s="26" t="s">
        <v>102</v>
      </c>
      <c r="G1285" s="26" t="s">
        <v>55</v>
      </c>
      <c r="H1285" s="26" t="s">
        <v>56</v>
      </c>
      <c r="J1285" s="22">
        <v>40</v>
      </c>
      <c r="L1285" s="28" t="s">
        <v>57</v>
      </c>
      <c r="M1285" s="22" t="s">
        <v>58</v>
      </c>
      <c r="N1285" s="22">
        <v>113</v>
      </c>
      <c r="O1285" s="22" t="s">
        <v>59</v>
      </c>
      <c r="P1285" s="22" t="s">
        <v>78</v>
      </c>
      <c r="R1285" s="23" t="s">
        <v>3949</v>
      </c>
      <c r="T1285" s="23">
        <v>150</v>
      </c>
      <c r="V1285" s="25" t="s">
        <v>61</v>
      </c>
      <c r="W1285" s="65" t="s">
        <v>1958</v>
      </c>
      <c r="X1285" s="106" t="s">
        <v>415</v>
      </c>
      <c r="Y1285" s="25" t="s">
        <v>3950</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3945</v>
      </c>
    </row>
    <row r="1286" spans="1:70" x14ac:dyDescent="0.2">
      <c r="A1286" s="91">
        <v>1201</v>
      </c>
      <c r="B1286" s="229" t="s">
        <v>3952</v>
      </c>
      <c r="C1286" s="259" t="s">
        <v>3953</v>
      </c>
      <c r="D1286" s="229" t="s">
        <v>3942</v>
      </c>
      <c r="E1286" s="3" t="s">
        <v>3561</v>
      </c>
      <c r="F1286" s="26" t="s">
        <v>102</v>
      </c>
      <c r="G1286" s="26" t="s">
        <v>55</v>
      </c>
      <c r="H1286" s="26" t="s">
        <v>56</v>
      </c>
      <c r="J1286" s="22">
        <v>20</v>
      </c>
      <c r="L1286" s="28" t="s">
        <v>57</v>
      </c>
      <c r="M1286" s="22" t="s">
        <v>58</v>
      </c>
      <c r="N1286" s="22">
        <v>0</v>
      </c>
      <c r="O1286" s="22" t="s">
        <v>59</v>
      </c>
      <c r="P1286" s="22" t="s">
        <v>78</v>
      </c>
      <c r="R1286" s="23" t="s">
        <v>3954</v>
      </c>
      <c r="T1286" s="23">
        <v>240</v>
      </c>
      <c r="V1286" s="25" t="s">
        <v>613</v>
      </c>
      <c r="W1286" s="65" t="s">
        <v>3955</v>
      </c>
      <c r="X1286" s="106" t="s">
        <v>3956</v>
      </c>
      <c r="Y1286" s="25" t="s">
        <v>3957</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3958</v>
      </c>
      <c r="BR1286" s="5" t="s">
        <v>3959</v>
      </c>
    </row>
    <row r="1287" spans="1:70" x14ac:dyDescent="0.2">
      <c r="A1287" s="91">
        <v>1202</v>
      </c>
      <c r="B1287" s="229" t="s">
        <v>3952</v>
      </c>
      <c r="C1287" s="259" t="s">
        <v>3953</v>
      </c>
      <c r="D1287" s="229" t="s">
        <v>3960</v>
      </c>
      <c r="E1287" s="3" t="s">
        <v>3561</v>
      </c>
      <c r="F1287" s="26" t="s">
        <v>102</v>
      </c>
      <c r="G1287" s="26" t="s">
        <v>55</v>
      </c>
      <c r="H1287" s="26" t="s">
        <v>56</v>
      </c>
      <c r="J1287" s="22">
        <v>20</v>
      </c>
      <c r="L1287" s="28" t="s">
        <v>57</v>
      </c>
      <c r="M1287" s="22" t="s">
        <v>58</v>
      </c>
      <c r="N1287" s="22">
        <v>0</v>
      </c>
      <c r="O1287" s="22" t="s">
        <v>59</v>
      </c>
      <c r="P1287" s="22" t="s">
        <v>78</v>
      </c>
      <c r="R1287" s="23" t="s">
        <v>3954</v>
      </c>
      <c r="T1287" s="23">
        <v>240</v>
      </c>
      <c r="V1287" s="25" t="s">
        <v>613</v>
      </c>
      <c r="W1287" s="65" t="s">
        <v>3955</v>
      </c>
      <c r="X1287" s="106" t="s">
        <v>3956</v>
      </c>
      <c r="Y1287" s="25" t="s">
        <v>3957</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3958</v>
      </c>
      <c r="BR1287" s="5" t="s">
        <v>3959</v>
      </c>
    </row>
    <row r="1288" spans="1:70" x14ac:dyDescent="0.2">
      <c r="A1288" s="91">
        <v>1203</v>
      </c>
      <c r="B1288" s="229" t="s">
        <v>3961</v>
      </c>
      <c r="C1288" s="259" t="s">
        <v>3962</v>
      </c>
      <c r="D1288" s="229" t="s">
        <v>3963</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3964</v>
      </c>
    </row>
    <row r="1289" spans="1:70" x14ac:dyDescent="0.2">
      <c r="A1289" s="91">
        <v>1204</v>
      </c>
      <c r="B1289" s="229" t="s">
        <v>3961</v>
      </c>
      <c r="C1289" s="259" t="s">
        <v>3962</v>
      </c>
      <c r="D1289" s="229" t="s">
        <v>3965</v>
      </c>
      <c r="E1289" s="3" t="s">
        <v>3561</v>
      </c>
      <c r="F1289" s="26" t="s">
        <v>102</v>
      </c>
      <c r="G1289" s="26" t="s">
        <v>55</v>
      </c>
      <c r="H1289" s="26" t="s">
        <v>65</v>
      </c>
      <c r="J1289" s="22">
        <v>19.2</v>
      </c>
      <c r="L1289" s="28" t="s">
        <v>57</v>
      </c>
      <c r="M1289" s="22" t="s">
        <v>58</v>
      </c>
      <c r="N1289" s="22">
        <v>0</v>
      </c>
      <c r="O1289" s="22" t="s">
        <v>59</v>
      </c>
      <c r="P1289" s="22" t="s">
        <v>78</v>
      </c>
      <c r="Q1289" s="23" t="s">
        <v>3966</v>
      </c>
      <c r="R1289" s="23" t="s">
        <v>3967</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3964</v>
      </c>
    </row>
    <row r="1290" spans="1:70" x14ac:dyDescent="0.2">
      <c r="A1290" s="91">
        <v>1205</v>
      </c>
      <c r="B1290" s="229" t="s">
        <v>3961</v>
      </c>
      <c r="C1290" s="259" t="s">
        <v>3962</v>
      </c>
      <c r="D1290" s="229" t="s">
        <v>3968</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3964</v>
      </c>
    </row>
    <row r="1291" spans="1:70" x14ac:dyDescent="0.2">
      <c r="A1291" s="91">
        <v>1206</v>
      </c>
      <c r="B1291" s="229" t="s">
        <v>3961</v>
      </c>
      <c r="C1291" s="259" t="s">
        <v>3962</v>
      </c>
      <c r="D1291" s="229" t="s">
        <v>3969</v>
      </c>
      <c r="E1291" s="3" t="s">
        <v>3561</v>
      </c>
      <c r="F1291" s="26" t="s">
        <v>70</v>
      </c>
      <c r="G1291" s="26" t="s">
        <v>55</v>
      </c>
      <c r="H1291" s="26" t="s">
        <v>584</v>
      </c>
      <c r="J1291" s="22">
        <v>19.2</v>
      </c>
      <c r="L1291" s="28" t="s">
        <v>57</v>
      </c>
      <c r="M1291" s="22" t="s">
        <v>58</v>
      </c>
      <c r="N1291" s="22">
        <v>0</v>
      </c>
      <c r="O1291" s="22" t="s">
        <v>59</v>
      </c>
      <c r="P1291" s="22" t="s">
        <v>78</v>
      </c>
      <c r="Q1291" s="23" t="s">
        <v>3966</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3964</v>
      </c>
    </row>
    <row r="1292" spans="1:70" x14ac:dyDescent="0.2">
      <c r="A1292" s="91">
        <v>440</v>
      </c>
      <c r="B1292" s="229" t="s">
        <v>4180</v>
      </c>
      <c r="C1292" s="259" t="s">
        <v>4181</v>
      </c>
      <c r="D1292" s="229" t="s">
        <v>4182</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row r="1293" spans="1:70" x14ac:dyDescent="0.2">
      <c r="A1293" s="91">
        <v>722</v>
      </c>
      <c r="B1293" s="229" t="s">
        <v>4183</v>
      </c>
      <c r="C1293" s="259" t="s">
        <v>4184</v>
      </c>
      <c r="D1293" s="229" t="s">
        <v>3788</v>
      </c>
      <c r="E1293" s="3" t="s">
        <v>3561</v>
      </c>
      <c r="F1293" s="26" t="s">
        <v>102</v>
      </c>
      <c r="G1293" s="26" t="s">
        <v>55</v>
      </c>
      <c r="H1293" s="26" t="s">
        <v>65</v>
      </c>
      <c r="J1293" s="22">
        <v>40</v>
      </c>
      <c r="L1293" s="28" t="s">
        <v>57</v>
      </c>
      <c r="M1293" s="22" t="s">
        <v>58</v>
      </c>
      <c r="N1293" s="22">
        <v>0</v>
      </c>
      <c r="O1293" s="22" t="s">
        <v>59</v>
      </c>
      <c r="P1293" s="22" t="s">
        <v>78</v>
      </c>
      <c r="V1293" s="25" t="s">
        <v>642</v>
      </c>
      <c r="Y1293" s="165" t="s">
        <v>4185</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3707</v>
      </c>
      <c r="BD1293" s="164">
        <v>2.6</v>
      </c>
      <c r="BE1293" s="164" t="s">
        <v>366</v>
      </c>
      <c r="BF1293" s="164" t="s">
        <v>450</v>
      </c>
      <c r="BQ1293" s="6" t="s">
        <v>4186</v>
      </c>
      <c r="BR1293" s="5" t="s">
        <v>1405</v>
      </c>
    </row>
    <row r="1294" spans="1:70" x14ac:dyDescent="0.2">
      <c r="A1294" s="91">
        <v>1348</v>
      </c>
      <c r="B1294" s="229" t="s">
        <v>3800</v>
      </c>
      <c r="C1294" s="259" t="s">
        <v>3801</v>
      </c>
      <c r="D1294" s="229" t="s">
        <v>3802</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3803</v>
      </c>
      <c r="BR1294" s="163" t="s">
        <v>3804</v>
      </c>
    </row>
    <row r="1295" spans="1:70" x14ac:dyDescent="0.2">
      <c r="A1295" s="91">
        <v>1349</v>
      </c>
      <c r="B1295" s="229" t="s">
        <v>3800</v>
      </c>
      <c r="C1295" s="259" t="s">
        <v>3801</v>
      </c>
      <c r="D1295" s="229" t="s">
        <v>3805</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3803</v>
      </c>
      <c r="BR1295" s="163" t="s">
        <v>3804</v>
      </c>
    </row>
    <row r="1296" spans="1:70" x14ac:dyDescent="0.2">
      <c r="A1296" s="91">
        <v>1350</v>
      </c>
      <c r="B1296" s="229" t="s">
        <v>3800</v>
      </c>
      <c r="C1296" s="259" t="s">
        <v>3801</v>
      </c>
      <c r="D1296" s="229" t="s">
        <v>3806</v>
      </c>
      <c r="E1296" s="123" t="s">
        <v>101</v>
      </c>
      <c r="F1296" s="179" t="s">
        <v>102</v>
      </c>
      <c r="G1296" s="179" t="s">
        <v>55</v>
      </c>
      <c r="H1296" s="179" t="s">
        <v>539</v>
      </c>
      <c r="I1296" s="179"/>
      <c r="J1296" s="176">
        <v>2</v>
      </c>
      <c r="K1296" s="180"/>
      <c r="L1296" s="180" t="s">
        <v>57</v>
      </c>
      <c r="M1296" s="176" t="s">
        <v>58</v>
      </c>
      <c r="N1296" s="176">
        <f>240-12</f>
        <v>228</v>
      </c>
      <c r="O1296" s="176" t="s">
        <v>59</v>
      </c>
      <c r="P1296" s="176" t="s">
        <v>4220</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3803</v>
      </c>
      <c r="BR1296" s="163" t="s">
        <v>3804</v>
      </c>
    </row>
    <row r="1297" spans="1:70" x14ac:dyDescent="0.2">
      <c r="A1297" s="91">
        <v>1351</v>
      </c>
      <c r="B1297" s="229" t="s">
        <v>3800</v>
      </c>
      <c r="C1297" s="259" t="s">
        <v>3801</v>
      </c>
      <c r="D1297" s="229" t="s">
        <v>3807</v>
      </c>
      <c r="E1297" s="123" t="s">
        <v>101</v>
      </c>
      <c r="F1297" s="179" t="s">
        <v>102</v>
      </c>
      <c r="G1297" s="179" t="s">
        <v>55</v>
      </c>
      <c r="H1297" s="179" t="s">
        <v>539</v>
      </c>
      <c r="I1297" s="179"/>
      <c r="J1297" s="176">
        <v>2</v>
      </c>
      <c r="K1297" s="180"/>
      <c r="L1297" s="180" t="s">
        <v>57</v>
      </c>
      <c r="M1297" s="176" t="s">
        <v>58</v>
      </c>
      <c r="N1297" s="176">
        <f>240-12</f>
        <v>228</v>
      </c>
      <c r="O1297" s="176" t="s">
        <v>59</v>
      </c>
      <c r="P1297" s="176" t="s">
        <v>4221</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3803</v>
      </c>
      <c r="BR1297" s="163" t="s">
        <v>3804</v>
      </c>
    </row>
    <row r="1298" spans="1:70" x14ac:dyDescent="0.2">
      <c r="A1298" s="91">
        <v>1352</v>
      </c>
      <c r="B1298" s="229" t="s">
        <v>3800</v>
      </c>
      <c r="C1298" s="259" t="s">
        <v>3801</v>
      </c>
      <c r="D1298" s="229" t="s">
        <v>3808</v>
      </c>
      <c r="E1298" s="123" t="s">
        <v>101</v>
      </c>
      <c r="F1298" s="179" t="s">
        <v>102</v>
      </c>
      <c r="G1298" s="179" t="s">
        <v>55</v>
      </c>
      <c r="H1298" s="179" t="s">
        <v>539</v>
      </c>
      <c r="I1298" s="179"/>
      <c r="J1298" s="176">
        <v>2</v>
      </c>
      <c r="K1298" s="180"/>
      <c r="L1298" s="180" t="s">
        <v>57</v>
      </c>
      <c r="M1298" s="176" t="s">
        <v>58</v>
      </c>
      <c r="N1298" s="176">
        <f>672-12</f>
        <v>660</v>
      </c>
      <c r="O1298" s="176" t="s">
        <v>59</v>
      </c>
      <c r="P1298" s="176" t="s">
        <v>4220</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3803</v>
      </c>
      <c r="BR1298" s="163" t="s">
        <v>3804</v>
      </c>
    </row>
    <row r="1299" spans="1:70" x14ac:dyDescent="0.2">
      <c r="A1299" s="91">
        <v>1353</v>
      </c>
      <c r="B1299" s="229" t="s">
        <v>3800</v>
      </c>
      <c r="C1299" s="259" t="s">
        <v>3801</v>
      </c>
      <c r="D1299" s="229" t="s">
        <v>3809</v>
      </c>
      <c r="E1299" s="123" t="s">
        <v>101</v>
      </c>
      <c r="F1299" s="179" t="s">
        <v>102</v>
      </c>
      <c r="G1299" s="179" t="s">
        <v>55</v>
      </c>
      <c r="H1299" s="179" t="s">
        <v>539</v>
      </c>
      <c r="I1299" s="179"/>
      <c r="J1299" s="176">
        <v>2</v>
      </c>
      <c r="K1299" s="180"/>
      <c r="L1299" s="180" t="s">
        <v>57</v>
      </c>
      <c r="M1299" s="176" t="s">
        <v>58</v>
      </c>
      <c r="N1299" s="176">
        <f>672-12</f>
        <v>660</v>
      </c>
      <c r="O1299" s="176" t="s">
        <v>59</v>
      </c>
      <c r="P1299" s="176" t="s">
        <v>4221</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3803</v>
      </c>
      <c r="BR1299" s="163" t="s">
        <v>3804</v>
      </c>
    </row>
    <row r="1300" spans="1:70" x14ac:dyDescent="0.2">
      <c r="A1300" s="91">
        <v>1354</v>
      </c>
      <c r="B1300" s="229" t="s">
        <v>4233</v>
      </c>
      <c r="C1300" s="259" t="s">
        <v>4232</v>
      </c>
      <c r="D1300" s="229" t="s">
        <v>1961</v>
      </c>
      <c r="E1300" s="123" t="s">
        <v>101</v>
      </c>
      <c r="F1300" s="179" t="s">
        <v>102</v>
      </c>
      <c r="J1300" s="22">
        <v>4</v>
      </c>
      <c r="L1300" s="180" t="s">
        <v>57</v>
      </c>
      <c r="M1300" s="22" t="s">
        <v>58</v>
      </c>
      <c r="N1300" s="22">
        <v>0</v>
      </c>
      <c r="O1300" s="22" t="s">
        <v>59</v>
      </c>
      <c r="P1300" s="22" t="s">
        <v>78</v>
      </c>
      <c r="R1300" s="23" t="s">
        <v>4238</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4237</v>
      </c>
    </row>
    <row r="1301" spans="1:70" x14ac:dyDescent="0.2">
      <c r="A1301" s="91">
        <v>1355</v>
      </c>
      <c r="B1301" s="229" t="s">
        <v>4233</v>
      </c>
      <c r="C1301" s="259" t="s">
        <v>4232</v>
      </c>
      <c r="D1301" s="229" t="s">
        <v>4234</v>
      </c>
      <c r="E1301" s="123" t="s">
        <v>101</v>
      </c>
      <c r="F1301" s="179" t="s">
        <v>102</v>
      </c>
      <c r="J1301" s="22">
        <v>4</v>
      </c>
      <c r="L1301" s="180" t="s">
        <v>57</v>
      </c>
      <c r="M1301" s="176" t="s">
        <v>58</v>
      </c>
      <c r="N1301" s="22">
        <v>336</v>
      </c>
      <c r="O1301" s="22" t="s">
        <v>59</v>
      </c>
      <c r="P1301" s="22" t="s">
        <v>78</v>
      </c>
      <c r="R1301" s="177" t="s">
        <v>4238</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4237</v>
      </c>
    </row>
    <row r="1302" spans="1:70" x14ac:dyDescent="0.2">
      <c r="A1302" s="91">
        <v>1356</v>
      </c>
      <c r="B1302" s="229" t="s">
        <v>4233</v>
      </c>
      <c r="C1302" s="259" t="s">
        <v>4232</v>
      </c>
      <c r="D1302" s="229" t="s">
        <v>4235</v>
      </c>
      <c r="E1302" s="123" t="s">
        <v>101</v>
      </c>
      <c r="F1302" s="179" t="s">
        <v>102</v>
      </c>
      <c r="J1302" s="22">
        <v>4</v>
      </c>
      <c r="L1302" s="180" t="s">
        <v>57</v>
      </c>
      <c r="M1302" s="176" t="s">
        <v>58</v>
      </c>
      <c r="N1302" s="176">
        <v>336</v>
      </c>
      <c r="O1302" s="22" t="s">
        <v>59</v>
      </c>
      <c r="P1302" s="22" t="s">
        <v>78</v>
      </c>
      <c r="R1302" s="177" t="s">
        <v>4238</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4237</v>
      </c>
    </row>
    <row r="1303" spans="1:70" x14ac:dyDescent="0.2">
      <c r="A1303" s="91">
        <v>1357</v>
      </c>
      <c r="B1303" s="229" t="s">
        <v>4233</v>
      </c>
      <c r="C1303" s="259" t="s">
        <v>4232</v>
      </c>
      <c r="D1303" s="229" t="s">
        <v>4236</v>
      </c>
      <c r="E1303" s="123" t="s">
        <v>101</v>
      </c>
      <c r="F1303" s="179" t="s">
        <v>102</v>
      </c>
      <c r="J1303" s="22">
        <v>4</v>
      </c>
      <c r="L1303" s="180" t="s">
        <v>57</v>
      </c>
      <c r="M1303" s="176" t="s">
        <v>58</v>
      </c>
      <c r="N1303" s="176">
        <v>336</v>
      </c>
      <c r="O1303" s="22" t="s">
        <v>59</v>
      </c>
      <c r="P1303" s="22" t="s">
        <v>78</v>
      </c>
      <c r="R1303" s="177" t="s">
        <v>4238</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4237</v>
      </c>
    </row>
    <row r="1304" spans="1:70" x14ac:dyDescent="0.2">
      <c r="A1304" s="91">
        <v>1358</v>
      </c>
      <c r="B1304" s="231" t="s">
        <v>721</v>
      </c>
      <c r="C1304" s="259" t="s">
        <v>4257</v>
      </c>
      <c r="D1304" s="231" t="s">
        <v>4252</v>
      </c>
      <c r="E1304" s="123" t="s">
        <v>4249</v>
      </c>
      <c r="F1304" s="179" t="s">
        <v>4250</v>
      </c>
      <c r="G1304" s="179" t="s">
        <v>55</v>
      </c>
      <c r="H1304" s="179"/>
      <c r="I1304" s="179" t="s">
        <v>4258</v>
      </c>
      <c r="J1304" s="176"/>
      <c r="K1304" s="180"/>
      <c r="L1304" s="180"/>
      <c r="M1304" s="176"/>
      <c r="N1304" s="126"/>
      <c r="O1304" s="176"/>
      <c r="P1304" s="176"/>
      <c r="Q1304" s="177"/>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x14ac:dyDescent="0.2">
      <c r="A1305" s="91">
        <v>1359</v>
      </c>
      <c r="B1305" s="231" t="s">
        <v>721</v>
      </c>
      <c r="C1305" s="259" t="s">
        <v>4257</v>
      </c>
      <c r="D1305" s="231" t="s">
        <v>4256</v>
      </c>
      <c r="E1305" s="123" t="s">
        <v>4251</v>
      </c>
      <c r="F1305" s="179" t="s">
        <v>4250</v>
      </c>
      <c r="G1305" s="179" t="s">
        <v>55</v>
      </c>
      <c r="I1305" s="179" t="s">
        <v>4258</v>
      </c>
    </row>
    <row r="1306" spans="1:70" x14ac:dyDescent="0.2">
      <c r="A1306" s="91">
        <v>1360</v>
      </c>
      <c r="B1306" s="229" t="s">
        <v>4253</v>
      </c>
      <c r="C1306" s="259" t="s">
        <v>4255</v>
      </c>
      <c r="D1306" s="231" t="s">
        <v>4252</v>
      </c>
      <c r="E1306" s="3" t="s">
        <v>4249</v>
      </c>
      <c r="F1306" s="179" t="s">
        <v>4250</v>
      </c>
      <c r="G1306" s="179" t="s">
        <v>55</v>
      </c>
      <c r="I1306" s="179" t="s">
        <v>4254</v>
      </c>
    </row>
  </sheetData>
  <autoFilter ref="A2:BR1305"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s>
  <pageMargins left="0.7" right="0.7" top="0.75" bottom="0.75" header="0.3" footer="0.3"/>
  <pageSetup paperSize="9" orientation="portrait" r:id="rId47"/>
  <legacyDrawing r:id="rId48"/>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D938"/>
  <sheetViews>
    <sheetView zoomScale="90" zoomScaleNormal="90" workbookViewId="0">
      <pane xSplit="5" ySplit="1" topLeftCell="F886" activePane="bottomRight" state="frozen"/>
      <selection pane="topRight" activeCell="F1" sqref="F1"/>
      <selection pane="bottomLeft" activeCell="A2" sqref="A2"/>
      <selection pane="bottomRight" activeCell="I933" sqref="I933"/>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hidden="1"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hidden="1"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hidden="1"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hidden="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hidden="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hidden="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hidden="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hidden="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hidden="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hidden="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hidden="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hidden="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hidden="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hidden="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hidden="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hidden="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hidden="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hidden="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hidden="1"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hidden="1"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hidden="1"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hidden="1"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hidden="1"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hidden="1"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hidden="1"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hidden="1"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hidden="1"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hidden="1"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hidden="1"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hidden="1"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hidden="1"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hidden="1"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hidden="1"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hidden="1"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hidden="1"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hidden="1"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hidden="1"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hidden="1"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hidden="1"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hidden="1"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hidden="1"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hidden="1"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hidden="1"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hidden="1"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hidden="1"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hidden="1"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hidden="1"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hidden="1"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hidden="1"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hidden="1"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hidden="1"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hidden="1"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hidden="1"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hidden="1"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hidden="1"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hidden="1"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hidden="1"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hidden="1"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hidden="1"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hidden="1"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hidden="1"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hidden="1"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hidden="1"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hidden="1"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hidden="1"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hidden="1"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hidden="1"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hidden="1"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hidden="1"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hidden="1"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hidden="1"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hidden="1"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hidden="1"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hidden="1"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hidden="1"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hidden="1"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hidden="1"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hidden="1"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hidden="1"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hidden="1"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hidden="1"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hidden="1"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hidden="1"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hidden="1"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hidden="1"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hidden="1"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hidden="1"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hidden="1"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hidden="1"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hidden="1"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hidden="1"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hidden="1"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hidden="1"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hidden="1"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hidden="1"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hidden="1"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hidden="1"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hidden="1"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hidden="1"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hidden="1"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hidden="1"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hidden="1"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hidden="1"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hidden="1"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hidden="1"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hidden="1"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hidden="1"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hidden="1"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hidden="1"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hidden="1"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hidden="1"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hidden="1"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hidden="1"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hidden="1"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hidden="1"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hidden="1"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hidden="1"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hidden="1"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hidden="1"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hidden="1"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hidden="1"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hidden="1"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hidden="1"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hidden="1"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hidden="1"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hidden="1"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hidden="1"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hidden="1"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hidden="1"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hidden="1"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hidden="1"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hidden="1"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hidden="1"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hidden="1"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hidden="1"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hidden="1"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hidden="1"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hidden="1"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hidden="1"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hidden="1"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hidden="1"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hidden="1"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hidden="1"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hidden="1"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hidden="1"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hidden="1"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hidden="1"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hidden="1"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hidden="1"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hidden="1"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hidden="1"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hidden="1"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hidden="1"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hidden="1"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hidden="1"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hidden="1"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hidden="1"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hidden="1"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hidden="1"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hidden="1"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hidden="1"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hidden="1"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hidden="1"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hidden="1"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hidden="1"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hidden="1"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hidden="1"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hidden="1"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hidden="1"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hidden="1"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hidden="1"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hidden="1"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hidden="1"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hidden="1"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hidden="1"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hidden="1"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hidden="1"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hidden="1"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hidden="1"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hidden="1"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hidden="1"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hidden="1"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hidden="1"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hidden="1"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hidden="1"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hidden="1"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hidden="1"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hidden="1"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hidden="1"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hidden="1"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hidden="1"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hidden="1"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hidden="1"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hidden="1"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hidden="1"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hidden="1"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hidden="1"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hidden="1"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hidden="1"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hidden="1"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hidden="1"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hidden="1"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hidden="1"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hidden="1"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hidden="1"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hidden="1"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hidden="1"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hidden="1"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hidden="1"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hidden="1"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hidden="1"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hidden="1"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hidden="1"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hidden="1"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hidden="1"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hidden="1"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hidden="1"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hidden="1"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hidden="1"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hidden="1"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hidden="1"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hidden="1"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hidden="1"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hidden="1"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hidden="1"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hidden="1"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hidden="1"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hidden="1"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hidden="1"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hidden="1"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hidden="1"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hidden="1"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hidden="1"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hidden="1"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hidden="1"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hidden="1"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hidden="1"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hidden="1"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hidden="1"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hidden="1"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hidden="1"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hidden="1"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hidden="1"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hidden="1"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hidden="1"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hidden="1"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hidden="1"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hidden="1"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hidden="1"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hidden="1"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hidden="1"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hidden="1"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hidden="1"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hidden="1"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hidden="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hidden="1"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hidden="1"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hidden="1"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hidden="1"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hidden="1"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hidden="1"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hidden="1"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hidden="1"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hidden="1"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hidden="1"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hidden="1"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hidden="1"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hidden="1"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hidden="1"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hidden="1"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hidden="1"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hidden="1"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hidden="1"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hidden="1"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hidden="1"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hidden="1"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hidden="1"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hidden="1"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hidden="1"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hidden="1"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hidden="1"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hidden="1"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hidden="1"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hidden="1"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hidden="1"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hidden="1"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hidden="1"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hidden="1"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hidden="1"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hidden="1"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hidden="1"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hidden="1"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hidden="1"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hidden="1"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hidden="1"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hidden="1"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hidden="1"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hidden="1"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hidden="1"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hidden="1"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hidden="1"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hidden="1"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hidden="1"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hidden="1"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hidden="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hidden="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hidden="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hidden="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hidden="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hidden="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hidden="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hidden="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hidden="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hidden="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hidden="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hidden="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hidden="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hidden="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hidden="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hidden="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hidden="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hidden="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hidden="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hidden="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hidden="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hidden="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hidden="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hidden="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hidden="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hidden="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hidden="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hidden="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hidden="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hidden="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hidden="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hidden="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hidden="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hidden="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hidden="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hidden="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hidden="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hidden="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hidden="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hidden="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hidden="1"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hidden="1"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hidden="1"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hidden="1"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hidden="1"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hidden="1"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hidden="1"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hidden="1"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hidden="1"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hidden="1"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hidden="1"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hidden="1"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hidden="1"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hidden="1"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hidden="1"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hidden="1"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hidden="1"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hidden="1"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hidden="1"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hidden="1"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hidden="1"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hidden="1"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hidden="1"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hidden="1"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hidden="1"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hidden="1"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hidden="1"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hidden="1"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hidden="1"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hidden="1"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hidden="1"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hidden="1"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hidden="1"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hidden="1"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hidden="1"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hidden="1"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hidden="1"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hidden="1"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hidden="1"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hidden="1"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hidden="1"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hidden="1"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hidden="1"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hidden="1"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hidden="1"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hidden="1"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hidden="1"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hidden="1"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hidden="1"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hidden="1"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hidden="1"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hidden="1"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hidden="1"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hidden="1"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hidden="1"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hidden="1"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hidden="1"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hidden="1"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hidden="1"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hidden="1"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hidden="1"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hidden="1"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hidden="1"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hidden="1"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hidden="1"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hidden="1"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hidden="1"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hidden="1"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hidden="1"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hidden="1"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hidden="1"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hidden="1"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hidden="1"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hidden="1"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hidden="1"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hidden="1"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hidden="1"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hidden="1"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hidden="1"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hidden="1"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hidden="1"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hidden="1"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hidden="1"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hidden="1"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hidden="1"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hidden="1"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hidden="1"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hidden="1"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hidden="1"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hidden="1"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hidden="1"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hidden="1"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hidden="1"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hidden="1"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hidden="1"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hidden="1"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hidden="1"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hidden="1"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hidden="1"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hidden="1"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hidden="1"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hidden="1"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hidden="1"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hidden="1"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hidden="1"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hidden="1"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hidden="1"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hidden="1"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hidden="1"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hidden="1"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hidden="1"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hidden="1"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hidden="1"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hidden="1"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hidden="1"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hidden="1"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hidden="1"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hidden="1"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hidden="1"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hidden="1"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hidden="1"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hidden="1"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hidden="1"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hidden="1"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hidden="1"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hidden="1"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hidden="1"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hidden="1"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hidden="1"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hidden="1"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hidden="1"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hidden="1"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hidden="1"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hidden="1"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hidden="1"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hidden="1"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hidden="1"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hidden="1"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hidden="1"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hidden="1"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hidden="1"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hidden="1"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hidden="1"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hidden="1"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hidden="1"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hidden="1"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hidden="1"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hidden="1"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hidden="1"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hidden="1"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hidden="1"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hidden="1"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hidden="1"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hidden="1"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hidden="1"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hidden="1"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hidden="1"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hidden="1"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hidden="1"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hidden="1"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hidden="1"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hidden="1"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hidden="1"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hidden="1"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hidden="1"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hidden="1"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hidden="1"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hidden="1"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hidden="1"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hidden="1"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hidden="1"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hidden="1"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hidden="1"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hidden="1"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hidden="1"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hidden="1"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hidden="1"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hidden="1"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hidden="1"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hidden="1"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hidden="1"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hidden="1"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hidden="1"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hidden="1"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hidden="1"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hidden="1"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hidden="1"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hidden="1"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hidden="1"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hidden="1"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hidden="1"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hidden="1"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hidden="1"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hidden="1"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hidden="1"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hidden="1"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hidden="1"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hidden="1"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hidden="1"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hidden="1"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hidden="1"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hidden="1"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hidden="1"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hidden="1"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hidden="1"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hidden="1"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hidden="1"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hidden="1"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hidden="1"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hidden="1"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hidden="1"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hidden="1"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hidden="1"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hidden="1"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hidden="1"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hidden="1"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hidden="1"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hidden="1"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hidden="1"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hidden="1"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hidden="1"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hidden="1"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hidden="1"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hidden="1"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hidden="1"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hidden="1"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hidden="1"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hidden="1"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hidden="1"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hidden="1"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hidden="1"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hidden="1"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hidden="1"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hidden="1"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hidden="1"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hidden="1"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hidden="1"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hidden="1"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hidden="1"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hidden="1"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hidden="1"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hidden="1"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hidden="1"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hidden="1"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hidden="1"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hidden="1"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hidden="1"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hidden="1"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hidden="1"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hidden="1"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hidden="1"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hidden="1"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hidden="1"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hidden="1"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hidden="1"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hidden="1"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hidden="1"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hidden="1"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hidden="1"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hidden="1"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hidden="1"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hidden="1"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hidden="1"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hidden="1"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hidden="1"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hidden="1"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hidden="1"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hidden="1"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hidden="1"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hidden="1"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hidden="1"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hidden="1"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hidden="1"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hidden="1"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hidden="1"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hidden="1"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hidden="1"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hidden="1"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hidden="1"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hidden="1"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hidden="1"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hidden="1"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hidden="1"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hidden="1"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hidden="1"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hidden="1"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hidden="1"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hidden="1"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hidden="1"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hidden="1"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hidden="1"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hidden="1"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hidden="1"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hidden="1"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hidden="1"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hidden="1"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hidden="1"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hidden="1"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hidden="1"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hidden="1"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hidden="1"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hidden="1"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hidden="1"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hidden="1"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hidden="1"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hidden="1"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hidden="1"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hidden="1"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hidden="1"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hidden="1"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hidden="1"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hidden="1"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hidden="1"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hidden="1"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hidden="1"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hidden="1"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hidden="1"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hidden="1"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hidden="1"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hidden="1"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hidden="1"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hidden="1"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hidden="1"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hidden="1"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hidden="1"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hidden="1"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hidden="1"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hidden="1"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hidden="1"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hidden="1"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hidden="1"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hidden="1"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hidden="1"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hidden="1"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hidden="1"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hidden="1"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hidden="1"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hidden="1"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hidden="1"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hidden="1"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hidden="1"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hidden="1"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hidden="1"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hidden="1"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hidden="1"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hidden="1"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hidden="1"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hidden="1"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hidden="1"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hidden="1"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hidden="1"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hidden="1"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hidden="1"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hidden="1"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hidden="1"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hidden="1"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hidden="1"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hidden="1"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hidden="1"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hidden="1"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hidden="1"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hidden="1"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hidden="1"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hidden="1"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hidden="1"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hidden="1"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hidden="1"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hidden="1"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hidden="1"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hidden="1"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hidden="1"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hidden="1"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hidden="1"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hidden="1"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hidden="1"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hidden="1"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hidden="1"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hidden="1"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hidden="1"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hidden="1"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hidden="1"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hidden="1"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hidden="1"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hidden="1"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hidden="1"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hidden="1"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hidden="1"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hidden="1"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hidden="1"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hidden="1"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hidden="1"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hidden="1"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hidden="1"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hidden="1"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hidden="1"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hidden="1"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hidden="1"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hidden="1"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hidden="1"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hidden="1"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hidden="1"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hidden="1"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hidden="1"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hidden="1"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hidden="1"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hidden="1"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hidden="1"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hidden="1"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hidden="1"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hidden="1"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hidden="1"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hidden="1"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hidden="1"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hidden="1"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hidden="1"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hidden="1"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hidden="1"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hidden="1"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hidden="1"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hidden="1"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hidden="1"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hidden="1"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hidden="1"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hidden="1"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hidden="1"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hidden="1"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hidden="1"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hidden="1"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hidden="1"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hidden="1"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hidden="1"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hidden="1"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hidden="1"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hidden="1"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hidden="1"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hidden="1"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hidden="1"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hidden="1"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hidden="1"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hidden="1"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hidden="1"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hidden="1"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hidden="1"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hidden="1"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hidden="1"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hidden="1"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hidden="1"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hidden="1"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hidden="1"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hidden="1"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hidden="1"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hidden="1"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hidden="1"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hidden="1"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hidden="1"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hidden="1"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hidden="1"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hidden="1"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hidden="1"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hidden="1"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hidden="1"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hidden="1"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hidden="1"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hidden="1"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hidden="1"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hidden="1"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hidden="1"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hidden="1"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hidden="1"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hidden="1"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hidden="1"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hidden="1"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hidden="1"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hidden="1"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hidden="1"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hidden="1"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hidden="1"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hidden="1"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hidden="1"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hidden="1"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hidden="1"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hidden="1"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3970</v>
      </c>
      <c r="K827" s="46" t="s">
        <v>334</v>
      </c>
      <c r="L827" s="47" t="s">
        <v>3971</v>
      </c>
      <c r="N827" s="47" t="s">
        <v>116</v>
      </c>
      <c r="O827" s="46" t="s">
        <v>954</v>
      </c>
      <c r="P827" s="48" t="s">
        <v>3972</v>
      </c>
      <c r="Q827" s="48" t="s">
        <v>938</v>
      </c>
      <c r="R827" s="48" t="s">
        <v>115</v>
      </c>
      <c r="S827" s="49" t="s">
        <v>3973</v>
      </c>
      <c r="T827" s="49" t="s">
        <v>938</v>
      </c>
      <c r="U827" s="49" t="s">
        <v>116</v>
      </c>
      <c r="V827" s="62" t="s">
        <v>939</v>
      </c>
    </row>
    <row r="828" spans="1:30" hidden="1"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3974</v>
      </c>
      <c r="K828" s="46" t="s">
        <v>334</v>
      </c>
      <c r="L828" s="47" t="s">
        <v>3975</v>
      </c>
      <c r="N828" s="47" t="s">
        <v>116</v>
      </c>
      <c r="O828" s="46" t="s">
        <v>954</v>
      </c>
      <c r="P828" s="48" t="s">
        <v>3976</v>
      </c>
      <c r="Q828" s="48" t="s">
        <v>938</v>
      </c>
      <c r="R828" s="48" t="s">
        <v>115</v>
      </c>
      <c r="S828" s="49" t="s">
        <v>3977</v>
      </c>
      <c r="T828" s="49" t="s">
        <v>938</v>
      </c>
      <c r="U828" s="49" t="s">
        <v>116</v>
      </c>
      <c r="V828" s="62" t="s">
        <v>939</v>
      </c>
    </row>
    <row r="829" spans="1:30" hidden="1"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3978</v>
      </c>
      <c r="K829" s="46" t="s">
        <v>334</v>
      </c>
      <c r="L829" s="47" t="s">
        <v>3979</v>
      </c>
      <c r="N829" s="47" t="s">
        <v>116</v>
      </c>
      <c r="O829" s="46" t="s">
        <v>954</v>
      </c>
      <c r="P829" s="48" t="s">
        <v>3980</v>
      </c>
      <c r="Q829" s="48" t="s">
        <v>938</v>
      </c>
      <c r="R829" s="48" t="s">
        <v>115</v>
      </c>
      <c r="S829" s="49" t="s">
        <v>3981</v>
      </c>
      <c r="T829" s="49" t="s">
        <v>938</v>
      </c>
      <c r="U829" s="49" t="s">
        <v>116</v>
      </c>
      <c r="V829" s="62" t="s">
        <v>939</v>
      </c>
    </row>
    <row r="830" spans="1:30" hidden="1"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3982</v>
      </c>
      <c r="K830" s="46" t="s">
        <v>334</v>
      </c>
      <c r="L830" s="47" t="s">
        <v>3983</v>
      </c>
      <c r="N830" s="47" t="s">
        <v>116</v>
      </c>
      <c r="O830" s="46" t="s">
        <v>954</v>
      </c>
      <c r="P830" s="48" t="s">
        <v>3984</v>
      </c>
      <c r="Q830" s="48" t="s">
        <v>938</v>
      </c>
      <c r="R830" s="48" t="s">
        <v>115</v>
      </c>
      <c r="S830" s="49" t="s">
        <v>3985</v>
      </c>
      <c r="T830" s="49" t="s">
        <v>938</v>
      </c>
      <c r="U830" s="49" t="s">
        <v>116</v>
      </c>
      <c r="V830" s="62" t="s">
        <v>939</v>
      </c>
    </row>
    <row r="831" spans="1:30" hidden="1"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3986</v>
      </c>
      <c r="K831" s="46" t="s">
        <v>334</v>
      </c>
      <c r="L831" s="47" t="s">
        <v>3987</v>
      </c>
      <c r="N831" s="47" t="s">
        <v>116</v>
      </c>
      <c r="O831" s="46" t="s">
        <v>954</v>
      </c>
      <c r="P831" s="48" t="s">
        <v>3988</v>
      </c>
      <c r="Q831" s="48" t="s">
        <v>938</v>
      </c>
      <c r="R831" s="48" t="s">
        <v>115</v>
      </c>
      <c r="S831" s="49" t="s">
        <v>3989</v>
      </c>
      <c r="T831" s="49" t="s">
        <v>938</v>
      </c>
      <c r="U831" s="49" t="s">
        <v>116</v>
      </c>
      <c r="V831" s="62" t="s">
        <v>939</v>
      </c>
    </row>
    <row r="832" spans="1:30" hidden="1"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3990</v>
      </c>
      <c r="K832" s="46" t="s">
        <v>334</v>
      </c>
      <c r="L832" s="47" t="s">
        <v>3991</v>
      </c>
      <c r="N832" s="47" t="s">
        <v>116</v>
      </c>
      <c r="O832" s="46" t="s">
        <v>954</v>
      </c>
      <c r="P832" s="48" t="s">
        <v>3992</v>
      </c>
      <c r="Q832" s="48" t="s">
        <v>938</v>
      </c>
      <c r="R832" s="48" t="s">
        <v>115</v>
      </c>
      <c r="S832" s="49" t="s">
        <v>3985</v>
      </c>
      <c r="T832" s="49" t="s">
        <v>938</v>
      </c>
      <c r="U832" s="49" t="s">
        <v>116</v>
      </c>
      <c r="V832" s="62" t="s">
        <v>939</v>
      </c>
    </row>
    <row r="833" spans="1:30" hidden="1"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3993</v>
      </c>
      <c r="K833" s="46" t="s">
        <v>334</v>
      </c>
      <c r="L833" s="47" t="s">
        <v>3994</v>
      </c>
      <c r="N833" s="47" t="s">
        <v>116</v>
      </c>
      <c r="O833" s="46" t="s">
        <v>954</v>
      </c>
      <c r="P833" s="48" t="s">
        <v>3995</v>
      </c>
      <c r="Q833" s="48" t="s">
        <v>938</v>
      </c>
      <c r="R833" s="48" t="s">
        <v>115</v>
      </c>
      <c r="S833" s="49" t="s">
        <v>3996</v>
      </c>
      <c r="T833" s="49" t="s">
        <v>938</v>
      </c>
      <c r="U833" s="49" t="s">
        <v>116</v>
      </c>
      <c r="V833" s="62" t="s">
        <v>939</v>
      </c>
    </row>
    <row r="834" spans="1:30" hidden="1"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3997</v>
      </c>
      <c r="K834" s="46" t="s">
        <v>334</v>
      </c>
      <c r="L834" s="47" t="s">
        <v>3998</v>
      </c>
      <c r="N834" s="47" t="s">
        <v>116</v>
      </c>
      <c r="O834" s="46" t="s">
        <v>954</v>
      </c>
      <c r="P834" s="48" t="s">
        <v>3999</v>
      </c>
      <c r="Q834" s="48" t="s">
        <v>938</v>
      </c>
      <c r="R834" s="48" t="s">
        <v>115</v>
      </c>
      <c r="S834" s="49" t="s">
        <v>4000</v>
      </c>
      <c r="T834" s="49" t="s">
        <v>938</v>
      </c>
      <c r="U834" s="49" t="s">
        <v>116</v>
      </c>
      <c r="V834" s="62" t="s">
        <v>939</v>
      </c>
    </row>
    <row r="835" spans="1:30" hidden="1"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4001</v>
      </c>
      <c r="K835" s="46" t="s">
        <v>334</v>
      </c>
      <c r="L835" s="47" t="s">
        <v>4002</v>
      </c>
      <c r="N835" s="47" t="s">
        <v>116</v>
      </c>
      <c r="O835" s="46" t="s">
        <v>954</v>
      </c>
      <c r="P835" s="48" t="s">
        <v>4003</v>
      </c>
      <c r="Q835" s="48" t="s">
        <v>938</v>
      </c>
      <c r="R835" s="48" t="s">
        <v>115</v>
      </c>
      <c r="S835" s="49" t="s">
        <v>4004</v>
      </c>
      <c r="T835" s="49" t="s">
        <v>938</v>
      </c>
      <c r="U835" s="49" t="s">
        <v>116</v>
      </c>
      <c r="V835" s="62" t="s">
        <v>939</v>
      </c>
    </row>
    <row r="836" spans="1:30" hidden="1"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hidden="1"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4005</v>
      </c>
    </row>
    <row r="838" spans="1:30" hidden="1"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4005</v>
      </c>
    </row>
    <row r="839" spans="1:30" hidden="1"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4005</v>
      </c>
    </row>
    <row r="840" spans="1:30" hidden="1"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3997</v>
      </c>
      <c r="J840" s="46" t="s">
        <v>936</v>
      </c>
      <c r="K840" s="46" t="s">
        <v>334</v>
      </c>
      <c r="L840" s="47" t="s">
        <v>3998</v>
      </c>
      <c r="M840" s="47" t="s">
        <v>936</v>
      </c>
      <c r="N840" s="47" t="s">
        <v>116</v>
      </c>
      <c r="O840" s="46" t="s">
        <v>954</v>
      </c>
      <c r="P840" s="48" t="s">
        <v>3999</v>
      </c>
      <c r="Q840" s="48" t="s">
        <v>992</v>
      </c>
      <c r="R840" s="48" t="s">
        <v>334</v>
      </c>
      <c r="S840" s="49" t="s">
        <v>4000</v>
      </c>
      <c r="T840" s="49" t="s">
        <v>992</v>
      </c>
      <c r="U840" s="49" t="s">
        <v>116</v>
      </c>
      <c r="V840" s="62" t="s">
        <v>939</v>
      </c>
    </row>
    <row r="841" spans="1:30" hidden="1"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4006</v>
      </c>
      <c r="J841" s="46" t="s">
        <v>936</v>
      </c>
      <c r="K841" s="46" t="s">
        <v>334</v>
      </c>
      <c r="L841" s="47" t="s">
        <v>4007</v>
      </c>
      <c r="M841" s="47" t="s">
        <v>936</v>
      </c>
      <c r="N841" s="47" t="s">
        <v>116</v>
      </c>
      <c r="O841" s="46" t="s">
        <v>954</v>
      </c>
      <c r="P841" s="48" t="s">
        <v>4008</v>
      </c>
      <c r="Q841" s="48" t="s">
        <v>992</v>
      </c>
      <c r="R841" s="48" t="s">
        <v>334</v>
      </c>
      <c r="S841" s="49" t="s">
        <v>4009</v>
      </c>
      <c r="T841" s="49" t="s">
        <v>992</v>
      </c>
      <c r="U841" s="49" t="s">
        <v>116</v>
      </c>
      <c r="V841" s="62" t="s">
        <v>939</v>
      </c>
    </row>
    <row r="842" spans="1:30" hidden="1"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4010</v>
      </c>
      <c r="J842" s="46" t="s">
        <v>936</v>
      </c>
      <c r="K842" s="46" t="s">
        <v>334</v>
      </c>
      <c r="L842" s="47" t="s">
        <v>4011</v>
      </c>
      <c r="M842" s="47" t="s">
        <v>936</v>
      </c>
      <c r="N842" s="47" t="s">
        <v>116</v>
      </c>
      <c r="O842" s="46" t="s">
        <v>954</v>
      </c>
      <c r="P842" s="48" t="s">
        <v>4012</v>
      </c>
      <c r="Q842" s="48" t="s">
        <v>992</v>
      </c>
      <c r="R842" s="48" t="s">
        <v>334</v>
      </c>
      <c r="S842" s="49" t="s">
        <v>4011</v>
      </c>
      <c r="T842" s="49" t="s">
        <v>992</v>
      </c>
      <c r="U842" s="49" t="s">
        <v>116</v>
      </c>
      <c r="V842" s="62" t="s">
        <v>939</v>
      </c>
    </row>
    <row r="843" spans="1:30" hidden="1"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hidden="1"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4013</v>
      </c>
    </row>
    <row r="845" spans="1:30" hidden="1"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4014</v>
      </c>
    </row>
    <row r="846" spans="1:30" hidden="1"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4015</v>
      </c>
    </row>
    <row r="847" spans="1:30" hidden="1"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hidden="1"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4016</v>
      </c>
      <c r="L848" s="47" t="s">
        <v>4017</v>
      </c>
      <c r="M848" s="47" t="s">
        <v>936</v>
      </c>
      <c r="N848" s="47" t="s">
        <v>1096</v>
      </c>
      <c r="O848" s="46" t="s">
        <v>937</v>
      </c>
      <c r="P848" s="48">
        <v>22.1</v>
      </c>
      <c r="Q848" s="48" t="s">
        <v>938</v>
      </c>
      <c r="R848" s="48" t="s">
        <v>4016</v>
      </c>
      <c r="S848" s="49" t="s">
        <v>4018</v>
      </c>
      <c r="T848" s="49" t="s">
        <v>938</v>
      </c>
      <c r="U848" s="49" t="s">
        <v>1096</v>
      </c>
      <c r="V848" s="62" t="s">
        <v>939</v>
      </c>
      <c r="AD848" s="70" t="s">
        <v>4019</v>
      </c>
    </row>
    <row r="849" spans="1:30" hidden="1"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hidden="1"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hidden="1"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hidden="1"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hidden="1"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hidden="1"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4020</v>
      </c>
      <c r="T854" s="49" t="s">
        <v>938</v>
      </c>
      <c r="U854" s="49" t="s">
        <v>116</v>
      </c>
      <c r="V854" s="62" t="s">
        <v>939</v>
      </c>
    </row>
    <row r="855" spans="1:30" hidden="1"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4021</v>
      </c>
      <c r="Q855" s="48" t="s">
        <v>938</v>
      </c>
      <c r="R855" s="48" t="s">
        <v>334</v>
      </c>
      <c r="S855" s="49" t="s">
        <v>4022</v>
      </c>
      <c r="T855" s="49" t="s">
        <v>938</v>
      </c>
      <c r="U855" s="49" t="s">
        <v>116</v>
      </c>
      <c r="V855" s="62" t="s">
        <v>939</v>
      </c>
      <c r="AD855" s="70" t="s">
        <v>4023</v>
      </c>
    </row>
    <row r="856" spans="1:30" hidden="1"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4024</v>
      </c>
      <c r="Q856" s="48" t="s">
        <v>938</v>
      </c>
      <c r="R856" s="48" t="s">
        <v>334</v>
      </c>
      <c r="S856" s="49" t="s">
        <v>4025</v>
      </c>
      <c r="T856" s="49" t="s">
        <v>938</v>
      </c>
      <c r="U856" s="49" t="s">
        <v>116</v>
      </c>
      <c r="V856" s="62" t="s">
        <v>939</v>
      </c>
      <c r="AD856" s="70" t="s">
        <v>4026</v>
      </c>
    </row>
    <row r="857" spans="1:30" hidden="1"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4027</v>
      </c>
      <c r="Q857" s="48" t="s">
        <v>938</v>
      </c>
      <c r="R857" s="48" t="s">
        <v>334</v>
      </c>
      <c r="S857" s="49" t="s">
        <v>4028</v>
      </c>
      <c r="T857" s="49" t="s">
        <v>938</v>
      </c>
      <c r="U857" s="49" t="s">
        <v>116</v>
      </c>
      <c r="V857" s="62" t="s">
        <v>939</v>
      </c>
      <c r="AD857" s="70" t="s">
        <v>4029</v>
      </c>
    </row>
    <row r="858" spans="1:30" hidden="1"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4030</v>
      </c>
      <c r="Q858" s="48" t="s">
        <v>938</v>
      </c>
      <c r="R858" s="48" t="s">
        <v>334</v>
      </c>
      <c r="S858" s="49" t="s">
        <v>4031</v>
      </c>
      <c r="T858" s="49" t="s">
        <v>938</v>
      </c>
      <c r="U858" s="49" t="s">
        <v>116</v>
      </c>
      <c r="V858" s="62" t="s">
        <v>939</v>
      </c>
      <c r="AD858" s="70" t="s">
        <v>4032</v>
      </c>
    </row>
    <row r="859" spans="1:30" hidden="1"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hidden="1"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hidden="1"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hidden="1"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hidden="1"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hidden="1"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hidden="1"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hidden="1"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hidden="1"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hidden="1"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hidden="1"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hidden="1"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hidden="1"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4033</v>
      </c>
    </row>
    <row r="872" spans="1:30" hidden="1"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4033</v>
      </c>
    </row>
    <row r="873" spans="1:30" hidden="1"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4033</v>
      </c>
    </row>
    <row r="874" spans="1:30" hidden="1"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hidden="1"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4034</v>
      </c>
    </row>
    <row r="876" spans="1:30" hidden="1"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4035</v>
      </c>
    </row>
    <row r="877" spans="1:30" hidden="1"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4035</v>
      </c>
    </row>
    <row r="878" spans="1:30" hidden="1"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4036</v>
      </c>
    </row>
    <row r="879" spans="1:30" hidden="1"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4037</v>
      </c>
    </row>
    <row r="880" spans="1:30" hidden="1"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hidden="1"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hidden="1"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4038</v>
      </c>
    </row>
    <row r="883" spans="1:30" hidden="1"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hidden="1"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4039</v>
      </c>
    </row>
    <row r="885" spans="1:30" hidden="1"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4040</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hidden="1"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hidden="1"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hidden="1"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hidden="1"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hidden="1"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hidden="1"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hidden="1"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hidden="1"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hidden="1"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4041</v>
      </c>
    </row>
    <row r="901" spans="1:30" hidden="1"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4042</v>
      </c>
    </row>
    <row r="902" spans="1:30" hidden="1"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4043</v>
      </c>
    </row>
    <row r="903" spans="1:30" hidden="1"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4044</v>
      </c>
    </row>
    <row r="904" spans="1:30" hidden="1"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4045</v>
      </c>
    </row>
    <row r="905" spans="1:30" hidden="1"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4046</v>
      </c>
    </row>
    <row r="906" spans="1:30" hidden="1"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4047</v>
      </c>
    </row>
    <row r="907" spans="1:30" hidden="1"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4048</v>
      </c>
    </row>
    <row r="908" spans="1:30" hidden="1"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4049</v>
      </c>
    </row>
    <row r="909" spans="1:30" hidden="1"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hidden="1"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hidden="1"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4050</v>
      </c>
      <c r="V911" s="62" t="s">
        <v>939</v>
      </c>
      <c r="AD911" s="70" t="s">
        <v>4051</v>
      </c>
    </row>
    <row r="912" spans="1:30" hidden="1"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4050</v>
      </c>
      <c r="V912" s="62" t="s">
        <v>939</v>
      </c>
      <c r="AD912" s="70" t="s">
        <v>4052</v>
      </c>
    </row>
    <row r="913" spans="1:30" hidden="1"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4053</v>
      </c>
    </row>
    <row r="914" spans="1:30" hidden="1"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4054</v>
      </c>
    </row>
    <row r="915" spans="1:30" hidden="1"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hidden="1"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hidden="1"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4055</v>
      </c>
    </row>
    <row r="918" spans="1:30" hidden="1"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4055</v>
      </c>
    </row>
    <row r="919" spans="1:30" hidden="1"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4055</v>
      </c>
    </row>
    <row r="920" spans="1:30" hidden="1"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4056</v>
      </c>
    </row>
    <row r="921" spans="1:30" hidden="1"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hidden="1"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4057</v>
      </c>
    </row>
    <row r="923" spans="1:30" hidden="1"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4058</v>
      </c>
    </row>
    <row r="924" spans="1:30" hidden="1"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4059</v>
      </c>
    </row>
    <row r="925" spans="1:30" hidden="1"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4060</v>
      </c>
    </row>
    <row r="926" spans="1:30" hidden="1"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4061</v>
      </c>
    </row>
    <row r="927" spans="1:30" hidden="1"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4062</v>
      </c>
    </row>
    <row r="928" spans="1:30" hidden="1"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4063</v>
      </c>
    </row>
    <row r="929" spans="1:30" hidden="1"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4064</v>
      </c>
    </row>
    <row r="930" spans="1:30" hidden="1"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hidden="1"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4065</v>
      </c>
    </row>
    <row r="932" spans="1:30" hidden="1"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4066</v>
      </c>
    </row>
    <row r="933" spans="1:30" x14ac:dyDescent="0.2">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sheetData>
  <autoFilter ref="A1:AD932" xr:uid="{00000000-0009-0000-0000-000001000000}">
    <filterColumn colId="1">
      <filters>
        <filter val="Lutz 2018"/>
      </filters>
    </filterColumn>
  </autoFilter>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87"/>
  <sheetViews>
    <sheetView zoomScaleNormal="100" workbookViewId="0">
      <pane ySplit="1" topLeftCell="A12558" activePane="bottomLeft" state="frozen"/>
      <selection pane="bottomLeft" activeCell="G12587" sqref="G12587"/>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4173</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4173</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4174</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1190</v>
      </c>
      <c r="K11619" s="41" t="s">
        <v>334</v>
      </c>
      <c r="L11619" s="193">
        <v>736.08640000000003</v>
      </c>
      <c r="M11619" s="52" t="s">
        <v>1190</v>
      </c>
      <c r="N11619" s="52" t="s">
        <v>116</v>
      </c>
      <c r="O11619" s="59">
        <v>5</v>
      </c>
      <c r="P11619" s="42" t="s">
        <v>4067</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1190</v>
      </c>
      <c r="K11620" s="41" t="s">
        <v>334</v>
      </c>
      <c r="L11620" s="193">
        <v>592.45950000000005</v>
      </c>
      <c r="M11620" s="52" t="s">
        <v>1190</v>
      </c>
      <c r="N11620" s="52" t="s">
        <v>116</v>
      </c>
      <c r="O11620" s="59">
        <v>5</v>
      </c>
      <c r="P11620" s="42" t="s">
        <v>4067</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1190</v>
      </c>
      <c r="K11621" s="41" t="s">
        <v>334</v>
      </c>
      <c r="L11621" s="193">
        <v>484.74020000000002</v>
      </c>
      <c r="M11621" s="52" t="s">
        <v>1190</v>
      </c>
      <c r="N11621" s="52" t="s">
        <v>116</v>
      </c>
      <c r="O11621" s="59">
        <v>5</v>
      </c>
      <c r="P11621" s="42" t="s">
        <v>4067</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1190</v>
      </c>
      <c r="K11622" s="41" t="s">
        <v>334</v>
      </c>
      <c r="L11622" s="193">
        <v>538.59910000000002</v>
      </c>
      <c r="M11622" s="52" t="s">
        <v>1190</v>
      </c>
      <c r="N11622" s="52" t="s">
        <v>116</v>
      </c>
      <c r="O11622" s="59">
        <v>5</v>
      </c>
      <c r="P11622" s="42" t="s">
        <v>4067</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1190</v>
      </c>
      <c r="K11623" s="41" t="s">
        <v>334</v>
      </c>
      <c r="L11623" s="193">
        <v>269.2998</v>
      </c>
      <c r="M11623" s="52" t="s">
        <v>1190</v>
      </c>
      <c r="N11623" s="52" t="s">
        <v>116</v>
      </c>
      <c r="O11623" s="59">
        <v>5</v>
      </c>
      <c r="P11623" s="42" t="s">
        <v>4067</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1190</v>
      </c>
      <c r="K11624" s="41" t="s">
        <v>334</v>
      </c>
      <c r="L11624" s="193">
        <v>341.11340000000001</v>
      </c>
      <c r="M11624" s="52" t="s">
        <v>1190</v>
      </c>
      <c r="N11624" s="52" t="s">
        <v>116</v>
      </c>
      <c r="O11624" s="59">
        <v>5</v>
      </c>
      <c r="P11624" s="42" t="s">
        <v>4067</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1190</v>
      </c>
      <c r="K11625" s="41" t="s">
        <v>334</v>
      </c>
      <c r="L11625" s="193">
        <v>269.2998</v>
      </c>
      <c r="M11625" s="52" t="s">
        <v>1190</v>
      </c>
      <c r="N11625" s="52" t="s">
        <v>116</v>
      </c>
      <c r="O11625" s="59">
        <v>5</v>
      </c>
      <c r="P11625" s="42" t="s">
        <v>4067</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1190</v>
      </c>
      <c r="K11626" s="41" t="s">
        <v>334</v>
      </c>
      <c r="L11626" s="193">
        <v>394.97340000000003</v>
      </c>
      <c r="M11626" s="52" t="s">
        <v>1190</v>
      </c>
      <c r="N11626" s="52" t="s">
        <v>116</v>
      </c>
      <c r="O11626" s="59">
        <v>5</v>
      </c>
      <c r="P11626" s="42" t="s">
        <v>4067</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4175</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4175</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4175</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4175</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4175</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4175</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4175</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4173</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4068</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4069</v>
      </c>
      <c r="K11866" s="41" t="s">
        <v>115</v>
      </c>
      <c r="L11866" s="193">
        <v>23.206710000000001</v>
      </c>
      <c r="M11866" s="52" t="s">
        <v>4069</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4069</v>
      </c>
      <c r="K11867" s="41" t="s">
        <v>115</v>
      </c>
      <c r="L11867" s="193">
        <v>36.008969999999998</v>
      </c>
      <c r="M11867" s="52" t="s">
        <v>4069</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4069</v>
      </c>
      <c r="K11868" s="41" t="s">
        <v>115</v>
      </c>
      <c r="L11868" s="193">
        <v>31.774979999999999</v>
      </c>
      <c r="M11868" s="52" t="s">
        <v>4069</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4069</v>
      </c>
      <c r="K11869" s="41" t="s">
        <v>115</v>
      </c>
      <c r="L11869" s="193">
        <v>22.515180000000001</v>
      </c>
      <c r="M11869" s="52" t="s">
        <v>4069</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4069</v>
      </c>
      <c r="K11870" s="41" t="s">
        <v>115</v>
      </c>
      <c r="L11870" s="193">
        <v>6.6875929999999997</v>
      </c>
      <c r="M11870" s="52" t="s">
        <v>4069</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4069</v>
      </c>
      <c r="K11871" s="41" t="s">
        <v>115</v>
      </c>
      <c r="O11871" s="59">
        <v>5</v>
      </c>
      <c r="P11871" s="42" t="s">
        <v>4070</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4069</v>
      </c>
      <c r="K11872" s="41" t="s">
        <v>115</v>
      </c>
      <c r="O11872" s="59">
        <v>5</v>
      </c>
      <c r="P11872" s="42" t="s">
        <v>4070</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4069</v>
      </c>
      <c r="K11873" s="41" t="s">
        <v>115</v>
      </c>
      <c r="O11873" s="59">
        <v>5</v>
      </c>
      <c r="P11873" s="42" t="s">
        <v>4070</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4069</v>
      </c>
      <c r="K11874" s="41" t="s">
        <v>115</v>
      </c>
      <c r="L11874" s="193">
        <v>41.232570000000003</v>
      </c>
      <c r="M11874" s="52" t="s">
        <v>4069</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4069</v>
      </c>
      <c r="K11875" s="41" t="s">
        <v>115</v>
      </c>
      <c r="L11875" s="193">
        <v>68.135869999999997</v>
      </c>
      <c r="M11875" s="52" t="s">
        <v>4069</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4069</v>
      </c>
      <c r="K11876" s="41" t="s">
        <v>115</v>
      </c>
      <c r="L11876" s="193">
        <v>54.361539999999998</v>
      </c>
      <c r="M11876" s="52" t="s">
        <v>4069</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4069</v>
      </c>
      <c r="K11877" s="41" t="s">
        <v>115</v>
      </c>
      <c r="L11877" s="193">
        <v>39.572740000000003</v>
      </c>
      <c r="M11877" s="52" t="s">
        <v>4069</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4069</v>
      </c>
      <c r="K11878" s="41" t="s">
        <v>115</v>
      </c>
      <c r="L11878" s="193">
        <v>15.446440000000001</v>
      </c>
      <c r="M11878" s="52" t="s">
        <v>4069</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4069</v>
      </c>
      <c r="K11879" s="41" t="s">
        <v>115</v>
      </c>
      <c r="L11879" s="193">
        <v>7.0304279999999997</v>
      </c>
      <c r="M11879" s="52" t="s">
        <v>4069</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4069</v>
      </c>
      <c r="K11880" s="41" t="s">
        <v>115</v>
      </c>
      <c r="O11880" s="59">
        <v>5</v>
      </c>
      <c r="P11880" s="42" t="s">
        <v>4070</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4069</v>
      </c>
      <c r="K11881" s="41" t="s">
        <v>115</v>
      </c>
      <c r="O11881" s="59">
        <v>5</v>
      </c>
      <c r="P11881" s="42" t="s">
        <v>4070</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4069</v>
      </c>
      <c r="K11882" s="41" t="s">
        <v>115</v>
      </c>
      <c r="L11882" s="193">
        <v>213.14420000000001</v>
      </c>
      <c r="M11882" s="52" t="s">
        <v>4069</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4069</v>
      </c>
      <c r="K11883" s="41" t="s">
        <v>115</v>
      </c>
      <c r="L11883" s="193">
        <v>105.35680000000001</v>
      </c>
      <c r="M11883" s="52" t="s">
        <v>4069</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4069</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4069</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4069</v>
      </c>
      <c r="K11886" s="41" t="s">
        <v>115</v>
      </c>
      <c r="L11886" s="193">
        <v>11.173159999999999</v>
      </c>
      <c r="M11886" s="52" t="s">
        <v>4069</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4069</v>
      </c>
      <c r="K11887" s="41" t="s">
        <v>115</v>
      </c>
      <c r="O11887" s="59">
        <v>5</v>
      </c>
      <c r="P11887" s="42" t="s">
        <v>4070</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4069</v>
      </c>
      <c r="K11888" s="41" t="s">
        <v>115</v>
      </c>
      <c r="O11888" s="59">
        <v>5</v>
      </c>
      <c r="P11888" s="42" t="s">
        <v>4070</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4069</v>
      </c>
      <c r="K11889" s="41" t="s">
        <v>115</v>
      </c>
      <c r="O11889" s="59">
        <v>5</v>
      </c>
      <c r="P11889" s="42" t="s">
        <v>4070</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4071</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4071</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4176</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4176</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4174</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4174</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4174</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4072</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4073</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4173</v>
      </c>
      <c r="J11984" s="41" t="s">
        <v>938</v>
      </c>
      <c r="K11984" s="41" t="s">
        <v>115</v>
      </c>
      <c r="O11984" s="59">
        <v>0.5</v>
      </c>
      <c r="P11984" s="42" t="s">
        <v>4074</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4173</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4173</v>
      </c>
      <c r="J11995" s="41" t="s">
        <v>938</v>
      </c>
      <c r="K11995" s="41" t="s">
        <v>115</v>
      </c>
      <c r="O11995" s="59">
        <v>0.5</v>
      </c>
      <c r="P11995" s="42" t="s">
        <v>4074</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4173</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4075</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4075</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4076</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4076</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4076</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4076</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4173</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4173</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4077</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4177</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4177</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4177</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4177</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4173</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4173</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4173</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4173</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4173</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4173</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4078</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4079</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4079</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4079</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4079</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4079</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4079</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4079</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4079</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4173</v>
      </c>
      <c r="J12364" s="41" t="s">
        <v>938</v>
      </c>
      <c r="K12364" s="41" t="s">
        <v>115</v>
      </c>
      <c r="O12364" s="59">
        <v>0.5</v>
      </c>
      <c r="P12364" s="42" t="s">
        <v>4079</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4173</v>
      </c>
      <c r="J12365" s="41" t="s">
        <v>938</v>
      </c>
      <c r="K12365" s="41" t="s">
        <v>115</v>
      </c>
      <c r="O12365" s="59">
        <v>0.5</v>
      </c>
      <c r="P12365" s="42" t="s">
        <v>4079</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4173</v>
      </c>
      <c r="J12366" s="41" t="s">
        <v>938</v>
      </c>
      <c r="K12366" s="41" t="s">
        <v>115</v>
      </c>
      <c r="O12366" s="59">
        <v>0.5</v>
      </c>
      <c r="P12366" s="42" t="s">
        <v>4079</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4173</v>
      </c>
      <c r="J12367" s="41" t="s">
        <v>938</v>
      </c>
      <c r="K12367" s="41" t="s">
        <v>115</v>
      </c>
      <c r="O12367" s="59">
        <v>0.5</v>
      </c>
      <c r="P12367" s="42" t="s">
        <v>4079</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4173</v>
      </c>
      <c r="J12368" s="41" t="s">
        <v>938</v>
      </c>
      <c r="K12368" s="41" t="s">
        <v>115</v>
      </c>
      <c r="O12368" s="59">
        <v>0.5</v>
      </c>
      <c r="P12368" s="42" t="s">
        <v>4079</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4079</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4079</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4079</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4079</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4079</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4079</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4079</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4173</v>
      </c>
      <c r="J12376" s="41" t="s">
        <v>938</v>
      </c>
      <c r="K12376" s="41" t="s">
        <v>115</v>
      </c>
      <c r="O12376" s="59">
        <v>0.5</v>
      </c>
      <c r="P12376" s="42" t="s">
        <v>4079</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4173</v>
      </c>
      <c r="J12377" s="41" t="s">
        <v>938</v>
      </c>
      <c r="K12377" s="41" t="s">
        <v>115</v>
      </c>
      <c r="O12377" s="59">
        <v>0.5</v>
      </c>
      <c r="P12377" s="42" t="s">
        <v>4079</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4173</v>
      </c>
      <c r="J12378" s="41" t="s">
        <v>938</v>
      </c>
      <c r="K12378" s="41" t="s">
        <v>115</v>
      </c>
      <c r="O12378" s="59">
        <v>0.5</v>
      </c>
      <c r="P12378" s="42" t="s">
        <v>4079</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4173</v>
      </c>
      <c r="J12379" s="41" t="s">
        <v>938</v>
      </c>
      <c r="K12379" s="41" t="s">
        <v>115</v>
      </c>
      <c r="O12379" s="59">
        <v>0.5</v>
      </c>
      <c r="P12379" s="42" t="s">
        <v>4079</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4173</v>
      </c>
      <c r="J12380" s="41" t="s">
        <v>938</v>
      </c>
      <c r="K12380" s="41" t="s">
        <v>115</v>
      </c>
      <c r="O12380" s="59">
        <v>0.5</v>
      </c>
      <c r="P12380" s="42" t="s">
        <v>4079</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4079</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4079</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4079</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4079</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4079</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4079</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4079</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4079</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4173</v>
      </c>
      <c r="J12389" s="41" t="s">
        <v>938</v>
      </c>
      <c r="K12389" s="41" t="s">
        <v>115</v>
      </c>
      <c r="O12389" s="59">
        <v>0.5</v>
      </c>
      <c r="P12389" s="42" t="s">
        <v>4079</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4173</v>
      </c>
      <c r="J12390" s="41" t="s">
        <v>938</v>
      </c>
      <c r="K12390" s="41" t="s">
        <v>115</v>
      </c>
      <c r="O12390" s="59">
        <v>0.5</v>
      </c>
      <c r="P12390" s="42" t="s">
        <v>4079</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4173</v>
      </c>
      <c r="J12391" s="41" t="s">
        <v>938</v>
      </c>
      <c r="K12391" s="41" t="s">
        <v>115</v>
      </c>
      <c r="O12391" s="59">
        <v>0.5</v>
      </c>
      <c r="P12391" s="42" t="s">
        <v>4079</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4179</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4179</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4179</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4179</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4179</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4179</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4179</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4179</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4178</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4178</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sheetData>
  <autoFilter ref="A1:Q1258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1048576"/>
  <sheetViews>
    <sheetView tabSelected="1" zoomScale="115" zoomScaleNormal="115" workbookViewId="0">
      <pane xSplit="4" ySplit="1" topLeftCell="X224" activePane="bottomRight" state="frozen"/>
      <selection pane="topRight" activeCell="E1" sqref="E1"/>
      <selection pane="bottomLeft" activeCell="A2" sqref="A2"/>
      <selection pane="bottomRight" activeCell="Y242" sqref="Y242"/>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4083</v>
      </c>
      <c r="O205" s="52">
        <v>1.140625</v>
      </c>
      <c r="P205" s="52" t="s">
        <v>1099</v>
      </c>
      <c r="Q205" s="84">
        <v>14</v>
      </c>
      <c r="R205" s="84" t="s">
        <v>4083</v>
      </c>
      <c r="S205" s="38">
        <v>0</v>
      </c>
      <c r="T205" s="39" t="s">
        <v>935</v>
      </c>
      <c r="U205" s="40">
        <v>696</v>
      </c>
      <c r="V205" s="41" t="s">
        <v>935</v>
      </c>
      <c r="W205" s="42" t="s">
        <v>59</v>
      </c>
      <c r="Y205" s="22">
        <v>200</v>
      </c>
      <c r="AA205" s="28" t="s">
        <v>57</v>
      </c>
      <c r="AC205" s="22" t="s">
        <v>3594</v>
      </c>
      <c r="AD205" s="22" t="s">
        <v>59</v>
      </c>
      <c r="AE205" s="176" t="s">
        <v>4084</v>
      </c>
      <c r="AF205" s="176" t="s">
        <v>4085</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3019</v>
      </c>
      <c r="AF206" s="176" t="s">
        <v>91</v>
      </c>
      <c r="AH206" s="177" t="s">
        <v>2343</v>
      </c>
      <c r="AK206" s="23" t="s">
        <v>4086</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4087</v>
      </c>
      <c r="N207" s="76" t="s">
        <v>4088</v>
      </c>
      <c r="O207" s="52">
        <v>1.3</v>
      </c>
      <c r="P207" s="52" t="s">
        <v>334</v>
      </c>
      <c r="Q207" s="84" t="s">
        <v>4089</v>
      </c>
      <c r="R207" s="84" t="s">
        <v>4088</v>
      </c>
      <c r="S207" s="38">
        <v>0</v>
      </c>
      <c r="T207" s="39" t="s">
        <v>935</v>
      </c>
      <c r="U207" s="40">
        <v>73</v>
      </c>
      <c r="V207" s="41" t="s">
        <v>935</v>
      </c>
      <c r="W207" s="42" t="s">
        <v>59</v>
      </c>
      <c r="Y207" s="22" t="s">
        <v>4090</v>
      </c>
      <c r="AA207" s="28" t="s">
        <v>57</v>
      </c>
      <c r="AB207" s="22" t="s">
        <v>58</v>
      </c>
      <c r="AC207" s="22" t="s">
        <v>830</v>
      </c>
      <c r="AD207" s="22" t="s">
        <v>59</v>
      </c>
      <c r="AE207" s="176" t="s">
        <v>3019</v>
      </c>
      <c r="AF207" s="176" t="s">
        <v>4091</v>
      </c>
      <c r="AH207" s="177" t="s">
        <v>4092</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4093</v>
      </c>
      <c r="Y208" s="22">
        <v>200</v>
      </c>
      <c r="AA208" s="28" t="s">
        <v>57</v>
      </c>
      <c r="AB208" s="22" t="s">
        <v>77</v>
      </c>
      <c r="AC208" s="22">
        <v>0</v>
      </c>
      <c r="AD208" s="22" t="s">
        <v>59</v>
      </c>
      <c r="AE208" s="176" t="s">
        <v>78</v>
      </c>
      <c r="AH208" s="177" t="s">
        <v>4094</v>
      </c>
      <c r="AI208" s="24">
        <v>60</v>
      </c>
      <c r="AK208" s="23" t="s">
        <v>4095</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4093</v>
      </c>
      <c r="Y209" s="22">
        <v>600</v>
      </c>
      <c r="AA209" s="28" t="s">
        <v>57</v>
      </c>
      <c r="AB209" s="22" t="s">
        <v>58</v>
      </c>
      <c r="AC209" s="22">
        <v>0</v>
      </c>
      <c r="AD209" s="22" t="s">
        <v>59</v>
      </c>
      <c r="AE209" s="176" t="s">
        <v>78</v>
      </c>
      <c r="AH209" s="177" t="s">
        <v>4096</v>
      </c>
      <c r="AK209" s="23" t="s">
        <v>4097</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4098</v>
      </c>
      <c r="AD210" s="22" t="s">
        <v>59</v>
      </c>
      <c r="AE210" s="176" t="s">
        <v>4099</v>
      </c>
      <c r="AF210" s="176" t="s">
        <v>4100</v>
      </c>
      <c r="AH210" s="177" t="s">
        <v>4101</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4102</v>
      </c>
      <c r="M211" s="76" t="s">
        <v>4103</v>
      </c>
      <c r="N211" s="76" t="s">
        <v>4104</v>
      </c>
      <c r="O211" s="52">
        <v>0.85599999999999998</v>
      </c>
      <c r="P211" s="52" t="s">
        <v>4102</v>
      </c>
      <c r="Q211" s="84" t="s">
        <v>4105</v>
      </c>
      <c r="R211" s="84" t="s">
        <v>4104</v>
      </c>
      <c r="S211" s="38">
        <v>0</v>
      </c>
      <c r="T211" s="39" t="s">
        <v>935</v>
      </c>
      <c r="U211" s="40">
        <f>U238+48</f>
        <v>276</v>
      </c>
      <c r="V211" s="41" t="s">
        <v>935</v>
      </c>
      <c r="W211" s="42" t="s">
        <v>59</v>
      </c>
      <c r="Y211" s="22">
        <v>2</v>
      </c>
      <c r="AA211" s="28" t="s">
        <v>57</v>
      </c>
      <c r="AB211" s="176" t="s">
        <v>58</v>
      </c>
      <c r="AC211" s="176" t="s">
        <v>4245</v>
      </c>
      <c r="AD211" s="22" t="s">
        <v>59</v>
      </c>
      <c r="AE211" s="176" t="s">
        <v>4244</v>
      </c>
      <c r="AF211" s="176" t="s">
        <v>4106</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4102</v>
      </c>
      <c r="M212" s="76" t="s">
        <v>4107</v>
      </c>
      <c r="N212" s="76" t="s">
        <v>4104</v>
      </c>
      <c r="O212" s="52">
        <v>0.78800000000000003</v>
      </c>
      <c r="P212" s="52" t="s">
        <v>4102</v>
      </c>
      <c r="Q212" s="84" t="s">
        <v>4108</v>
      </c>
      <c r="R212" s="84" t="s">
        <v>4104</v>
      </c>
      <c r="S212" s="38">
        <v>0</v>
      </c>
      <c r="T212" s="39" t="s">
        <v>935</v>
      </c>
      <c r="U212" s="184">
        <f t="shared" ref="U212:U214" si="5">U239+48</f>
        <v>276</v>
      </c>
      <c r="V212" s="41" t="s">
        <v>935</v>
      </c>
      <c r="W212" s="42" t="s">
        <v>59</v>
      </c>
      <c r="Y212" s="22">
        <v>10</v>
      </c>
      <c r="AA212" s="28" t="s">
        <v>57</v>
      </c>
      <c r="AB212" s="176" t="s">
        <v>58</v>
      </c>
      <c r="AC212" s="176" t="s">
        <v>4245</v>
      </c>
      <c r="AD212" s="22" t="s">
        <v>59</v>
      </c>
      <c r="AE212" s="176" t="s">
        <v>4244</v>
      </c>
      <c r="AF212" s="176" t="s">
        <v>4106</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4102</v>
      </c>
      <c r="M213" s="76" t="s">
        <v>4109</v>
      </c>
      <c r="N213" s="76" t="s">
        <v>4104</v>
      </c>
      <c r="O213" s="52">
        <v>0.40699999999999997</v>
      </c>
      <c r="P213" s="52" t="s">
        <v>4102</v>
      </c>
      <c r="Q213" s="84" t="s">
        <v>4110</v>
      </c>
      <c r="R213" s="84" t="s">
        <v>4104</v>
      </c>
      <c r="S213" s="38">
        <v>0</v>
      </c>
      <c r="T213" s="39" t="s">
        <v>935</v>
      </c>
      <c r="U213" s="184">
        <f t="shared" si="5"/>
        <v>708</v>
      </c>
      <c r="V213" s="41" t="s">
        <v>935</v>
      </c>
      <c r="W213" s="42" t="s">
        <v>59</v>
      </c>
      <c r="Y213" s="176" t="s">
        <v>4241</v>
      </c>
      <c r="AA213" s="28" t="s">
        <v>57</v>
      </c>
      <c r="AB213" s="176" t="s">
        <v>58</v>
      </c>
      <c r="AC213" s="176" t="s">
        <v>4243</v>
      </c>
      <c r="AD213" s="22" t="s">
        <v>59</v>
      </c>
      <c r="AE213" s="176" t="s">
        <v>4247</v>
      </c>
      <c r="AF213" s="176" t="s">
        <v>4106</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4102</v>
      </c>
      <c r="M214" s="76" t="s">
        <v>4111</v>
      </c>
      <c r="N214" s="76" t="s">
        <v>4104</v>
      </c>
      <c r="O214" s="52">
        <v>0.47299999999999998</v>
      </c>
      <c r="P214" s="52" t="s">
        <v>4102</v>
      </c>
      <c r="Q214" s="84" t="s">
        <v>4112</v>
      </c>
      <c r="R214" s="84" t="s">
        <v>4104</v>
      </c>
      <c r="S214" s="38">
        <v>0</v>
      </c>
      <c r="T214" s="39" t="s">
        <v>935</v>
      </c>
      <c r="U214" s="184">
        <f t="shared" si="5"/>
        <v>708</v>
      </c>
      <c r="V214" s="41" t="s">
        <v>935</v>
      </c>
      <c r="W214" s="42" t="s">
        <v>59</v>
      </c>
      <c r="Y214" s="22" t="s">
        <v>4240</v>
      </c>
      <c r="AA214" s="28" t="s">
        <v>57</v>
      </c>
      <c r="AB214" s="176" t="s">
        <v>58</v>
      </c>
      <c r="AC214" s="176" t="s">
        <v>4242</v>
      </c>
      <c r="AD214" s="22" t="s">
        <v>59</v>
      </c>
      <c r="AE214" s="176" t="s">
        <v>4246</v>
      </c>
      <c r="AF214" s="176" t="s">
        <v>4106</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4113</v>
      </c>
      <c r="N215" s="76" t="s">
        <v>4114</v>
      </c>
      <c r="O215" s="52">
        <v>1.40625</v>
      </c>
      <c r="P215" s="52" t="s">
        <v>1099</v>
      </c>
      <c r="Q215" s="84" t="s">
        <v>4115</v>
      </c>
      <c r="R215" s="84" t="s">
        <v>4114</v>
      </c>
      <c r="S215" s="38">
        <v>0</v>
      </c>
      <c r="T215" s="39">
        <v>24</v>
      </c>
      <c r="U215" s="40">
        <v>72</v>
      </c>
      <c r="V215" s="41">
        <v>96</v>
      </c>
      <c r="W215" s="42" t="s">
        <v>59</v>
      </c>
      <c r="X215" s="181" t="s">
        <v>4116</v>
      </c>
      <c r="Y215" s="22" t="s">
        <v>4117</v>
      </c>
      <c r="AA215" s="28" t="s">
        <v>57</v>
      </c>
      <c r="AC215" s="22" t="s">
        <v>4118</v>
      </c>
      <c r="AD215" s="22" t="s">
        <v>59</v>
      </c>
      <c r="AE215" s="176" t="s">
        <v>4119</v>
      </c>
      <c r="AF215" s="176" t="s">
        <v>4120</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4121</v>
      </c>
      <c r="N216" s="76" t="s">
        <v>4114</v>
      </c>
      <c r="O216" s="52">
        <v>2.2777777777777777</v>
      </c>
      <c r="P216" s="52" t="s">
        <v>1099</v>
      </c>
      <c r="Q216" s="84" t="s">
        <v>4122</v>
      </c>
      <c r="R216" s="84" t="s">
        <v>4114</v>
      </c>
      <c r="S216" s="38">
        <v>144</v>
      </c>
      <c r="T216" s="39">
        <v>154</v>
      </c>
      <c r="U216" s="40">
        <v>168</v>
      </c>
      <c r="V216" s="41">
        <v>181.5</v>
      </c>
      <c r="W216" s="42" t="s">
        <v>59</v>
      </c>
      <c r="X216" s="181" t="s">
        <v>4123</v>
      </c>
      <c r="Y216" s="22">
        <v>500</v>
      </c>
      <c r="AA216" s="28" t="s">
        <v>57</v>
      </c>
      <c r="AC216" s="22" t="s">
        <v>4124</v>
      </c>
      <c r="AD216" s="22" t="s">
        <v>59</v>
      </c>
      <c r="AE216" s="176" t="s">
        <v>4125</v>
      </c>
      <c r="AF216" s="176" t="s">
        <v>4126</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4080</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4127</v>
      </c>
      <c r="Y217" s="22">
        <v>100</v>
      </c>
      <c r="AA217" s="28" t="s">
        <v>57</v>
      </c>
      <c r="AC217" s="22" t="s">
        <v>4128</v>
      </c>
      <c r="AD217" s="22" t="s">
        <v>59</v>
      </c>
      <c r="AE217" s="176" t="s">
        <v>3023</v>
      </c>
      <c r="AF217" s="176" t="s">
        <v>4129</v>
      </c>
      <c r="AO217" s="52" t="s">
        <v>4130</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4081</v>
      </c>
      <c r="G218" s="205" t="str">
        <f>IF(AND(A218&lt;&gt;"",ISNUMBER(A218)),VLOOKUP(A218,Studies!A:BR,13,FALSE),"")</f>
        <v>PO</v>
      </c>
      <c r="H218" s="68" t="s">
        <v>58</v>
      </c>
      <c r="J218" s="205" t="str">
        <f>IF(AND(A218&lt;&gt;"",ISNUMBER(A218)),VLOOKUP(A218,Studies!A:BR,6,FALSE),"")</f>
        <v>Plasma</v>
      </c>
      <c r="K218" s="43">
        <v>0.899854862119013</v>
      </c>
      <c r="L218" s="43" t="s">
        <v>1099</v>
      </c>
      <c r="M218" s="76" t="s">
        <v>4131</v>
      </c>
      <c r="N218" s="76" t="s">
        <v>1155</v>
      </c>
      <c r="O218" s="52">
        <v>0.76751117734724295</v>
      </c>
      <c r="P218" s="52" t="s">
        <v>1099</v>
      </c>
      <c r="Q218" s="84" t="s">
        <v>4132</v>
      </c>
      <c r="R218" s="84" t="s">
        <v>1155</v>
      </c>
      <c r="S218" s="38">
        <v>0</v>
      </c>
      <c r="T218" s="39">
        <v>24</v>
      </c>
      <c r="U218" s="40">
        <v>72</v>
      </c>
      <c r="V218" s="41">
        <v>96</v>
      </c>
      <c r="W218" s="42" t="s">
        <v>59</v>
      </c>
      <c r="X218" s="181" t="s">
        <v>4133</v>
      </c>
      <c r="Y218" s="22">
        <v>400</v>
      </c>
      <c r="AA218" s="28" t="s">
        <v>57</v>
      </c>
      <c r="AB218" s="22" t="s">
        <v>58</v>
      </c>
      <c r="AC218" s="22" t="s">
        <v>2282</v>
      </c>
      <c r="AD218" s="22" t="s">
        <v>59</v>
      </c>
      <c r="AE218" s="176" t="s">
        <v>4134</v>
      </c>
      <c r="AF218" s="176" t="s">
        <v>2645</v>
      </c>
      <c r="AH218" s="177" t="s">
        <v>4135</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4136</v>
      </c>
      <c r="M219" s="76" t="s">
        <v>4137</v>
      </c>
      <c r="N219" s="76" t="s">
        <v>1155</v>
      </c>
      <c r="O219" s="52">
        <v>1.24</v>
      </c>
      <c r="P219" s="52" t="s">
        <v>4136</v>
      </c>
      <c r="Q219" s="84" t="s">
        <v>4138</v>
      </c>
      <c r="R219" s="84" t="s">
        <v>1155</v>
      </c>
      <c r="S219" s="38">
        <v>0</v>
      </c>
      <c r="T219" s="39" t="s">
        <v>935</v>
      </c>
      <c r="U219" s="40">
        <v>100</v>
      </c>
      <c r="V219" s="41" t="s">
        <v>935</v>
      </c>
      <c r="W219" s="42" t="s">
        <v>59</v>
      </c>
      <c r="X219" s="181" t="s">
        <v>4139</v>
      </c>
      <c r="Y219" s="22">
        <v>200</v>
      </c>
      <c r="AA219" s="28" t="s">
        <v>57</v>
      </c>
      <c r="AB219" s="22" t="s">
        <v>58</v>
      </c>
      <c r="AC219" s="22" t="s">
        <v>4140</v>
      </c>
      <c r="AD219" s="22" t="s">
        <v>59</v>
      </c>
      <c r="AE219" s="176" t="s">
        <v>3022</v>
      </c>
      <c r="AF219" s="176" t="s">
        <v>4141</v>
      </c>
      <c r="AK219" s="23" t="s">
        <v>4142</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4082</v>
      </c>
      <c r="G220" s="205" t="str">
        <f>IF(AND(A220&lt;&gt;"",ISNUMBER(A220)),VLOOKUP(A220,Studies!A:BR,13,FALSE),"")</f>
        <v>PO</v>
      </c>
      <c r="H220" s="68" t="s">
        <v>58</v>
      </c>
      <c r="J220" s="205" t="str">
        <f>IF(AND(A220&lt;&gt;"",ISNUMBER(A220)),VLOOKUP(A220,Studies!A:BR,6,FALSE),"")</f>
        <v>Plasma</v>
      </c>
      <c r="K220" s="43">
        <v>2.0187050359712231</v>
      </c>
      <c r="L220" s="43" t="s">
        <v>4143</v>
      </c>
      <c r="O220" s="52">
        <v>1.8099547511312217</v>
      </c>
      <c r="P220" s="52" t="s">
        <v>1099</v>
      </c>
      <c r="S220" s="38">
        <v>0</v>
      </c>
      <c r="T220" s="39" t="s">
        <v>935</v>
      </c>
      <c r="U220" s="40">
        <v>49</v>
      </c>
      <c r="V220" s="41" t="s">
        <v>935</v>
      </c>
      <c r="W220" s="42" t="s">
        <v>59</v>
      </c>
      <c r="X220" s="181" t="s">
        <v>4144</v>
      </c>
      <c r="Y220" s="22">
        <v>600</v>
      </c>
      <c r="AA220" s="28" t="s">
        <v>57</v>
      </c>
      <c r="AB220" s="22" t="s">
        <v>58</v>
      </c>
      <c r="AC220" s="22" t="s">
        <v>4145</v>
      </c>
      <c r="AD220" s="22" t="s">
        <v>59</v>
      </c>
      <c r="AE220" s="176" t="s">
        <v>3033</v>
      </c>
      <c r="AF220" s="176" t="s">
        <v>4146</v>
      </c>
      <c r="AH220" s="177" t="s">
        <v>4147</v>
      </c>
      <c r="AK220" s="23" t="s">
        <v>4148</v>
      </c>
      <c r="AO220" s="52" t="s">
        <v>4149</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4143</v>
      </c>
      <c r="O221" s="52">
        <v>0.78801843317972353</v>
      </c>
      <c r="P221" s="52" t="s">
        <v>1099</v>
      </c>
      <c r="S221" s="38">
        <v>0</v>
      </c>
      <c r="T221" s="39" t="s">
        <v>935</v>
      </c>
      <c r="U221" s="40">
        <v>113</v>
      </c>
      <c r="V221" s="41" t="s">
        <v>935</v>
      </c>
      <c r="W221" s="42" t="s">
        <v>59</v>
      </c>
      <c r="X221" s="181" t="s">
        <v>4150</v>
      </c>
      <c r="Y221" s="22">
        <v>600</v>
      </c>
      <c r="AA221" s="28" t="s">
        <v>57</v>
      </c>
      <c r="AB221" s="22" t="s">
        <v>58</v>
      </c>
      <c r="AC221" s="22" t="s">
        <v>4140</v>
      </c>
      <c r="AD221" s="22" t="s">
        <v>59</v>
      </c>
      <c r="AE221" s="176" t="s">
        <v>3022</v>
      </c>
      <c r="AF221" s="176" t="s">
        <v>4151</v>
      </c>
      <c r="AH221" s="177" t="s">
        <v>4152</v>
      </c>
      <c r="AK221" s="23" t="s">
        <v>4153</v>
      </c>
    </row>
    <row r="222" spans="1:41" s="181" customFormat="1" ht="14.25" x14ac:dyDescent="0.2">
      <c r="A222" s="172">
        <v>6010</v>
      </c>
      <c r="B222" s="172" t="s">
        <v>4187</v>
      </c>
      <c r="C222" s="172"/>
      <c r="D222" s="172" t="s">
        <v>4188</v>
      </c>
      <c r="E222" s="172" t="s">
        <v>4189</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172" t="s">
        <v>4190</v>
      </c>
      <c r="Y222" s="172">
        <v>50</v>
      </c>
      <c r="Z222" s="172"/>
      <c r="AA222" s="172" t="s">
        <v>57</v>
      </c>
      <c r="AB222" s="172" t="s">
        <v>58</v>
      </c>
      <c r="AC222" s="176"/>
      <c r="AD222" s="176"/>
      <c r="AE222" s="176"/>
      <c r="AF222" s="176"/>
      <c r="AG222" s="177"/>
      <c r="AH222" s="177"/>
      <c r="AI222" s="178"/>
      <c r="AJ222" s="177"/>
      <c r="AK222" s="177"/>
      <c r="AL222" s="193"/>
      <c r="AM222" s="193"/>
      <c r="AN222" s="193"/>
      <c r="AO222" s="193"/>
    </row>
    <row r="223" spans="1:41" s="181" customFormat="1" ht="14.25" x14ac:dyDescent="0.2">
      <c r="A223" s="172">
        <v>6011</v>
      </c>
      <c r="B223" s="172" t="s">
        <v>4187</v>
      </c>
      <c r="C223" s="172"/>
      <c r="D223" s="172" t="s">
        <v>4191</v>
      </c>
      <c r="E223" s="172" t="s">
        <v>4189</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172" t="s">
        <v>4192</v>
      </c>
      <c r="Y223" s="172">
        <v>50</v>
      </c>
      <c r="Z223" s="172"/>
      <c r="AA223" s="172" t="s">
        <v>57</v>
      </c>
      <c r="AB223" s="172" t="s">
        <v>58</v>
      </c>
      <c r="AC223" s="176"/>
      <c r="AD223" s="176"/>
      <c r="AE223" s="176"/>
      <c r="AF223" s="176"/>
      <c r="AG223" s="177"/>
      <c r="AH223" s="177"/>
      <c r="AI223" s="178"/>
      <c r="AJ223" s="177"/>
      <c r="AK223" s="177"/>
      <c r="AL223" s="193"/>
      <c r="AM223" s="193"/>
      <c r="AN223" s="193"/>
      <c r="AO223" s="193"/>
    </row>
    <row r="224" spans="1:41" s="181" customFormat="1" ht="14.25" x14ac:dyDescent="0.2">
      <c r="A224" s="172">
        <v>6020</v>
      </c>
      <c r="B224" s="172" t="s">
        <v>4193</v>
      </c>
      <c r="C224" s="172"/>
      <c r="D224" s="172" t="s">
        <v>4194</v>
      </c>
      <c r="E224" s="172" t="s">
        <v>4189</v>
      </c>
      <c r="F224" s="172" t="s">
        <v>4195</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172" t="s">
        <v>4190</v>
      </c>
      <c r="Y224" s="172">
        <v>300</v>
      </c>
      <c r="Z224" s="172"/>
      <c r="AA224" s="172" t="s">
        <v>57</v>
      </c>
      <c r="AB224" s="172" t="s">
        <v>58</v>
      </c>
      <c r="AC224" s="176"/>
      <c r="AD224" s="176"/>
      <c r="AE224" s="176"/>
      <c r="AF224" s="176"/>
      <c r="AG224" s="177"/>
      <c r="AH224" s="177"/>
      <c r="AI224" s="178"/>
      <c r="AJ224" s="177"/>
      <c r="AK224" s="177"/>
      <c r="AL224" s="193"/>
      <c r="AM224" s="193"/>
      <c r="AN224" s="193"/>
      <c r="AO224" s="193"/>
    </row>
    <row r="225" spans="1:41" s="181" customFormat="1" ht="14.25" x14ac:dyDescent="0.2">
      <c r="A225" s="172">
        <v>6021</v>
      </c>
      <c r="B225" s="172" t="s">
        <v>4193</v>
      </c>
      <c r="C225" s="172"/>
      <c r="D225" s="172" t="s">
        <v>4196</v>
      </c>
      <c r="E225" s="172" t="s">
        <v>4189</v>
      </c>
      <c r="F225" s="172" t="s">
        <v>4195</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172" t="s">
        <v>4192</v>
      </c>
      <c r="Y225" s="172">
        <v>300</v>
      </c>
      <c r="Z225" s="172"/>
      <c r="AA225" s="172" t="s">
        <v>57</v>
      </c>
      <c r="AB225" s="172" t="s">
        <v>58</v>
      </c>
      <c r="AC225" s="176"/>
      <c r="AD225" s="176"/>
      <c r="AE225" s="176"/>
      <c r="AF225" s="176"/>
      <c r="AG225" s="177"/>
      <c r="AH225" s="177"/>
      <c r="AI225" s="178"/>
      <c r="AJ225" s="177"/>
      <c r="AK225" s="177"/>
      <c r="AL225" s="193"/>
      <c r="AM225" s="193"/>
      <c r="AN225" s="193"/>
      <c r="AO225" s="193"/>
    </row>
    <row r="226" spans="1:41" s="181" customFormat="1" ht="14.25" x14ac:dyDescent="0.2">
      <c r="A226" s="172">
        <v>6030</v>
      </c>
      <c r="B226" s="172" t="s">
        <v>4197</v>
      </c>
      <c r="C226" s="172"/>
      <c r="D226" s="172" t="s">
        <v>4198</v>
      </c>
      <c r="E226" s="172" t="s">
        <v>4199</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172"/>
      <c r="Y226" s="172">
        <v>27.5</v>
      </c>
      <c r="Z226" s="172"/>
      <c r="AA226" s="172" t="s">
        <v>57</v>
      </c>
      <c r="AB226" s="172" t="s">
        <v>58</v>
      </c>
      <c r="AC226" s="176"/>
      <c r="AD226" s="176"/>
      <c r="AE226" s="176"/>
      <c r="AF226" s="176"/>
      <c r="AG226" s="177"/>
      <c r="AH226" s="177"/>
      <c r="AI226" s="178"/>
      <c r="AJ226" s="177"/>
      <c r="AK226" s="177"/>
      <c r="AL226" s="193"/>
      <c r="AM226" s="193"/>
      <c r="AN226" s="193"/>
      <c r="AO226" s="193"/>
    </row>
    <row r="227" spans="1:41" s="181" customFormat="1" ht="14.25" x14ac:dyDescent="0.2">
      <c r="A227" s="172">
        <v>6031</v>
      </c>
      <c r="B227" s="172" t="s">
        <v>4197</v>
      </c>
      <c r="C227" s="172"/>
      <c r="D227" s="172" t="s">
        <v>4198</v>
      </c>
      <c r="E227" s="172" t="s">
        <v>4199</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172"/>
      <c r="Y227" s="172">
        <v>45.8</v>
      </c>
      <c r="Z227" s="172"/>
      <c r="AA227" s="172" t="s">
        <v>57</v>
      </c>
      <c r="AB227" s="172" t="s">
        <v>58</v>
      </c>
      <c r="AC227" s="176"/>
      <c r="AD227" s="176"/>
      <c r="AE227" s="176"/>
      <c r="AF227" s="176"/>
      <c r="AG227" s="177"/>
      <c r="AH227" s="177"/>
      <c r="AI227" s="178"/>
      <c r="AJ227" s="177"/>
      <c r="AK227" s="177"/>
      <c r="AL227" s="193"/>
      <c r="AM227" s="193"/>
      <c r="AN227" s="193"/>
      <c r="AO227" s="193"/>
    </row>
    <row r="228" spans="1:41" s="181" customFormat="1" ht="14.25" x14ac:dyDescent="0.2">
      <c r="A228" s="172">
        <v>6032</v>
      </c>
      <c r="B228" s="172" t="s">
        <v>4197</v>
      </c>
      <c r="C228" s="172"/>
      <c r="D228" s="172" t="s">
        <v>4198</v>
      </c>
      <c r="E228" s="172" t="s">
        <v>4199</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172"/>
      <c r="Y228" s="172">
        <v>64.099999999999994</v>
      </c>
      <c r="Z228" s="172"/>
      <c r="AA228" s="172" t="s">
        <v>57</v>
      </c>
      <c r="AB228" s="172" t="s">
        <v>58</v>
      </c>
      <c r="AC228" s="176"/>
      <c r="AD228" s="176"/>
      <c r="AE228" s="176"/>
      <c r="AF228" s="176"/>
      <c r="AG228" s="177"/>
      <c r="AH228" s="177"/>
      <c r="AI228" s="178"/>
      <c r="AJ228" s="177"/>
      <c r="AK228" s="177"/>
      <c r="AL228" s="193"/>
      <c r="AM228" s="193"/>
      <c r="AN228" s="193"/>
      <c r="AO228" s="193"/>
    </row>
    <row r="229" spans="1:41" s="181" customFormat="1" ht="14.25" x14ac:dyDescent="0.2">
      <c r="A229" s="172">
        <v>6040</v>
      </c>
      <c r="B229" s="172" t="s">
        <v>4200</v>
      </c>
      <c r="C229" s="172"/>
      <c r="D229" s="172" t="s">
        <v>4201</v>
      </c>
      <c r="E229" s="172" t="s">
        <v>4195</v>
      </c>
      <c r="F229" s="172" t="s">
        <v>4189</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172"/>
      <c r="Y229" s="172">
        <v>40</v>
      </c>
      <c r="Z229" s="172"/>
      <c r="AA229" s="172" t="s">
        <v>57</v>
      </c>
      <c r="AB229" s="172" t="s">
        <v>58</v>
      </c>
      <c r="AC229" s="176"/>
      <c r="AD229" s="176"/>
      <c r="AE229" s="176"/>
      <c r="AF229" s="176"/>
      <c r="AG229" s="177"/>
      <c r="AH229" s="177"/>
      <c r="AI229" s="178"/>
      <c r="AJ229" s="177"/>
      <c r="AK229" s="177"/>
      <c r="AL229" s="193"/>
      <c r="AM229" s="193"/>
      <c r="AN229" s="193"/>
      <c r="AO229" s="193"/>
    </row>
    <row r="230" spans="1:41" s="181" customFormat="1" ht="14.25" x14ac:dyDescent="0.2">
      <c r="A230" s="172">
        <v>6050</v>
      </c>
      <c r="B230" s="172" t="s">
        <v>4202</v>
      </c>
      <c r="C230" s="172"/>
      <c r="D230" s="172" t="s">
        <v>4203</v>
      </c>
      <c r="E230" s="172" t="s">
        <v>4204</v>
      </c>
      <c r="F230" s="172" t="s">
        <v>4205</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172"/>
      <c r="Y230" s="172">
        <v>20</v>
      </c>
      <c r="Z230" s="172"/>
      <c r="AA230" s="172" t="s">
        <v>57</v>
      </c>
      <c r="AB230" s="172" t="s">
        <v>58</v>
      </c>
      <c r="AC230" s="176"/>
      <c r="AD230" s="176"/>
      <c r="AE230" s="176"/>
      <c r="AF230" s="176"/>
      <c r="AG230" s="177"/>
      <c r="AH230" s="177"/>
      <c r="AI230" s="178"/>
      <c r="AJ230" s="177"/>
      <c r="AK230" s="177"/>
      <c r="AL230" s="193"/>
      <c r="AM230" s="193"/>
      <c r="AN230" s="193"/>
      <c r="AO230" s="193"/>
    </row>
    <row r="231" spans="1:41" s="181" customFormat="1" ht="14.25" x14ac:dyDescent="0.2">
      <c r="A231" s="172">
        <v>6060</v>
      </c>
      <c r="B231" s="172" t="s">
        <v>4206</v>
      </c>
      <c r="C231" s="172"/>
      <c r="D231" s="172" t="s">
        <v>4207</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172"/>
      <c r="Y231" s="172">
        <v>100</v>
      </c>
      <c r="Z231" s="172"/>
      <c r="AA231" s="172" t="s">
        <v>57</v>
      </c>
      <c r="AB231" s="172" t="s">
        <v>58</v>
      </c>
      <c r="AC231" s="176"/>
      <c r="AD231" s="176"/>
      <c r="AE231" s="176"/>
      <c r="AF231" s="176"/>
      <c r="AG231" s="177"/>
      <c r="AH231" s="177"/>
      <c r="AI231" s="178"/>
      <c r="AJ231" s="177"/>
      <c r="AK231" s="177"/>
      <c r="AL231" s="193"/>
      <c r="AM231" s="193"/>
      <c r="AN231" s="193"/>
      <c r="AO231" s="193"/>
    </row>
    <row r="232" spans="1:41" s="181" customFormat="1" ht="14.25" x14ac:dyDescent="0.2">
      <c r="A232" s="172">
        <v>6061</v>
      </c>
      <c r="B232" s="172" t="s">
        <v>4208</v>
      </c>
      <c r="C232" s="172"/>
      <c r="D232" s="172" t="s">
        <v>4207</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172"/>
      <c r="Y232" s="172">
        <v>100</v>
      </c>
      <c r="Z232" s="172"/>
      <c r="AA232" s="172" t="s">
        <v>57</v>
      </c>
      <c r="AB232" s="172" t="s">
        <v>58</v>
      </c>
      <c r="AC232" s="176"/>
      <c r="AD232" s="176"/>
      <c r="AE232" s="176"/>
      <c r="AF232" s="176"/>
      <c r="AG232" s="177"/>
      <c r="AH232" s="177"/>
      <c r="AI232" s="178"/>
      <c r="AJ232" s="177"/>
      <c r="AK232" s="177"/>
      <c r="AL232" s="193"/>
      <c r="AM232" s="193"/>
      <c r="AN232" s="193"/>
      <c r="AO232" s="193"/>
    </row>
    <row r="233" spans="1:41" s="181" customFormat="1" ht="14.25" x14ac:dyDescent="0.2">
      <c r="A233" s="172">
        <v>6070</v>
      </c>
      <c r="B233" s="172" t="s">
        <v>4209</v>
      </c>
      <c r="C233" s="172"/>
      <c r="D233" s="172" t="s">
        <v>4210</v>
      </c>
      <c r="E233" s="172" t="s">
        <v>4204</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172"/>
      <c r="Y233" s="172">
        <v>100</v>
      </c>
      <c r="Z233" s="172"/>
      <c r="AA233" s="172" t="s">
        <v>57</v>
      </c>
      <c r="AB233" s="172" t="s">
        <v>58</v>
      </c>
      <c r="AC233" s="176"/>
      <c r="AD233" s="176"/>
      <c r="AE233" s="176"/>
      <c r="AF233" s="176"/>
      <c r="AG233" s="177"/>
      <c r="AH233" s="177"/>
      <c r="AI233" s="178"/>
      <c r="AJ233" s="177"/>
      <c r="AK233" s="177"/>
      <c r="AL233" s="193"/>
      <c r="AM233" s="193"/>
      <c r="AN233" s="193"/>
      <c r="AO233" s="193"/>
    </row>
    <row r="234" spans="1:41" s="181" customFormat="1" ht="14.25" x14ac:dyDescent="0.2">
      <c r="A234" s="172">
        <v>6080</v>
      </c>
      <c r="B234" s="172" t="s">
        <v>4211</v>
      </c>
      <c r="C234" s="172"/>
      <c r="D234" s="172" t="s">
        <v>4212</v>
      </c>
      <c r="E234" s="172" t="s">
        <v>660</v>
      </c>
      <c r="F234" s="172" t="s">
        <v>4213</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172"/>
      <c r="Y234" s="172">
        <v>200</v>
      </c>
      <c r="Z234" s="172"/>
      <c r="AA234" s="172" t="s">
        <v>57</v>
      </c>
      <c r="AB234" s="172" t="s">
        <v>58</v>
      </c>
      <c r="AC234" s="176"/>
      <c r="AD234" s="176"/>
      <c r="AE234" s="176"/>
      <c r="AF234" s="176"/>
      <c r="AG234" s="177"/>
      <c r="AH234" s="177"/>
      <c r="AI234" s="178"/>
      <c r="AJ234" s="177"/>
      <c r="AK234" s="177"/>
      <c r="AL234" s="193"/>
      <c r="AM234" s="193"/>
      <c r="AN234" s="193"/>
      <c r="AO234" s="193"/>
    </row>
    <row r="235" spans="1:41" s="181" customFormat="1" ht="14.25" x14ac:dyDescent="0.2">
      <c r="A235" s="172">
        <v>6090</v>
      </c>
      <c r="B235" s="172" t="s">
        <v>4214</v>
      </c>
      <c r="C235" s="172"/>
      <c r="D235" s="172" t="s">
        <v>4215</v>
      </c>
      <c r="E235" s="172" t="s">
        <v>4204</v>
      </c>
      <c r="F235" s="172" t="s">
        <v>4213</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172"/>
      <c r="Y235" s="172">
        <v>50</v>
      </c>
      <c r="Z235" s="172"/>
      <c r="AA235" s="172" t="s">
        <v>57</v>
      </c>
      <c r="AB235" s="172" t="s">
        <v>58</v>
      </c>
      <c r="AC235" s="176"/>
      <c r="AD235" s="176"/>
      <c r="AE235" s="176"/>
      <c r="AF235" s="176"/>
      <c r="AG235" s="177"/>
      <c r="AH235" s="177"/>
      <c r="AI235" s="178"/>
      <c r="AJ235" s="177"/>
      <c r="AK235" s="177"/>
      <c r="AL235" s="193"/>
      <c r="AM235" s="193"/>
      <c r="AN235" s="193"/>
      <c r="AO235" s="193"/>
    </row>
    <row r="236" spans="1:41" s="181" customFormat="1" ht="14.25" x14ac:dyDescent="0.2">
      <c r="A236" s="172">
        <v>6100</v>
      </c>
      <c r="B236" s="172" t="s">
        <v>4216</v>
      </c>
      <c r="C236" s="172"/>
      <c r="D236" s="172" t="s">
        <v>4217</v>
      </c>
      <c r="E236" s="172" t="s">
        <v>4213</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172"/>
      <c r="Y236" s="172">
        <v>50</v>
      </c>
      <c r="Z236" s="172"/>
      <c r="AA236" s="172" t="s">
        <v>57</v>
      </c>
      <c r="AB236" s="172" t="s">
        <v>58</v>
      </c>
      <c r="AC236" s="176"/>
      <c r="AD236" s="176"/>
      <c r="AE236" s="176"/>
      <c r="AF236" s="176"/>
      <c r="AG236" s="177"/>
      <c r="AH236" s="177"/>
      <c r="AI236" s="178"/>
      <c r="AJ236" s="177"/>
      <c r="AK236" s="177"/>
      <c r="AL236" s="193"/>
      <c r="AM236" s="193"/>
      <c r="AN236" s="193"/>
      <c r="AO236" s="193"/>
    </row>
    <row r="237" spans="1:41" s="181" customFormat="1" ht="14.25" x14ac:dyDescent="0.2">
      <c r="A237" s="172">
        <v>6110</v>
      </c>
      <c r="B237" s="172" t="s">
        <v>4218</v>
      </c>
      <c r="C237" s="172"/>
      <c r="D237" s="172" t="s">
        <v>4219</v>
      </c>
      <c r="E237" s="172" t="s">
        <v>660</v>
      </c>
      <c r="F237" s="172" t="s">
        <v>4205</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172"/>
      <c r="Y237" s="172">
        <v>0.03</v>
      </c>
      <c r="Z237" s="172"/>
      <c r="AA237" s="172" t="s">
        <v>57</v>
      </c>
      <c r="AB237" s="172" t="s">
        <v>58</v>
      </c>
      <c r="AC237" s="176"/>
      <c r="AD237" s="176"/>
      <c r="AE237" s="176"/>
      <c r="AF237" s="176"/>
      <c r="AG237" s="177"/>
      <c r="AH237" s="177"/>
      <c r="AI237" s="178"/>
      <c r="AJ237" s="177"/>
      <c r="AK237" s="177"/>
      <c r="AL237" s="193"/>
      <c r="AM237" s="193"/>
      <c r="AN237" s="193"/>
      <c r="AO237" s="193"/>
    </row>
    <row r="238" spans="1:41" x14ac:dyDescent="0.2">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3062</v>
      </c>
      <c r="J238" s="205" t="str">
        <f>IF(AND(A238&lt;&gt;"",ISNUMBER(A238)),VLOOKUP(A238,Studies!A:BR,6,FALSE),"")</f>
        <v>Plasma</v>
      </c>
      <c r="K238" s="43">
        <v>0.76900000000000002</v>
      </c>
      <c r="L238" s="187" t="s">
        <v>2683</v>
      </c>
      <c r="M238" s="76" t="s">
        <v>4224</v>
      </c>
      <c r="N238" s="201" t="s">
        <v>4104</v>
      </c>
      <c r="O238" s="52">
        <v>0.79</v>
      </c>
      <c r="P238" s="52" t="s">
        <v>2683</v>
      </c>
      <c r="Q238" s="84" t="s">
        <v>4228</v>
      </c>
      <c r="R238" s="84" t="s">
        <v>4104</v>
      </c>
      <c r="S238" s="38">
        <v>0</v>
      </c>
      <c r="T238" s="39" t="s">
        <v>935</v>
      </c>
      <c r="U238" s="40">
        <f>Studies!N1296</f>
        <v>228</v>
      </c>
      <c r="V238" s="41">
        <v>660</v>
      </c>
      <c r="W238" s="42" t="s">
        <v>59</v>
      </c>
      <c r="Y238" s="176">
        <v>2</v>
      </c>
      <c r="Z238" s="180"/>
      <c r="AA238" s="180" t="s">
        <v>57</v>
      </c>
      <c r="AB238" s="176" t="s">
        <v>58</v>
      </c>
      <c r="AC238" s="176" t="s">
        <v>4245</v>
      </c>
      <c r="AD238" s="176" t="s">
        <v>59</v>
      </c>
      <c r="AE238" s="176" t="s">
        <v>4244</v>
      </c>
    </row>
    <row r="239" spans="1:41" x14ac:dyDescent="0.2">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3062</v>
      </c>
      <c r="J239" s="205" t="str">
        <f>IF(AND(A239&lt;&gt;"",ISNUMBER(A239)),VLOOKUP(A239,Studies!A:BR,6,FALSE),"")</f>
        <v>Plasma</v>
      </c>
      <c r="K239" s="43">
        <v>0.39800000000000002</v>
      </c>
      <c r="L239" s="187" t="s">
        <v>2683</v>
      </c>
      <c r="M239" s="76" t="s">
        <v>4225</v>
      </c>
      <c r="N239" s="201" t="s">
        <v>4104</v>
      </c>
      <c r="O239" s="52">
        <v>0.51600000000000001</v>
      </c>
      <c r="P239" s="52" t="s">
        <v>2683</v>
      </c>
      <c r="Q239" s="84" t="s">
        <v>4229</v>
      </c>
      <c r="R239" s="84" t="s">
        <v>4104</v>
      </c>
      <c r="S239" s="182">
        <v>0</v>
      </c>
      <c r="T239" s="183" t="s">
        <v>935</v>
      </c>
      <c r="U239" s="184">
        <f>Studies!N1297</f>
        <v>228</v>
      </c>
      <c r="V239" s="41">
        <v>660</v>
      </c>
      <c r="W239" s="42" t="s">
        <v>59</v>
      </c>
      <c r="Y239" s="176">
        <v>10</v>
      </c>
      <c r="Z239" s="180"/>
      <c r="AA239" s="180" t="s">
        <v>57</v>
      </c>
      <c r="AB239" s="176" t="s">
        <v>58</v>
      </c>
      <c r="AC239" s="176" t="s">
        <v>4245</v>
      </c>
      <c r="AD239" s="176" t="s">
        <v>59</v>
      </c>
      <c r="AE239" s="176" t="s">
        <v>4244</v>
      </c>
    </row>
    <row r="240" spans="1:41" x14ac:dyDescent="0.2">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3062</v>
      </c>
      <c r="J240" s="205" t="str">
        <f>IF(AND(A240&lt;&gt;"",ISNUMBER(A240)),VLOOKUP(A240,Studies!A:BR,6,FALSE),"")</f>
        <v>Plasma</v>
      </c>
      <c r="K240" s="43">
        <v>9.1600000000000001E-2</v>
      </c>
      <c r="L240" s="187" t="s">
        <v>2683</v>
      </c>
      <c r="M240" s="76" t="s">
        <v>4226</v>
      </c>
      <c r="N240" s="201" t="s">
        <v>4104</v>
      </c>
      <c r="O240" s="52">
        <v>0.14899999999999999</v>
      </c>
      <c r="P240" s="52" t="s">
        <v>2683</v>
      </c>
      <c r="Q240" s="84" t="s">
        <v>4230</v>
      </c>
      <c r="R240" s="84" t="s">
        <v>4104</v>
      </c>
      <c r="S240" s="182">
        <v>0</v>
      </c>
      <c r="T240" s="183" t="s">
        <v>935</v>
      </c>
      <c r="U240" s="184">
        <f>Studies!N1298</f>
        <v>660</v>
      </c>
      <c r="V240" s="41" t="s">
        <v>935</v>
      </c>
      <c r="W240" s="42" t="s">
        <v>59</v>
      </c>
      <c r="Y240" s="176" t="s">
        <v>4261</v>
      </c>
      <c r="Z240" s="180"/>
      <c r="AA240" s="180" t="s">
        <v>57</v>
      </c>
      <c r="AB240" s="176" t="s">
        <v>58</v>
      </c>
      <c r="AC240" s="176" t="s">
        <v>4243</v>
      </c>
      <c r="AD240" s="176" t="s">
        <v>59</v>
      </c>
      <c r="AE240" s="176" t="s">
        <v>4260</v>
      </c>
    </row>
    <row r="241" spans="1:37" x14ac:dyDescent="0.2">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3062</v>
      </c>
      <c r="J241" s="205" t="str">
        <f>IF(AND(A241&lt;&gt;"",ISNUMBER(A241)),VLOOKUP(A241,Studies!A:BR,6,FALSE),"")</f>
        <v>Plasma</v>
      </c>
      <c r="K241" s="43">
        <v>8.5900000000000004E-2</v>
      </c>
      <c r="L241" s="187" t="s">
        <v>2683</v>
      </c>
      <c r="M241" s="76" t="s">
        <v>4227</v>
      </c>
      <c r="N241" s="201" t="s">
        <v>4104</v>
      </c>
      <c r="O241" s="52">
        <v>0.13900000000000001</v>
      </c>
      <c r="P241" s="52" t="s">
        <v>2683</v>
      </c>
      <c r="Q241" s="84" t="s">
        <v>4231</v>
      </c>
      <c r="R241" s="84" t="s">
        <v>4104</v>
      </c>
      <c r="S241" s="182">
        <v>0</v>
      </c>
      <c r="T241" s="183" t="s">
        <v>935</v>
      </c>
      <c r="U241" s="184">
        <f>Studies!N1299</f>
        <v>660</v>
      </c>
      <c r="V241" s="41" t="s">
        <v>935</v>
      </c>
      <c r="W241" s="42" t="s">
        <v>59</v>
      </c>
      <c r="Y241" s="176" t="s">
        <v>4262</v>
      </c>
      <c r="Z241" s="180"/>
      <c r="AA241" s="180" t="s">
        <v>57</v>
      </c>
      <c r="AB241" s="176" t="s">
        <v>58</v>
      </c>
      <c r="AC241" s="176" t="s">
        <v>4242</v>
      </c>
      <c r="AD241" s="176" t="s">
        <v>59</v>
      </c>
      <c r="AE241" s="176" t="s">
        <v>4259</v>
      </c>
    </row>
    <row r="242" spans="1:37" x14ac:dyDescent="0.2">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3062</v>
      </c>
      <c r="J242" s="205" t="str">
        <f>IF(AND(A242&lt;&gt;"",ISNUMBER(A242)),VLOOKUP(A242,Studies!A:BR,6,FALSE),"")</f>
        <v>Plasma</v>
      </c>
      <c r="K242" s="43">
        <f>1/2</f>
        <v>0.5</v>
      </c>
      <c r="L242" s="187" t="s">
        <v>2683</v>
      </c>
      <c r="S242" s="38">
        <v>0</v>
      </c>
      <c r="T242" s="39">
        <v>10</v>
      </c>
      <c r="U242" s="40">
        <v>336</v>
      </c>
      <c r="V242" s="41">
        <f>U242+10</f>
        <v>346</v>
      </c>
      <c r="W242" s="186" t="s">
        <v>59</v>
      </c>
      <c r="X242" s="181" t="s">
        <v>4248</v>
      </c>
      <c r="Y242" s="22">
        <v>10</v>
      </c>
      <c r="AA242" s="180" t="s">
        <v>57</v>
      </c>
      <c r="AB242" s="176" t="s">
        <v>58</v>
      </c>
      <c r="AC242" s="22" t="s">
        <v>2479</v>
      </c>
      <c r="AD242" s="22" t="s">
        <v>59</v>
      </c>
      <c r="AE242" s="176" t="s">
        <v>3031</v>
      </c>
      <c r="AH242" s="177" t="s">
        <v>4239</v>
      </c>
    </row>
    <row r="243" spans="1:37" x14ac:dyDescent="0.2">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3062</v>
      </c>
      <c r="J243" s="205" t="str">
        <f>IF(AND(A243&lt;&gt;"",ISNUMBER(A243)),VLOOKUP(A243,Studies!A:BR,6,FALSE),"")</f>
        <v>Plasma</v>
      </c>
      <c r="K243" s="43">
        <f>1/2.6</f>
        <v>0.38461538461538458</v>
      </c>
      <c r="L243" s="187" t="s">
        <v>2683</v>
      </c>
      <c r="S243" s="182">
        <v>0</v>
      </c>
      <c r="T243" s="183">
        <v>10</v>
      </c>
      <c r="U243" s="184">
        <v>336</v>
      </c>
      <c r="V243" s="185">
        <f t="shared" ref="V243:V244" si="6">U243+10</f>
        <v>346</v>
      </c>
      <c r="W243" s="186" t="s">
        <v>59</v>
      </c>
      <c r="X243" s="181" t="s">
        <v>4248</v>
      </c>
      <c r="Y243" s="22">
        <v>20</v>
      </c>
      <c r="Z243" s="137"/>
      <c r="AA243" s="180" t="s">
        <v>57</v>
      </c>
      <c r="AB243" s="176" t="s">
        <v>58</v>
      </c>
      <c r="AC243" s="176" t="s">
        <v>2479</v>
      </c>
      <c r="AD243" s="136" t="s">
        <v>59</v>
      </c>
      <c r="AE243" s="176" t="s">
        <v>3031</v>
      </c>
      <c r="AG243" s="174"/>
      <c r="AH243" s="177" t="s">
        <v>4239</v>
      </c>
      <c r="AI243" s="178"/>
      <c r="AJ243" s="178"/>
      <c r="AK243" s="178"/>
    </row>
    <row r="244" spans="1:37" x14ac:dyDescent="0.2">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3062</v>
      </c>
      <c r="J244" s="205" t="str">
        <f>IF(AND(A244&lt;&gt;"",ISNUMBER(A244)),VLOOKUP(A244,Studies!A:BR,6,FALSE),"")</f>
        <v>Plasma</v>
      </c>
      <c r="K244" s="43">
        <f>1/4</f>
        <v>0.25</v>
      </c>
      <c r="L244" s="187" t="s">
        <v>2683</v>
      </c>
      <c r="S244" s="182">
        <v>0</v>
      </c>
      <c r="T244" s="183">
        <v>10</v>
      </c>
      <c r="U244" s="184">
        <v>336</v>
      </c>
      <c r="V244" s="185">
        <f t="shared" si="6"/>
        <v>346</v>
      </c>
      <c r="W244" s="186" t="s">
        <v>59</v>
      </c>
      <c r="X244" s="181" t="s">
        <v>4248</v>
      </c>
      <c r="Y244" s="22">
        <v>100</v>
      </c>
      <c r="Z244" s="137"/>
      <c r="AA244" s="137" t="s">
        <v>57</v>
      </c>
      <c r="AB244" s="176" t="s">
        <v>58</v>
      </c>
      <c r="AC244" s="176" t="s">
        <v>2479</v>
      </c>
      <c r="AD244" s="136" t="s">
        <v>59</v>
      </c>
      <c r="AE244" s="176" t="s">
        <v>3031</v>
      </c>
      <c r="AG244" s="174"/>
      <c r="AH244" s="177" t="s">
        <v>4239</v>
      </c>
      <c r="AI244" s="178"/>
      <c r="AJ244" s="178"/>
      <c r="AK244" s="178"/>
    </row>
    <row r="245" spans="1:37" x14ac:dyDescent="0.2">
      <c r="Z245" s="137"/>
      <c r="AA245" s="137"/>
      <c r="AB245" s="176"/>
      <c r="AC245" s="176"/>
      <c r="AD245" s="136"/>
      <c r="AE245" s="136"/>
      <c r="AG245" s="174"/>
      <c r="AI245" s="178"/>
      <c r="AJ245" s="178"/>
      <c r="AK245" s="178"/>
    </row>
    <row r="246" spans="1:37" x14ac:dyDescent="0.2">
      <c r="Z246" s="137"/>
      <c r="AA246" s="137"/>
      <c r="AB246" s="176"/>
      <c r="AC246" s="176"/>
      <c r="AD246" s="136"/>
      <c r="AE246" s="136"/>
      <c r="AG246" s="174"/>
      <c r="AI246" s="178"/>
      <c r="AJ246" s="178"/>
      <c r="AK246" s="178"/>
    </row>
    <row r="247" spans="1:37" x14ac:dyDescent="0.2">
      <c r="Z247" s="137"/>
      <c r="AA247" s="137"/>
      <c r="AB247" s="176"/>
      <c r="AC247" s="27"/>
      <c r="AD247" s="136"/>
      <c r="AE247" s="136"/>
      <c r="AG247" s="174"/>
      <c r="AI247" s="178"/>
      <c r="AJ247" s="178"/>
      <c r="AK247" s="178"/>
    </row>
    <row r="248" spans="1:37" x14ac:dyDescent="0.2">
      <c r="Z248" s="137"/>
      <c r="AA248" s="137"/>
      <c r="AB248" s="176"/>
      <c r="AC248" s="176"/>
      <c r="AD248" s="136"/>
      <c r="AE248" s="136"/>
      <c r="AG248" s="174"/>
      <c r="AI248" s="178"/>
      <c r="AJ248" s="178"/>
      <c r="AK248" s="178"/>
    </row>
    <row r="249" spans="1:37" x14ac:dyDescent="0.2">
      <c r="Z249" s="137"/>
      <c r="AA249" s="137"/>
      <c r="AB249" s="176"/>
      <c r="AC249" s="176"/>
      <c r="AD249" s="136"/>
      <c r="AE249" s="136"/>
      <c r="AG249" s="174"/>
      <c r="AI249" s="178"/>
      <c r="AJ249" s="178"/>
      <c r="AK249" s="178"/>
    </row>
    <row r="250" spans="1:37" x14ac:dyDescent="0.2">
      <c r="Z250" s="137"/>
      <c r="AA250" s="137"/>
      <c r="AB250" s="176"/>
      <c r="AC250" s="176"/>
      <c r="AD250" s="136"/>
      <c r="AE250" s="136"/>
      <c r="AG250" s="174"/>
      <c r="AI250" s="178"/>
      <c r="AJ250" s="178"/>
      <c r="AK250" s="178"/>
    </row>
    <row r="251" spans="1:37" x14ac:dyDescent="0.2">
      <c r="Z251" s="137"/>
      <c r="AA251" s="137"/>
      <c r="AB251" s="176"/>
      <c r="AC251" s="176"/>
      <c r="AD251" s="136"/>
      <c r="AE251" s="136"/>
      <c r="AG251" s="174"/>
      <c r="AI251" s="178"/>
      <c r="AJ251" s="178"/>
      <c r="AK251" s="178"/>
    </row>
    <row r="252" spans="1:37" x14ac:dyDescent="0.2">
      <c r="Z252" s="137"/>
      <c r="AA252" s="137"/>
      <c r="AB252" s="176"/>
      <c r="AC252" s="176"/>
      <c r="AD252" s="136"/>
      <c r="AE252" s="136"/>
      <c r="AG252" s="174"/>
      <c r="AI252" s="178"/>
      <c r="AJ252" s="178"/>
      <c r="AK252" s="178"/>
    </row>
    <row r="253" spans="1:37" x14ac:dyDescent="0.2">
      <c r="Z253" s="137"/>
      <c r="AA253" s="137"/>
      <c r="AB253" s="176"/>
      <c r="AC253" s="176"/>
      <c r="AD253" s="136"/>
      <c r="AE253" s="136"/>
      <c r="AG253" s="174"/>
      <c r="AI253" s="178"/>
      <c r="AJ253" s="178"/>
      <c r="AK253" s="178"/>
    </row>
    <row r="254" spans="1:37" x14ac:dyDescent="0.2">
      <c r="Z254" s="137"/>
      <c r="AA254" s="137"/>
      <c r="AB254" s="176"/>
      <c r="AC254" s="176"/>
      <c r="AD254" s="136"/>
      <c r="AE254" s="136"/>
      <c r="AG254" s="174"/>
      <c r="AI254" s="178"/>
      <c r="AJ254" s="178"/>
      <c r="AK254" s="178"/>
    </row>
    <row r="255" spans="1:37" x14ac:dyDescent="0.2">
      <c r="Z255" s="137"/>
      <c r="AA255" s="137"/>
      <c r="AB255" s="176"/>
      <c r="AC255" s="176"/>
      <c r="AD255" s="136"/>
      <c r="AE255" s="136"/>
      <c r="AG255" s="174"/>
      <c r="AI255" s="178"/>
      <c r="AJ255" s="178"/>
      <c r="AK255" s="178"/>
    </row>
    <row r="256" spans="1: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row r="1048576" spans="27:27" x14ac:dyDescent="0.2">
      <c r="AA1048576" s="180"/>
    </row>
  </sheetData>
  <autoFilter ref="A1:AO244"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68"/>
  <sheetViews>
    <sheetView zoomScale="85" zoomScaleNormal="85" workbookViewId="0">
      <pane ySplit="1" topLeftCell="A1227" activePane="bottomLeft" state="frozen"/>
      <selection pane="bottomLeft" activeCell="B1267" sqref="B1266:F1268"/>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4154</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4155</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4155</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4154</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4156</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4157</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4158</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4155</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4159</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4160</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4161</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4162</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4162</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4159</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4159</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4159</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4159</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4163</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4164</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4165</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4166</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4167</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4168</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4167</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4167</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4167</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4168</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4168</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4168</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4169</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4170</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4154</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4155</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4171</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4172</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4162</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4159</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4162</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4159</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3561</v>
      </c>
    </row>
    <row r="1258" spans="1:6" x14ac:dyDescent="0.2">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1263</v>
      </c>
    </row>
    <row r="1259" spans="1:6" x14ac:dyDescent="0.2">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1263</v>
      </c>
    </row>
    <row r="1260" spans="1:6" x14ac:dyDescent="0.2">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1264</v>
      </c>
    </row>
    <row r="1261" spans="1:6" x14ac:dyDescent="0.2">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1264</v>
      </c>
    </row>
    <row r="1262" spans="1:6" x14ac:dyDescent="0.2">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1264</v>
      </c>
    </row>
    <row r="1263" spans="1:6" x14ac:dyDescent="0.2">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1264</v>
      </c>
    </row>
    <row r="1264" spans="1:6" x14ac:dyDescent="0.2">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1263</v>
      </c>
    </row>
    <row r="1265" spans="1:6" x14ac:dyDescent="0.2">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1264</v>
      </c>
    </row>
    <row r="1266" spans="1:6" x14ac:dyDescent="0.2">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1264</v>
      </c>
    </row>
    <row r="1267" spans="1:6" x14ac:dyDescent="0.2">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1264</v>
      </c>
    </row>
    <row r="1268" spans="1:6" x14ac:dyDescent="0.2">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1264</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2021-05-03T08:20:54Z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