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907A2D77-66C8-434C-9104-1D7B73EFB406}" xr6:coauthVersionLast="41" xr6:coauthVersionMax="41" xr10:uidLastSave="{00000000-0000-0000-0000-000000000000}"/>
  <bookViews>
    <workbookView xWindow="-120" yWindow="-120" windowWidth="29040" windowHeight="176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<sst xmlns="http://schemas.openxmlformats.org/spreadsheetml/2006/main" count="67092" uniqueCount="2992">
  <si>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</si>
  <si>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</si>
  <si>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</si>
  <si>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</si>
  <si>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</si>
  <si>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</si>
  <si>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</si>
  <si>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</si>
  <si>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</si>
  <si>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</si>
  <si>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</si>
  <si>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</si>
  <si>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</si>
  <si>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</si>
  <si>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</si>
  <si>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</si>
  <si>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</si>
  <si>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</si>
  <si>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</si>
  <si>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</si>
  <si>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</si>
  <si>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</si>
  <si>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</si>
  <si>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</si>
  <si>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</si>
  <si>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</si>
  <si>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</si>
  <si>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</si>
  <si>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</si>
  <si>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</si>
  <si>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</si>
  <si>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</si>
  <si>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</si>
  <si>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</si>
  <si>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</si>
  <si>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</si>
  <si>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</si>
  <si>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</si>
  <si>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</si>
  <si>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</si>
  <si>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</si>
  <si>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</si>
  <si>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</si>
  <si>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</si>
  <si>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</si>
  <si>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</si>
  <si>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</si>
  <si>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</si>
  <si>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</si>
  <si>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</si>
  <si>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</si>
  <si>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</si>
  <si>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</si>
  <si>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</si>
  <si>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</si>
  <si>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</si>
  <si>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</si>
  <si>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</si>
  <si>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</si>
  <si>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</si>
  <si>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</si>
  <si>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</si>
  <si>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</si>
  <si>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</si>
  <si>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</si>
  <si>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</si>
  <si>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</si>
  <si>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</si>
  <si>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</si>
  <si>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</si>
  <si>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</si>
  <si>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</si>
  <si>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</si>
  <si>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</si>
  <si>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</si>
  <si>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</si>
  <si>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</si>
  <si>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</si>
  <si>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</si>
  <si>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</si>
  <si>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</si>
  <si>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</si>
  <si>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</si>
  <si>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</si>
  <si>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</si>
  <si>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</si>
  <si>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</si>
  <si>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</si>
  <si>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</si>
  <si>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</si>
  <si>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</si>
  <si>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</si>
  <si>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</si>
  <si>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</si>
  <si>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</si>
  <si>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</si>
  <si>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</si>
  <si>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</si>
  <si>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</si>
  <si>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</si>
  <si>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</si>
  <si>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</si>
  <si>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</si>
  <si>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</si>
  <si>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</si>
  <si>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</si>
  <si>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</si>
  <si>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</si>
  <si>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</si>
  <si>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</si>
  <si>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</si>
  <si>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</si>
  <si>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</si>
  <si>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</si>
  <si>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</si>
  <si>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</si>
  <si>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</si>
  <si>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</si>
  <si>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</si>
  <si>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</si>
  <si>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</si>
  <si>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</si>
  <si>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</si>
  <si>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</si>
  <si>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</si>
  <si>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</si>
  <si>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</si>
  <si>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</si>
  <si>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</si>
  <si>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</si>
  <si>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</si>
  <si>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</si>
  <si>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</si>
  <si>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</si>
  <si>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</si>
  <si>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</si>
  <si>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</si>
  <si>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</si>
  <si>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</si>
  <si>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</si>
  <si>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</si>
  <si>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</si>
  <si>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</si>
  <si>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</si>
  <si>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</si>
  <si>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</si>
  <si>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</si>
  <si>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</si>
  <si>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</si>
  <si>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</si>
  <si>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</si>
  <si>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</si>
  <si>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</si>
  <si>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</si>
  <si>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</si>
  <si>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</si>
  <si>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</si>
  <si>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</si>
  <si>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</si>
  <si>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</si>
  <si>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</si>
  <si>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</si>
  <si>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</si>
  <si>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</si>
  <si>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</si>
  <si>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</si>
  <si>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</si>
  <si>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</si>
  <si>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</si>
  <si>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</si>
  <si>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</si>
  <si>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</si>
  <si>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</si>
  <si>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</si>
  <si>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</si>
  <si>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</si>
  <si>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</si>
  <si>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</si>
  <si>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</si>
  <si>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</si>
  <si>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</si>
  <si>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</si>
  <si>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</si>
  <si>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</si>
  <si>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</si>
  <si>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</si>
  <si>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</si>
  <si>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</si>
  <si>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</si>
  <si>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</si>
  <si>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</si>
  <si>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</si>
  <si>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</si>
  <si>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</si>
  <si>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</si>
  <si>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</si>
  <si>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</si>
  <si>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</si>
  <si>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</si>
  <si>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</si>
  <si>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</si>
  <si>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</si>
  <si>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</si>
  <si>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</si>
  <si>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</si>
  <si>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</si>
  <si>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</si>
  <si>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</si>
  <si>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</si>
  <si>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</si>
  <si>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</si>
  <si>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</si>
  <si>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</si>
  <si>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</si>
  <si>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</si>
  <si>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</si>
  <si>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</si>
  <si>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</si>
  <si>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</si>
  <si>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</si>
  <si>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</si>
  <si>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</si>
  <si>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</si>
  <si>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</si>
  <si>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</si>
  <si>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</si>
  <si>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</si>
  <si>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</si>
  <si>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</si>
  <si>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</si>
  <si>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</si>
  <si>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</si>
  <si>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</si>
  <si>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</si>
  <si>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</si>
  <si>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</si>
  <si>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</si>
  <si>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</si>
  <si>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</si>
  <si>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</si>
  <si>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</si>
  <si>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</si>
  <si>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</si>
  <si>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</si>
  <si>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</si>
  <si>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</si>
  <si>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</si>
  <si>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</si>
  <si>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</si>
  <si>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</si>
  <si>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</si>
  <si>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</si>
  <si>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</si>
  <si>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</si>
  <si>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</si>
  <si>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</si>
  <si>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</si>
  <si>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</si>
  <si>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</si>
  <si>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</si>
  <si>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</si>
  <si>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</si>
  <si>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</si>
  <si>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</si>
  <si>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</si>
  <si>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</si>
  <si>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</si>
  <si>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</si>
  <si>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</si>
  <si>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</si>
  <si>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</si>
  <si>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</si>
  <si>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</si>
  <si>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</si>
  <si>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</si>
  <si>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</si>
  <si>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</si>
  <si>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</si>
  <si>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</si>
  <si>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</si>
  <si>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</si>
  <si>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</si>
  <si>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</si>
  <si>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</si>
  <si>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</si>
  <si>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</si>
  <si>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</si>
  <si>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</si>
  <si>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</si>
  <si>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</si>
  <si>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</si>
  <si>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</si>
  <si>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</si>
  <si>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</si>
  <si>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</si>
  <si>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</si>
  <si>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</si>
  <si>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</si>
  <si>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</si>
  <si>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</si>
  <si>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</si>
  <si>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</si>
  <si>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</si>
  <si>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</si>
  <si>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</si>
  <si>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</si>
  <si>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</si>
  <si>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</si>
  <si>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</si>
  <si>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</si>
  <si>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</si>
  <si>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</si>
  <si>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</si>
  <si>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</si>
  <si>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</si>
  <si>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</si>
  <si>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</si>
  <si>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</si>
  <si>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</si>
  <si>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</si>
  <si>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</si>
  <si>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</si>
  <si>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</si>
  <si>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</si>
  <si>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</si>
  <si>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</si>
  <si>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</si>
  <si>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</si>
  <si>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</si>
  <si>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</si>
  <si>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</si>
  <si>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</si>
  <si>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</si>
  <si>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</si>
  <si>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</si>
  <si>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</si>
  <si>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</si>
  <si>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</si>
  <si>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</si>
  <si>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</si>
  <si>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</si>
  <si>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</si>
  <si>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</si>
  <si>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</si>
  <si>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</si>
  <si>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</si>
  <si>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</si>
  <si>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</si>
  <si>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</si>
  <si>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</si>
  <si>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</si>
  <si>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</si>
  <si>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</si>
  <si>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</si>
  <si>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</si>
  <si>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</si>
  <si>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</si>
  <si>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</si>
  <si>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</si>
  <si>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</si>
  <si>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</si>
  <si>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</si>
  <si>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</si>
  <si>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</si>
  <si>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</si>
  <si>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</si>
  <si>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</si>
  <si>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</si>
  <si>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</si>
  <si>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</si>
  <si>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</si>
  <si>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</si>
  <si>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</si>
  <si>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</si>
  <si>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</si>
  <si>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</si>
  <si>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</si>
  <si>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</si>
  <si>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</si>
  <si>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</si>
  <si>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</si>
  <si>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</si>
  <si>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</si>
  <si>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</si>
  <si>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</si>
  <si>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</si>
  <si>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</si>
  <si>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</si>
  <si>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</si>
  <si>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</si>
  <si>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</si>
  <si>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</si>
  <si>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</si>
  <si>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</si>
  <si>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</si>
  <si>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</si>
  <si>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</si>
  <si>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</si>
  <si>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</si>
  <si>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</si>
  <si>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</si>
  <si>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</si>
  <si>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</si>
  <si>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</si>
  <si>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</si>
  <si>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</si>
  <si>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</si>
  <si>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</si>
  <si>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</si>
  <si>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</si>
  <si>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</si>
  <si>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</si>
  <si>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</si>
  <si>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</si>
  <si>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</si>
  <si>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</si>
  <si>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</si>
  <si>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</si>
  <si>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</si>
  <si>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</si>
  <si>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</si>
  <si>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</si>
  <si>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</si>
  <si>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</si>
  <si>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</si>
  <si>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</si>
  <si>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</si>
  <si>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</si>
  <si>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</si>
  <si>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</si>
  <si>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</si>
  <si>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</si>
  <si>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</si>
  <si>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</si>
  <si>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</si>
  <si>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</si>
  <si>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</si>
  <si>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</si>
  <si>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</si>
  <si>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</si>
  <si>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</si>
  <si>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</si>
  <si>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</si>
  <si>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</si>
  <si>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</si>
  <si>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</si>
  <si>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</si>
  <si>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</si>
  <si>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</si>
  <si>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</si>
  <si>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</si>
  <si>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</si>
  <si>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</si>
  <si>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</si>
  <si>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</si>
  <si>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</si>
  <si>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</si>
  <si>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</si>
  <si>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</si>
  <si>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</si>
  <si>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</si>
  <si>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</si>
  <si>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</si>
  <si>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</si>
  <si>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</si>
  <si>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</si>
  <si>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</si>
  <si>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</si>
  <si>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</si>
  <si>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</si>
  <si>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</si>
  <si>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</si>
  <si>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</si>
  <si>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</si>
  <si>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</si>
  <si>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</si>
  <si>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</si>
  <si>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</si>
  <si>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</si>
  <si>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</si>
  <si>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</si>
  <si>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</si>
  <si>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</si>
  <si>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</si>
  <si>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</si>
  <si>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</si>
  <si>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</si>
  <si>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</si>
  <si>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</si>
  <si>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</si>
  <si>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</si>
  <si>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</si>
  <si>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</si>
  <si>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</si>
  <si>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</si>
  <si>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</si>
  <si>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</si>
  <si>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</si>
  <si>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</si>
  <si>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</si>
  <si>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</si>
  <si>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</si>
  <si>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</si>
  <si>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</si>
  <si>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</si>
  <si>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</si>
  <si>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</si>
  <si>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</si>
  <si>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</si>
  <si>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</si>
  <si>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</si>
  <si>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</si>
  <si>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</si>
  <si>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</si>
  <si>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</si>
  <si>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</si>
  <si>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</si>
  <si>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</si>
  <si>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</si>
  <si>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</si>
  <si>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</si>
  <si>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</si>
  <si>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</si>
  <si>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</si>
  <si>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</si>
  <si>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</si>
  <si>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</si>
  <si>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</si>
  <si>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</si>
  <si>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</si>
  <si>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</si>
  <si>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</si>
  <si>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</si>
  <si>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</si>
  <si>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</si>
  <si>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</si>
  <si>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</si>
  <si>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</si>
  <si>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</si>
  <si>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</si>
  <si>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</si>
  <si>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</si>
  <si>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</si>
  <si>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</si>
  <si>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</si>
  <si>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</si>
  <si>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</si>
  <si>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</si>
  <si>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</si>
  <si>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</si>
  <si>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</si>
  <si>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</si>
  <si>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</si>
  <si>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</si>
  <si>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</si>
  <si>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</si>
  <si>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</si>
  <si>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</si>
  <si>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</si>
  <si>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</si>
  <si>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</si>
  <si>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</si>
  <si>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</si>
  <si>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</si>
  <si>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</si>
  <si>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</si>
  <si>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</si>
  <si>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</si>
  <si>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</si>
  <si>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</si>
  <si>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</si>
  <si>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</si>
  <si>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</si>
  <si>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</si>
  <si>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</si>
  <si>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</si>
  <si>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</si>
  <si>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</si>
  <si>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</si>
  <si>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</si>
  <si>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</si>
  <si>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</si>
  <si>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</si>
  <si>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</si>
  <si>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</si>
  <si>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</si>
  <si>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</si>
  <si>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</si>
  <si>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</si>
  <si>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</si>
  <si>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</si>
  <si>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</si>
  <si>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</si>
  <si>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</si>
  <si>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</si>
  <si>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</si>
  <si>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</si>
  <si>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</si>
  <si>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</si>
  <si>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</si>
  <si>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</si>
  <si>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</si>
  <si>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</si>
  <si>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</si>
  <si>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</si>
  <si>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</si>
  <si>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</si>
  <si>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</si>
  <si>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</si>
  <si>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</si>
  <si>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</si>
  <si>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</si>
  <si>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</si>
  <si>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</si>
  <si>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</si>
  <si>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</si>
  <si>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</si>
  <si>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</si>
  <si>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</si>
  <si>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</si>
  <si>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</si>
  <si>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</si>
  <si>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</si>
  <si>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</si>
  <si>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</si>
  <si>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</si>
  <si>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</si>
  <si>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</si>
  <si>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</si>
  <si>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</si>
  <si>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</si>
  <si>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</si>
  <si>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</si>
  <si>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</si>
  <si>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</si>
  <si>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</si>
  <si>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</si>
  <si>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</si>
  <si>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</si>
  <si>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</si>
  <si>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</si>
  <si>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</si>
  <si>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</si>
  <si>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</si>
  <si>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</si>
  <si>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</si>
  <si>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</si>
  <si>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</si>
  <si>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</si>
  <si>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</si>
  <si>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</si>
  <si>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</si>
  <si>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</si>
  <si>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</si>
  <si>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</si>
  <si>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</si>
  <si>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</si>
  <si>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</si>
  <si>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</si>
  <si>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</si>
  <si>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</si>
  <si>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</si>
  <si>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</si>
  <si>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</si>
  <si>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</si>
  <si>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</si>
  <si>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</si>
  <si>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</si>
  <si>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</si>
  <si>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</si>
  <si>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</si>
  <si>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</si>
  <si>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</si>
  <si>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</si>
  <si>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</si>
  <si>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</si>
  <si>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</si>
  <si>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</si>
  <si>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</si>
  <si>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</si>
  <si>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</si>
  <si>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</si>
  <si>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</si>
  <si>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</si>
  <si>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</si>
  <si>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</si>
  <si>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</si>
  <si>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</si>
  <si>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</si>
  <si>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</si>
  <si>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</si>
  <si>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</si>
  <si>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</si>
  <si>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</si>
  <si>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</si>
  <si>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</si>
  <si>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</si>
  <si>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</si>
  <si>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</si>
  <si>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</si>
  <si>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</si>
  <si>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</si>
  <si>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</si>
  <si>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</si>
  <si>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</si>
  <si>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</si>
  <si>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</si>
  <si>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</si>
  <si>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</si>
  <si>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</si>
  <si>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</si>
  <si>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</si>
  <si>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</si>
  <si>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</si>
  <si>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</si>
  <si>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</si>
  <si>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</si>
  <si>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</si>
  <si>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</si>
  <si>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</si>
  <si>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</si>
  <si>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</si>
  <si>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</si>
  <si>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</si>
  <si>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</si>
  <si>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</si>
  <si>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</si>
  <si>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</si>
  <si>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</si>
  <si>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</si>
  <si>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</si>
  <si>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</si>
  <si>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</si>
  <si>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</si>
  <si>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</si>
  <si>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</si>
  <si>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</si>
  <si>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</si>
  <si>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</si>
  <si>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</si>
  <si>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</si>
  <si>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</si>
  <si>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</si>
  <si>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</si>
  <si>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</si>
  <si>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</si>
  <si>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</si>
  <si>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</si>
  <si>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</si>
  <si>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</si>
  <si>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</si>
  <si>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</si>
  <si>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</si>
  <si>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</si>
  <si>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</si>
  <si>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</si>
  <si>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</si>
  <si>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</si>
  <si>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</si>
  <si>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</si>
  <si>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</si>
  <si>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</si>
  <si>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</si>
  <si>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</si>
  <si>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</si>
  <si>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</si>
  <si>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</si>
  <si>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</si>
  <si>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</si>
  <si>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</si>
  <si>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</si>
  <si>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</si>
  <si>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</si>
  <si>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</si>
  <si>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</si>
  <si>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</si>
  <si>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</si>
  <si>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</si>
  <si>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</si>
  <si>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</si>
  <si>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</si>
  <si>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</si>
  <si>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</si>
  <si>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</si>
  <si>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</si>
  <si>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</si>
  <si>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</si>
  <si>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</si>
  <si>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</si>
  <si>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</si>
  <si>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</si>
  <si>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</si>
  <si>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</si>
  <si>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</si>
  <si>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</si>
  <si>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</si>
  <si>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</si>
  <si>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</si>
  <si>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</si>
  <si>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</si>
  <si>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</si>
  <si>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</si>
  <si>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</si>
  <si>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</si>
  <si>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</si>
  <si>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</si>
  <si>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</si>
  <si>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</si>
  <si>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</si>
  <si>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</si>
  <si>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</si>
  <si>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</si>
  <si>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</si>
  <si>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</si>
  <si>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</si>
  <si>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</si>
  <si>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</si>
  <si>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</si>
  <si>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</si>
  <si>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</si>
  <si>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</si>
  <si>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</si>
  <si>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</si>
  <si>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</si>
  <si>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</si>
  <si>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</si>
  <si>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</si>
  <si>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</si>
  <si>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</si>
  <si>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</si>
  <si>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</si>
  <si>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</si>
  <si>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</si>
  <si>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</si>
  <si>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</si>
  <si>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</si>
  <si>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</si>
  <si>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</si>
  <si>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</si>
  <si>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</si>
  <si>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</si>
  <si>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</si>
  <si>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</si>
  <si>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</si>
  <si>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</si>
  <si>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</si>
  <si>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</si>
  <si>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</si>
  <si>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</si>
  <si>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</si>
  <si>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</si>
  <si>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</si>
  <si>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</si>
  <si>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</si>
  <si>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</si>
  <si>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</si>
  <si>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</si>
  <si>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</si>
  <si>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</si>
  <si>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</si>
  <si>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</si>
  <si>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</si>
  <si>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</si>
  <si>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</si>
  <si>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</si>
  <si>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</si>
  <si>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</si>
  <si>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</si>
  <si>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</si>
  <si>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</si>
  <si>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</si>
  <si>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</si>
  <si>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</si>
  <si>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</si>
  <si>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</si>
  <si>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</si>
  <si>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</si>
  <si>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</si>
  <si>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</si>
  <si>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</si>
  <si>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</si>
  <si>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</si>
  <si>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</si>
  <si>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</si>
  <si>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</si>
  <si>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</si>
  <si>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</si>
  <si>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</si>
  <si>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</si>
  <si>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</si>
  <si>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</si>
  <si>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</si>
  <si>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</si>
  <si>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</si>
  <si>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</si>
  <si>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</si>
  <si>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</si>
  <si>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</si>
  <si>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</si>
  <si>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</si>
  <si>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</si>
  <si>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</si>
  <si>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</si>
  <si>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</si>
  <si>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</si>
  <si>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</si>
  <si>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</si>
  <si>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</si>
  <si>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</si>
  <si>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</si>
  <si>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</si>
  <si>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</si>
  <si>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</si>
  <si>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</si>
  <si>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</si>
  <si>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</si>
  <si>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</si>
  <si>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</si>
  <si>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</si>
  <si>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</si>
  <si>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</si>
  <si>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</si>
  <si>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</si>
  <si>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</si>
  <si>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</si>
  <si>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</si>
  <si>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</si>
  <si>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</si>
  <si>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</si>
  <si>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</si>
  <si>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</si>
  <si>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</si>
  <si>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</si>
  <si>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</si>
  <si>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</si>
  <si>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</si>
  <si>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</si>
  <si>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</si>
  <si>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</si>
  <si>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</si>
  <si>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</si>
  <si>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</si>
  <si>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</si>
  <si>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</si>
  <si>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</si>
  <si>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</si>
  <si>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</si>
  <si>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</si>
  <si>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</si>
  <si>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</si>
  <si>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</si>
  <si>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</si>
  <si>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</si>
  <si>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</si>
  <si>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</si>
  <si>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</si>
  <si>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</si>
  <si>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</si>
  <si>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</si>
  <si>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</si>
  <si>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</si>
  <si>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</si>
  <si>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</si>
  <si>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</si>
  <si>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</si>
  <si>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</si>
  <si>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</si>
  <si>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</si>
  <si>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</si>
  <si>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</si>
  <si>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</si>
  <si>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</si>
  <si>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</si>
  <si>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</si>
  <si>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</si>
  <si>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</si>
  <si>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</si>
  <si>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</si>
  <si>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</si>
  <si>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</si>
  <si>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</si>
  <si>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</si>
  <si>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</si>
  <si>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</si>
  <si>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</si>
  <si>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</si>
  <si>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</si>
  <si>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</si>
  <si>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</si>
  <si>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</si>
  <si>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</si>
  <si>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</si>
  <si>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</si>
  <si>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</si>
  <si>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</si>
  <si>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</si>
  <si>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</si>
  <si>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</si>
  <si>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</si>
  <si>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</si>
  <si>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</si>
  <si>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</si>
  <si>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</si>
  <si>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</si>
  <si>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</si>
  <si>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</si>
  <si>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</si>
  <si>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</si>
  <si>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</si>
  <si>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</si>
  <si>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</si>
  <si>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</si>
  <si>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</si>
  <si>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</si>
  <si>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</si>
  <si>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</si>
  <si>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</si>
  <si>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</si>
  <si>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</si>
  <si>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</si>
  <si>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</si>
  <si>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</si>
  <si>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</si>
  <si>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</si>
  <si>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</si>
  <si>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</si>
  <si>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</si>
  <si>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</si>
  <si>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</si>
  <si>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</si>
  <si>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</si>
  <si>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</si>
  <si>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</si>
  <si>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</si>
  <si>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</si>
  <si>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</si>
  <si>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</si>
  <si>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</si>
  <si>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</si>
  <si>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</si>
  <si>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</si>
  <si>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</si>
  <si>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</si>
  <si>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</si>
  <si>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</si>
  <si>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</si>
  <si>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</si>
  <si>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</si>
  <si>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</si>
  <si>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</si>
  <si>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</si>
  <si>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</si>
  <si>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</si>
  <si>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</si>
  <si>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</si>
  <si>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</si>
  <si>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</si>
  <si>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</si>
  <si>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</si>
  <si>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</si>
  <si>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</si>
  <si>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</si>
  <si>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</si>
  <si>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</si>
  <si>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</si>
  <si>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</si>
  <si>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</si>
  <si>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</si>
  <si>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</si>
  <si>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</si>
  <si>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</si>
  <si>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</si>
  <si>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</si>
  <si>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</si>
  <si>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</si>
  <si>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</si>
  <si>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</si>
  <si>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</si>
  <si>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</si>
  <si>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</si>
  <si>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</si>
  <si>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</si>
  <si>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</si>
  <si>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</si>
  <si>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</si>
  <si>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</si>
  <si>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</si>
  <si>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</si>
  <si>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</si>
  <si>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</si>
  <si>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</si>
  <si>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</si>
  <si>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</si>
  <si>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</si>
  <si>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</si>
  <si>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</si>
  <si>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</si>
  <si>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</si>
  <si>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</si>
  <si>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</si>
  <si>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</si>
  <si>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</si>
  <si>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</si>
  <si>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</si>
  <si>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</si>
  <si>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</si>
  <si>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</si>
  <si>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</si>
  <si>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</si>
  <si>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</si>
  <si>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</si>
  <si>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</si>
  <si>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</si>
  <si>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</si>
  <si>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</si>
  <si>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</si>
  <si>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</si>
  <si>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</si>
  <si>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</si>
  <si>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</si>
  <si>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</si>
  <si>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</si>
  <si>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</si>
  <si>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</si>
  <si>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</si>
  <si>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</si>
  <si>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</si>
  <si>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</si>
  <si>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</si>
  <si>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</si>
  <si>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</si>
  <si>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</si>
  <si>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</si>
  <si>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</si>
  <si>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</si>
  <si>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</si>
  <si>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</si>
  <si>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</si>
  <si>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</si>
  <si>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</si>
  <si>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</si>
  <si>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</si>
  <si>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</si>
  <si>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</si>
  <si>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</si>
  <si>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</si>
  <si>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</si>
  <si>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</si>
  <si>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</si>
  <si>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</si>
  <si>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</si>
  <si>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</si>
  <si>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</si>
  <si>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</si>
  <si>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</si>
  <si>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</si>
  <si>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</si>
  <si>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</si>
  <si>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</si>
  <si>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</si>
  <si>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</si>
  <si>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</si>
  <si>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</si>
  <si>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</si>
  <si>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</si>
  <si>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</si>
  <si>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</si>
  <si>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</si>
  <si>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</si>
  <si>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</si>
  <si>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</si>
  <si>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</si>
  <si>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</si>
  <si>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</si>
  <si>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</si>
  <si>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</si>
  <si>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</si>
  <si>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</si>
  <si>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</si>
  <si>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</si>
  <si>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</si>
  <si>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</si>
  <si>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</si>
  <si>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</si>
  <si>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</si>
  <si>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</si>
  <si>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</si>
  <si>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</si>
  <si>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</si>
  <si>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</si>
  <si>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</si>
  <si>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</si>
  <si>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</si>
  <si>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</si>
  <si>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</si>
  <si>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</si>
  <si>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</si>
  <si>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</si>
  <si>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</si>
  <si>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</si>
  <si>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</si>
  <si>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</si>
  <si>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</si>
  <si>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</si>
  <si>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</si>
  <si>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</si>
  <si>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</si>
  <si>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</si>
  <si>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</si>
  <si>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</si>
  <si>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</si>
  <si>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</si>
  <si>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</si>
  <si>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</si>
  <si>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</si>
  <si>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</si>
  <si>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</si>
  <si>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</si>
  <si>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</si>
  <si>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</si>
  <si>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</si>
  <si>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</si>
  <si>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</si>
  <si>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</si>
  <si>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</si>
  <si>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</si>
  <si>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</si>
  <si>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</si>
  <si>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</si>
  <si>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</si>
  <si>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</si>
  <si>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</si>
  <si>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</si>
  <si>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</si>
  <si>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</si>
  <si>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</si>
  <si>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</si>
  <si>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</si>
  <si>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</si>
  <si>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</si>
  <si>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</si>
  <si>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</si>
  <si>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</si>
  <si>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</si>
  <si>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</si>
  <si>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</si>
  <si>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</si>
  <si>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</si>
  <si>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</si>
  <si>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</si>
  <si>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</si>
  <si>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</si>
  <si>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</si>
  <si>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</si>
  <si>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</si>
  <si>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</si>
  <si>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</si>
  <si>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</si>
  <si>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</si>
  <si>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</si>
  <si>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</si>
  <si>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</si>
  <si>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</si>
  <si>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</si>
  <si>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</si>
  <si>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</si>
  <si>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</si>
  <si>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</si>
  <si>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</si>
  <si>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</si>
  <si>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</si>
  <si>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</si>
  <si>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</si>
  <si>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</si>
  <si>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</si>
  <si>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</si>
  <si>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</si>
  <si>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</si>
  <si>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</si>
  <si>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</si>
  <si>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</si>
  <si>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</si>
  <si>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</si>
  <si>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</si>
  <si>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</si>
  <si>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</si>
  <si>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</si>
  <si>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</si>
  <si>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</si>
  <si>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</si>
  <si>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</si>
  <si>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</si>
  <si>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</si>
  <si>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</si>
  <si>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</si>
  <si>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</si>
  <si>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</si>
  <si>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</si>
  <si>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</si>
  <si>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</si>
  <si>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</si>
  <si>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</si>
  <si>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</si>
  <si>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</si>
  <si>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</si>
  <si>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</si>
  <si>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</si>
  <si>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</si>
  <si>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</si>
  <si>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</si>
  <si>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</si>
  <si>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</si>
  <si>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</si>
  <si>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</si>
  <si>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</si>
  <si>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</si>
  <si>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</si>
  <si>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</si>
  <si>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</si>
  <si>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</si>
  <si>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</si>
  <si>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</si>
  <si>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</si>
  <si>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</si>
  <si>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</si>
  <si>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</si>
  <si>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</si>
  <si>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</si>
  <si>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</si>
  <si>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</si>
  <si>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</si>
  <si>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</si>
  <si>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</si>
  <si>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</si>
  <si>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</si>
  <si>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</si>
  <si>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</si>
  <si>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</si>
  <si>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</si>
  <si>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</si>
  <si>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</si>
  <si>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</si>
  <si>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</si>
  <si>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</si>
  <si>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</si>
  <si>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</si>
  <si>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</si>
  <si>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</si>
  <si>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</si>
  <si>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</si>
  <si>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</si>
  <si>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</si>
  <si>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</si>
  <si>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</si>
  <si>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</si>
  <si>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</si>
  <si>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</si>
  <si>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</si>
  <si>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</si>
  <si>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</si>
  <si>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</si>
  <si>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</si>
  <si>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</si>
  <si>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</si>
  <si>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</si>
  <si>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</si>
  <si>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</si>
  <si>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</si>
  <si>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</si>
  <si>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</si>
  <si>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</si>
  <si>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</si>
  <si>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</si>
  <si>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</si>
  <si>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</si>
  <si>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</si>
  <si>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</si>
  <si>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</si>
  <si>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</si>
  <si>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</si>
  <si>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</si>
  <si>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</si>
  <si>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</si>
  <si>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</si>
  <si>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</si>
  <si>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</si>
  <si>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</si>
  <si>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</si>
  <si>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</si>
  <si>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</si>
  <si>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</si>
  <si>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</si>
  <si>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</si>
  <si>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</si>
  <si>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</si>
  <si>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</si>
  <si>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</si>
  <si>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</si>
  <si>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</si>
  <si>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</si>
  <si>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</si>
  <si>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</si>
  <si>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</si>
  <si>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</si>
  <si>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</si>
  <si>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</si>
  <si>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</si>
  <si>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</si>
  <si>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</si>
  <si>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</si>
  <si>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</si>
  <si>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</si>
  <si>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</si>
  <si>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</si>
  <si>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</si>
  <si>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</si>
  <si>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</si>
  <si>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</si>
  <si>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</si>
  <si>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</si>
  <si>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</si>
  <si>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</si>
  <si>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</si>
  <si>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</si>
  <si>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</si>
  <si>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</si>
  <si>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</si>
  <si>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</si>
  <si>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</si>
  <si>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</si>
  <si>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</si>
  <si>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</si>
  <si>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</si>
  <si>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</si>
  <si>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</si>
  <si>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</si>
  <si>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</si>
  <si>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</si>
  <si>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</si>
  <si>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</si>
  <si>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</si>
  <si>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</si>
  <si>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</si>
  <si>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</si>
  <si>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</si>
  <si>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</si>
  <si>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</si>
  <si>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</si>
  <si>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</si>
  <si>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</si>
  <si>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</si>
  <si>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</si>
  <si>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</si>
  <si>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</si>
  <si>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</si>
  <si>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</si>
  <si>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</si>
  <si>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</si>
  <si>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</si>
  <si>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</si>
  <si>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</si>
  <si>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</si>
  <si>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</si>
  <si>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</si>
  <si>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</si>
  <si>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</si>
  <si>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</si>
  <si>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</si>
  <si>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</si>
  <si>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</si>
  <si>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</si>
  <si>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</si>
  <si>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</si>
  <si>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</si>
  <si>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</si>
  <si>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</si>
  <si>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</si>
  <si>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</si>
  <si>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</si>
  <si>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</si>
  <si>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</si>
  <si>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</si>
  <si>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</si>
  <si>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</si>
  <si>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</si>
  <si>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</si>
  <si>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</si>
  <si>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</si>
  <si>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</si>
  <si>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</si>
  <si>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</si>
  <si>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</si>
  <si>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</si>
  <si>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</si>
  <si>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</si>
  <si>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</si>
  <si>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</si>
  <si>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</si>
  <si>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</si>
  <si>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</si>
  <si>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</si>
  <si>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</si>
  <si>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</si>
  <si>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</si>
  <si>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</si>
  <si>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</si>
  <si>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</si>
  <si>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</si>
  <si>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</si>
  <si>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</si>
  <si>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</si>
  <si>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</si>
  <si>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</si>
  <si>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</si>
  <si>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</si>
  <si>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</si>
  <si>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</si>
  <si>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</si>
  <si>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</si>
  <si>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</si>
  <si>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</si>
  <si>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</si>
  <si>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</si>
  <si>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</si>
  <si>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</si>
  <si>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</si>
  <si>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</si>
  <si>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</si>
  <si>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</si>
  <si>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</si>
  <si>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</si>
  <si>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</si>
  <si>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</si>
  <si>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</si>
  <si>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</si>
  <si>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</si>
  <si>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</si>
  <si>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</si>
  <si>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</si>
  <si>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</si>
  <si>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</si>
  <si>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</si>
  <si>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</si>
  <si>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</si>
  <si>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</si>
  <si>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</si>
  <si>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</si>
  <si>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</si>
  <si>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</si>
  <si>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</si>
  <si>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</si>
  <si>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</si>
  <si>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</si>
  <si>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</si>
  <si>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</si>
  <si>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</si>
  <si>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</si>
  <si>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</si>
  <si>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</si>
  <si>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</si>
  <si>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</si>
  <si>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</si>
  <si>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</si>
  <si>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</si>
  <si>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</si>
  <si>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</si>
  <si>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</si>
  <si>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</si>
  <si>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</si>
  <si>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</si>
  <si>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</si>
  <si>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</si>
  <si>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</si>
  <si>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</si>
  <si>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</si>
  <si>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</si>
  <si>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</si>
  <si>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</si>
  <si>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</si>
  <si>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</si>
  <si>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</si>
  <si>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</si>
  <si>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</si>
  <si>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</si>
  <si>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</si>
  <si>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</si>
  <si>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</si>
  <si>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</si>
  <si>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</si>
  <si>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</si>
  <si>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</si>
  <si>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</si>
  <si>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</si>
  <si>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</si>
  <si>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</si>
  <si>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</si>
  <si>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</si>
  <si>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</si>
  <si>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</si>
  <si>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</si>
  <si>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</si>
  <si>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</si>
  <si>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</si>
  <si>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</si>
  <si>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</si>
  <si>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</si>
  <si>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</si>
  <si>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</si>
  <si>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</si>
  <si>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</si>
  <si>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</si>
  <si>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</si>
  <si>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</si>
  <si>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</si>
  <si>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</si>
  <si>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</si>
  <si>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</si>
  <si>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</si>
  <si>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</si>
  <si>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</si>
  <si>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</si>
  <si>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</si>
  <si>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</si>
  <si>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</si>
  <si>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</si>
  <si>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</si>
  <si>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</si>
  <si>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</si>
  <si>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</si>
  <si>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</si>
  <si>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</si>
  <si>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</si>
  <si>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</si>
  <si>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</si>
  <si>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</si>
  <si>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</si>
  <si>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</si>
  <si>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</si>
  <si>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</si>
  <si>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</si>
  <si>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</si>
  <si>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</si>
  <si>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</si>
  <si>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</si>
  <si>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</si>
  <si>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</si>
  <si>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</si>
  <si>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</si>
  <si>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</si>
  <si>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</si>
  <si>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</si>
  <si>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</si>
  <si>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</si>
  <si>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</si>
  <si>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</si>
  <si>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</si>
  <si>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</si>
  <si>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</si>
  <si>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</si>
  <si>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</si>
  <si>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</si>
  <si>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</si>
  <si>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</si>
  <si>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</si>
  <si>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</si>
  <si>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</si>
  <si>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</si>
  <si>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</si>
  <si>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</si>
  <si>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</si>
  <si>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</si>
  <si>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</si>
  <si>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</si>
  <si>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</si>
  <si>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</si>
  <si>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</si>
  <si>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</si>
  <si>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</si>
  <si>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</si>
  <si>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</si>
  <si>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</si>
  <si>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</si>
  <si>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</si>
  <si>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</si>
  <si>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</si>
  <si>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</si>
  <si>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</si>
  <si>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</si>
  <si>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</si>
  <si>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</si>
  <si>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</si>
  <si>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</si>
  <si>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</si>
  <si>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</si>
  <si>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</si>
  <si>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</si>
  <si>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</si>
  <si>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</si>
  <si>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</si>
  <si>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</si>
  <si>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</si>
  <si>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</si>
  <si>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</si>
  <si>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</si>
  <si>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</si>
  <si>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</si>
  <si>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</si>
  <si>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</si>
  <si>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</si>
  <si>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</si>
  <si>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</si>
  <si>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</si>
  <si>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</si>
  <si>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</si>
  <si>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</si>
  <si>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</si>
  <si>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</si>
  <si>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</si>
  <si>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</si>
  <si>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</si>
  <si>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</si>
  <si>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</si>
  <si>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</si>
  <si>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</si>
  <si>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</si>
  <si>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</si>
  <si>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</si>
  <si>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</si>
  <si>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</si>
  <si>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</si>
  <si>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</si>
  <si>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</si>
  <si>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</si>
  <si>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</si>
  <si>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</si>
  <si>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</si>
  <si>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</si>
  <si>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</si>
  <si>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</si>
  <si>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</si>
  <si>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</si>
  <si>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</si>
  <si>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</si>
  <si>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</si>
  <si>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</si>
  <si>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</si>
  <si>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</si>
  <si>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</si>
  <si>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</si>
  <si>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</si>
  <si>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</si>
  <si>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</si>
  <si>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</si>
  <si>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</si>
  <si>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</si>
  <si>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</si>
  <si>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</si>
  <si>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</si>
  <si>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</si>
  <si>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</si>
  <si>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</si>
  <si>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</si>
  <si>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</si>
  <si>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</si>
  <si>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</si>
  <si>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</si>
  <si>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</si>
  <si>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</si>
  <si>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</si>
  <si>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</si>
  <si>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</si>
  <si>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</si>
  <si>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</si>
  <si>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</si>
  <si>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</si>
  <si>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</si>
  <si>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</si>
  <si>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</si>
  <si>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</si>
  <si>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</si>
  <si>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</si>
  <si>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</si>
  <si>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</si>
  <si>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</si>
  <si>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</si>
  <si>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</si>
  <si>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</si>
  <si>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</si>
  <si>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</si>
  <si>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</si>
  <si>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</si>
  <si>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</si>
  <si>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</si>
  <si>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</si>
  <si>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</si>
  <si>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</si>
  <si>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</si>
  <si>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</si>
  <si>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</si>
  <si>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</si>
  <si>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</si>
  <si>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</si>
  <si>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</si>
  <si>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</si>
  <si>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</si>
  <si>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</si>
  <si>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</si>
  <si>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</si>
  <si>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</si>
  <si>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</si>
  <si>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</si>
  <si>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</si>
  <si>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</si>
  <si>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</si>
  <si>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</si>
  <si>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</si>
  <si>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</si>
  <si>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</si>
  <si>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</si>
  <si>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</si>
  <si>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</si>
  <si>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</si>
  <si>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</si>
  <si>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</si>
  <si>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</si>
  <si>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</si>
  <si>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</si>
  <si>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</si>
  <si>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</si>
  <si>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</si>
  <si>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</si>
  <si>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</si>
  <si>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</si>
  <si>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</si>
  <si>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</si>
  <si>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</si>
  <si>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</si>
  <si>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</si>
  <si>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</si>
  <si>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</si>
  <si>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</si>
  <si>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</si>
  <si>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</si>
  <si>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</si>
  <si>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</si>
  <si>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</si>
  <si>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</si>
  <si>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</si>
  <si>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</si>
  <si>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</si>
  <si>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</si>
  <si>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</si>
  <si>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</si>
  <si>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</si>
  <si>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</si>
  <si>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</si>
  <si>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</si>
  <si>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</si>
  <si>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</si>
  <si>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</si>
  <si>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</si>
  <si>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</si>
  <si>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</si>
  <si>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</si>
  <si>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</si>
  <si>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</si>
  <si>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</si>
  <si>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</si>
  <si>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</si>
  <si>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</si>
  <si>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</si>
  <si>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</si>
  <si>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</si>
  <si>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</si>
  <si>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</si>
  <si>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</si>
  <si>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</si>
  <si>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</si>
  <si>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</si>
  <si>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</si>
  <si>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</si>
  <si>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</si>
  <si>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</si>
  <si>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</si>
  <si>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</si>
  <si>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</si>
  <si>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</si>
  <si>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</si>
  <si>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</si>
  <si>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</si>
  <si>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</si>
  <si>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</si>
  <si>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</si>
  <si>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</si>
  <si>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</si>
  <si>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</si>
  <si>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</si>
  <si>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</si>
  <si>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</si>
  <si>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</si>
  <si>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</si>
  <si>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</si>
  <si>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</si>
  <si>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</si>
  <si>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</si>
  <si>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</si>
  <si>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</si>
  <si>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</si>
  <si>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</si>
  <si>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</si>
  <si>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</si>
  <si>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</si>
  <si>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</si>
  <si>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</si>
  <si>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</si>
  <si>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</si>
  <si>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</si>
  <si>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</si>
  <si>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</si>
  <si>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</si>
  <si>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</si>
  <si>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</si>
  <si>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</si>
  <si>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</si>
  <si>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</si>
  <si>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</si>
  <si>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</si>
  <si>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</si>
  <si>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</si>
  <si>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</si>
  <si>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</si>
  <si>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</si>
  <si>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</si>
  <si>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</si>
  <si>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</si>
  <si>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</si>
  <si>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</si>
  <si>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</si>
  <si>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</si>
  <si>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</si>
  <si>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</si>
  <si>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</si>
  <si>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</si>
  <si>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</si>
  <si>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</si>
  <si>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</si>
  <si>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</si>
  <si>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</si>
  <si>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</si>
  <si>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</si>
  <si>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</si>
  <si>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</si>
  <si>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</si>
  <si>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</si>
  <si>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</si>
  <si>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</si>
  <si>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</si>
  <si>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</si>
  <si>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</si>
  <si>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</si>
  <si>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</si>
  <si>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</si>
  <si>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</si>
  <si>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</si>
  <si>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</si>
  <si>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</si>
  <si>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</si>
  <si>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</si>
  <si>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</si>
  <si>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</si>
  <si>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</si>
  <si>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</si>
  <si>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</si>
  <si>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</si>
  <si>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</si>
  <si>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</si>
  <si>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</si>
  <si>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</si>
  <si>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</si>
  <si>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</si>
  <si>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</si>
  <si>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</si>
  <si>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</si>
  <si>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</si>
  <si>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</si>
  <si>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</si>
  <si>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</si>
  <si>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</si>
  <si>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</si>
  <si>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</si>
  <si>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</si>
  <si>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</si>
  <si>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</si>
  <si>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</si>
  <si>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</si>
  <si>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</si>
  <si>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</si>
  <si>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</si>
  <si>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</si>
  <si>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</si>
  <si>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</si>
  <si>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</si>
  <si>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</si>
  <si>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</si>
  <si>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</si>
  <si>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</si>
  <si>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</si>
  <si>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</si>
  <si>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</si>
  <si>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</si>
  <si>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</si>
  <si>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</si>
  <si>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</si>
  <si>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</si>
  <si>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</si>
  <si>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</si>
  <si>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</si>
  <si>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</si>
  <si>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</si>
  <si>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</si>
  <si>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</si>
  <si>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</si>
  <si>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</si>
  <si>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</si>
  <si>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</si>
  <si>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</si>
  <si>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</si>
  <si>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</si>
  <si>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</si>
  <si>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</si>
  <si>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</si>
  <si>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</si>
  <si>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</si>
  <si>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</si>
  <si>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</si>
  <si>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</si>
  <si>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</si>
  <si>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</si>
  <si>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</si>
  <si>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</si>
  <si>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</si>
  <si>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</si>
  <si>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</si>
  <si>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</si>
  <si>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</si>
  <si>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</si>
  <si>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</si>
  <si>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</si>
  <si>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</si>
  <si>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</si>
  <si>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</si>
  <si>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</si>
  <si>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</si>
  <si>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</si>
  <si>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</si>
  <si>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</si>
  <si>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</si>
  <si>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</si>
  <si>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</si>
  <si>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</si>
  <si>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</si>
  <si>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</si>
  <si>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</si>
  <si>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</si>
  <si>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</si>
  <si>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</si>
  <si>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</si>
  <si>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</si>
  <si>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</si>
  <si>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</si>
  <si>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</si>
  <si>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</si>
  <si>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</si>
  <si>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</si>
  <si>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</si>
  <si>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</si>
  <si>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</si>
  <si>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</si>
  <si>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</si>
  <si>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</si>
  <si>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</si>
  <si>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</si>
  <si>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</si>
  <si>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</si>
  <si>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</si>
  <si>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</si>
  <si>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</si>
  <si>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</si>
  <si>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</si>
  <si>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</si>
  <si>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</si>
  <si>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</si>
  <si>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</si>
  <si>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</si>
  <si>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</si>
  <si>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</si>
  <si>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</si>
  <si>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</si>
  <si>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</si>
  <si>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</si>
  <si>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</si>
  <si>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</si>
  <si>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</si>
  <si>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</si>
  <si>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</si>
  <si>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</si>
  <si>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</si>
  <si>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</si>
  <si>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</si>
  <si>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</si>
  <si>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</si>
  <si>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</si>
  <si>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</si>
  <si>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</si>
  <si>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</si>
  <si>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</si>
  <si>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</si>
  <si>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</si>
  <si>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</si>
  <si>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</si>
  <si>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</si>
  <si>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</si>
  <si>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</si>
  <si>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</si>
  <si>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</si>
  <si>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</si>
  <si>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</si>
  <si>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</si>
  <si>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</si>
  <si>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</si>
  <si>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</si>
  <si>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</si>
  <si>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</si>
  <si>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</si>
  <si>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</si>
  <si>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</si>
  <si>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</si>
  <si>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</si>
  <si>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</si>
  <si>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</si>
  <si>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</si>
  <si>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</si>
  <si>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</si>
  <si>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</si>
  <si>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</si>
  <si>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</si>
  <si>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</si>
  <si>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</si>
  <si>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</si>
  <si>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</si>
  <si>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</si>
  <si>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</si>
  <si>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</si>
  <si>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</si>
  <si>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</si>
  <si>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</si>
  <si>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</si>
  <si>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</si>
  <si>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</si>
  <si>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</si>
  <si>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</si>
  <si>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</si>
  <si>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</si>
  <si>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</si>
  <si>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</si>
  <si>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</si>
  <si>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</si>
  <si>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</si>
  <si>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</si>
  <si>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</si>
  <si>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</si>
  <si>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</si>
  <si>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</si>
  <si>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</si>
  <si>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</si>
  <si>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</si>
  <si>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</si>
  <si>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</si>
  <si>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</si>
  <si>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</si>
  <si>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</si>
  <si>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</si>
  <si>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</si>
  <si>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</si>
  <si>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</si>
  <si>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</si>
  <si>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</si>
  <si>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</si>
  <si>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</si>
  <si>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</si>
  <si>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</si>
  <si>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</si>
  <si>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</si>
  <si>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</si>
  <si>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</si>
  <si>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</si>
  <si>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</si>
  <si>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</si>
  <si>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</si>
  <si>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</si>
  <si>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</si>
  <si>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</si>
  <si>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</si>
  <si>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</si>
  <si>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</si>
  <si>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</si>
  <si>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</si>
  <si>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</si>
  <si>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</si>
  <si>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</si>
  <si>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</si>
  <si>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</si>
  <si>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</si>
  <si>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</si>
  <si>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</si>
  <si>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</si>
  <si>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</si>
  <si>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</si>
  <si>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</si>
  <si>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</si>
  <si>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</si>
  <si>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</si>
  <si>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</si>
  <si>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</si>
  <si>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</si>
  <si>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</si>
  <si>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</si>
  <si>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</si>
  <si>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</si>
  <si>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</si>
  <si>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</si>
  <si>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</si>
  <si>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</si>
  <si>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</si>
  <si>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</si>
  <si>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</si>
  <si>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</si>
  <si>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</si>
  <si>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</si>
  <si>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</si>
  <si>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</si>
  <si>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</si>
  <si>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</si>
  <si>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</si>
  <si>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</si>
  <si>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</si>
  <si>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</si>
  <si>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</si>
  <si>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</si>
  <si>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</si>
  <si>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</si>
  <si>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</si>
  <si>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</si>
  <si>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</si>
  <si>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</si>
  <si>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</si>
  <si>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</si>
  <si>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</si>
  <si>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</si>
  <si>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</si>
  <si>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</si>
  <si>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</si>
  <si>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</si>
  <si>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</si>
  <si>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</si>
  <si>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</si>
  <si>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</si>
  <si>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</si>
  <si>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</si>
  <si>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</si>
  <si>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</si>
  <si>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</si>
  <si>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</si>
  <si>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</si>
  <si>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</si>
  <si>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</si>
  <si>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</si>
  <si>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</si>
  <si>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</si>
  <si>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</si>
  <si>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</si>
  <si>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</si>
  <si>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</si>
  <si>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</si>
  <si>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</si>
  <si>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</si>
  <si>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</si>
  <si>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</si>
  <si>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</si>
  <si>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</si>
  <si>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</si>
  <si>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</si>
  <si>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</si>
  <si>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</si>
  <si>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</si>
  <si>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</si>
  <si>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</si>
  <si>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</si>
  <si>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</si>
  <si>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</si>
  <si>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</si>
  <si>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</si>
  <si>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</si>
  <si>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</si>
  <si>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</si>
  <si>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</si>
  <si>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</si>
  <si>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</si>
  <si>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</si>
  <si>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</si>
  <si>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</si>
  <si>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</si>
  <si>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</si>
  <si>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</si>
  <si>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</si>
  <si>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</si>
  <si>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</si>
  <si>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</si>
  <si>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</si>
  <si>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</si>
  <si>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</si>
  <si>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</si>
  <si>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</si>
  <si>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</si>
  <si>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</si>
  <si>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</si>
  <si>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</si>
  <si>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</si>
  <si>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</si>
  <si>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</si>
  <si>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</si>
  <si>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</si>
  <si>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</si>
  <si>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</si>
  <si>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</si>
  <si>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</si>
  <si>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</si>
  <si>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</si>
  <si>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</si>
  <si>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</si>
  <si>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</si>
  <si>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</si>
  <si>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</si>
  <si>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</si>
  <si>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</si>
  <si>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</si>
  <si>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</si>
  <si>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</si>
  <si>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</si>
  <si>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</si>
  <si>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</si>
  <si>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</si>
  <si>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</si>
  <si>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</si>
  <si>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</si>
  <si>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</si>
  <si>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</si>
  <si>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</si>
  <si>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</si>
  <si>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</si>
  <si>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</si>
  <si>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</si>
  <si>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</si>
  <si>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</si>
  <si>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</si>
  <si>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</si>
  <si>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</si>
  <si>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</si>
  <si>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</si>
  <si>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</si>
  <si>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</si>
  <si>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</si>
  <si>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</si>
  <si>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</si>
  <si>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</si>
  <si>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</si>
  <si>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</si>
  <si>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</si>
  <si>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</si>
  <si>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</si>
  <si>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</si>
  <si>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</si>
  <si>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</si>
  <si>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</si>
  <si>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</si>
  <si>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</si>
  <si>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</si>
  <si>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</si>
  <si>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</si>
  <si>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</si>
  <si>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</si>
  <si>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</si>
  <si>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</si>
  <si>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</si>
  <si>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</si>
  <si>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</si>
  <si>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</si>
  <si>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</si>
  <si>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</si>
  <si>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</si>
  <si>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</si>
  <si>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</si>
  <si>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</si>
  <si>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</si>
  <si>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</si>
  <si>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</si>
  <si>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</si>
  <si>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</si>
  <si>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</si>
  <si>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</si>
  <si>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</si>
  <si>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</si>
  <si>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</si>
  <si>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</si>
  <si>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</si>
  <si>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</si>
  <si>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</si>
  <si>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</si>
  <si>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</si>
  <si>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</si>
  <si>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</si>
  <si>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</si>
  <si>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</si>
  <si>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</si>
  <si>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</si>
  <si>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</si>
  <si>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</si>
  <si>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</si>
  <si>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</si>
  <si>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</si>
  <si>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</si>
  <si>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</si>
  <si>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</si>
  <si>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</si>
  <si>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</si>
  <si>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</si>
  <si>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</si>
  <si>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</si>
  <si>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</si>
  <si>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</si>
  <si>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</si>
  <si>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</si>
  <si>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</si>
  <si>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</si>
  <si>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</si>
  <si>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</si>
  <si>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</si>
  <si>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</si>
  <si>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</si>
  <si>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</si>
  <si>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</si>
  <si>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</si>
  <si>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</si>
  <si>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</si>
  <si>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</si>
  <si>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</si>
  <si>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</si>
  <si>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</si>
  <si>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</si>
  <si>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</si>
  <si>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</si>
  <si>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</si>
  <si>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</si>
  <si>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</si>
  <si>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</si>
  <si>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</si>
  <si>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</si>
  <si>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</si>
  <si>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</si>
  <si>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</si>
  <si>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</si>
  <si>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</si>
  <si>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</si>
  <si>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</si>
  <si>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</si>
  <si>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</si>
  <si>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</si>
  <si>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</si>
  <si>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</si>
  <si>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</si>
  <si>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</si>
  <si>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</si>
  <si>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</si>
  <si>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</si>
  <si>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</si>
  <si>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</si>
  <si>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</si>
  <si>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</si>
  <si>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</si>
  <si>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</si>
  <si>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</si>
  <si>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</si>
  <si>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</si>
  <si>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</si>
  <si>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</si>
  <si>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</si>
  <si>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</si>
  <si>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</si>
  <si>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</si>
  <si>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</si>
  <si>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</si>
  <si>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</si>
  <si>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</si>
  <si>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</si>
  <si>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</si>
  <si>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</si>
  <si>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</si>
  <si>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</si>
  <si>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</si>
  <si>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</si>
  <si>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</si>
  <si>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</si>
  <si>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</si>
  <si>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</si>
  <si>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</si>
  <si>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</si>
  <si>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</si>
  <si>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</si>
  <si>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</si>
  <si>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</si>
  <si>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</si>
  <si>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</si>
  <si>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</si>
  <si>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</si>
  <si>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</si>
  <si>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</si>
  <si>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</si>
  <si>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</si>
  <si>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</si>
  <si>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</si>
  <si>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</si>
  <si>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</si>
  <si>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</si>
  <si>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</si>
  <si>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</si>
  <si>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</si>
  <si>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</si>
  <si>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</si>
  <si>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</si>
  <si>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</si>
  <si>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</si>
  <si>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</si>
  <si>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</si>
  <si>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</si>
  <si>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</si>
  <si>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</si>
  <si>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</si>
  <si>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</si>
  <si>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</si>
  <si>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</si>
  <si>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</si>
  <si>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</si>
  <si>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</si>
  <si>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</si>
  <si>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</si>
  <si>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</si>
  <si>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</si>
  <si>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</si>
  <si>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</si>
  <si>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</si>
  <si>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</si>
  <si>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</si>
  <si>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</si>
  <si>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</si>
  <si>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</si>
  <si>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</si>
  <si>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</si>
  <si>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</si>
  <si>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</si>
  <si>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</si>
  <si>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</si>
  <si>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</si>
  <si>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</si>
  <si>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</si>
  <si>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</si>
  <si>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</si>
  <si>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</si>
  <si>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</si>
  <si>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</si>
  <si>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</si>
  <si>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</si>
  <si>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</si>
  <si>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</si>
  <si>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</si>
  <si>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</si>
  <si>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</si>
  <si>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</si>
  <si>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</si>
  <si>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</si>
  <si>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</si>
  <si>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</si>
  <si>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</si>
  <si>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</si>
  <si>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</si>
  <si>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</si>
  <si>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</si>
  <si>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</si>
  <si>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</si>
  <si>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</si>
  <si>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</si>
  <si>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</si>
  <si>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</si>
  <si>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</si>
  <si>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</si>
  <si>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</si>
  <si>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</si>
  <si>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</si>
  <si>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</si>
  <si>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</si>
  <si>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</si>
  <si>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</si>
  <si>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</si>
  <si>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</si>
  <si>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</si>
  <si>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</si>
  <si>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</si>
  <si>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</si>
  <si>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</si>
  <si>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</si>
  <si>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</si>
  <si>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</si>
  <si>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</si>
  <si>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</si>
  <si>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</si>
  <si>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</si>
  <si>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</si>
  <si>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</si>
  <si>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</si>
  <si>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</si>
  <si>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</si>
  <si>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</si>
  <si>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</si>
  <si>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</si>
  <si>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</si>
  <si>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</si>
  <si>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</si>
  <si>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</si>
  <si>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</si>
  <si>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</si>
  <si>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</si>
  <si>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</si>
  <si>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</si>
  <si>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</si>
  <si>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</si>
  <si>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</si>
  <si>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</si>
  <si>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</si>
  <si>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</si>
  <si>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</si>
  <si>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</si>
  <si>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</si>
  <si>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</si>
  <si>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</si>
  <si>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</si>
  <si>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</si>
  <si>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</si>
  <si>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</si>
  <si>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</si>
  <si>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</si>
  <si>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</si>
  <si>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</si>
  <si>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</si>
  <si>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</si>
  <si>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</si>
  <si>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</si>
  <si>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</si>
  <si>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</si>
  <si>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</si>
  <si>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</si>
  <si>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</si>
  <si>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</si>
  <si>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</si>
  <si>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</si>
  <si>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</si>
  <si>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</si>
  <si>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</si>
  <si>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</si>
  <si>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</si>
  <si>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</si>
  <si>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</si>
  <si>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</si>
  <si>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</si>
  <si>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</si>
  <si>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</si>
  <si>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</si>
  <si>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</si>
  <si>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</si>
  <si>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</si>
  <si>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</si>
  <si>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</si>
  <si>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</si>
  <si>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</si>
  <si>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</si>
  <si>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</si>
  <si>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</si>
  <si>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</si>
  <si>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</si>
  <si>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</si>
  <si>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</si>
  <si>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</si>
  <si>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</si>
  <si>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</si>
  <si>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</si>
  <si>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</si>
  <si>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</si>
  <si>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</si>
  <si>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Eremfat; Fatol, Schiffweiler, Germany</t>
  </si>
  <si>
    <t>2.8, 4.4</t>
  </si>
  <si>
    <t>2.0, 3.7</t>
  </si>
  <si>
    <t>2.7, 3.8</t>
  </si>
  <si>
    <t>4.8, 11.6</t>
  </si>
  <si>
    <t>4.5, 11</t>
  </si>
  <si>
    <t>5.7, 10.2</t>
  </si>
  <si>
    <t>Adjusted AUCratios (adjustment of different genotypes) are also available: AUC0-6 GMR with (95% CI)in µg/L/min: 4.2 (3.2, 5.2)</t>
  </si>
  <si>
    <t>MD, qd for a 7-day course each evening</t>
  </si>
  <si>
    <t>Rifadin; Sanofi, NSW, Australia</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</si>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</sst>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893" activePane="bottomRight" state="frozen"/>
      <selection pane="topRight" activeCell="E1" sqref="E1"/>
      <selection pane="bottomLeft" activeCell="A3" sqref="A3"/>
      <selection pane="bottomRight" activeCell="Y922" sqref="Y922:Y925"/>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1394</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1395</v>
      </c>
    </row>
    <row r="51" spans="1:70" ht="14.25" customHeight="1" x14ac:dyDescent="0.2">
      <c r="A51" s="203">
        <v>49</v>
      </c>
      <c r="B51" s="229" t="s">
        <v>609</v>
      </c>
      <c r="C51" s="262" t="s">
        <v>1406</v>
      </c>
      <c r="D51" s="231" t="s">
        <v>199</v>
      </c>
      <c r="E51" s="123" t="s">
        <v>101</v>
      </c>
      <c r="F51" s="179" t="s">
        <v>102</v>
      </c>
      <c r="G51" s="179" t="s">
        <v>55</v>
      </c>
      <c r="H51" s="179" t="s">
        <v>56</v>
      </c>
      <c r="I51" s="179" t="s">
        <v>1336</v>
      </c>
      <c r="J51" s="176">
        <v>7.5</v>
      </c>
      <c r="K51" s="180"/>
      <c r="L51" s="180" t="s">
        <v>57</v>
      </c>
      <c r="M51" s="176" t="s">
        <v>58</v>
      </c>
      <c r="N51" s="176">
        <v>0</v>
      </c>
      <c r="O51" s="176" t="s">
        <v>59</v>
      </c>
      <c r="P51" s="176"/>
      <c r="Q51" s="177"/>
      <c r="R51" s="177" t="s">
        <v>1337</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1338</v>
      </c>
    </row>
    <row r="52" spans="1:70" ht="14.25" customHeight="1" x14ac:dyDescent="0.2">
      <c r="A52" s="203">
        <v>50</v>
      </c>
      <c r="B52" s="229" t="s">
        <v>609</v>
      </c>
      <c r="C52" s="262" t="s">
        <v>1406</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1337</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1338</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1334</v>
      </c>
      <c r="E62" s="123" t="s">
        <v>53</v>
      </c>
      <c r="F62" s="179" t="s">
        <v>102</v>
      </c>
      <c r="G62" s="179" t="s">
        <v>55</v>
      </c>
      <c r="H62" s="179" t="s">
        <v>631</v>
      </c>
      <c r="I62" s="179"/>
      <c r="J62" s="176">
        <v>600</v>
      </c>
      <c r="K62" s="180"/>
      <c r="L62" s="180" t="s">
        <v>57</v>
      </c>
      <c r="M62" s="176" t="s">
        <v>58</v>
      </c>
      <c r="N62" s="176" t="s">
        <v>1147</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1339</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1353</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1353</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1353</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1353</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1389</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1340</v>
      </c>
    </row>
    <row r="125" spans="1:70" ht="14.25" customHeight="1" x14ac:dyDescent="0.2">
      <c r="A125" s="203">
        <v>129</v>
      </c>
      <c r="B125" s="231" t="s">
        <v>662</v>
      </c>
      <c r="C125" s="261" t="s">
        <v>663</v>
      </c>
      <c r="D125" s="231" t="s">
        <v>1390</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1341</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1340</v>
      </c>
    </row>
    <row r="126" spans="1:70" ht="14.25" customHeight="1" x14ac:dyDescent="0.2">
      <c r="A126" s="203">
        <v>130</v>
      </c>
      <c r="B126" s="231" t="s">
        <v>662</v>
      </c>
      <c r="C126" s="261" t="s">
        <v>663</v>
      </c>
      <c r="D126" s="231" t="s">
        <v>1391</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1341</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1340</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1340</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1341</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1340</v>
      </c>
    </row>
    <row r="129" spans="1:70" ht="14.25" customHeight="1" x14ac:dyDescent="0.2">
      <c r="A129" s="91">
        <v>133</v>
      </c>
      <c r="B129" s="229" t="s">
        <v>1604</v>
      </c>
      <c r="C129" s="263" t="s">
        <v>1431</v>
      </c>
      <c r="D129" s="229" t="s">
        <v>1605</v>
      </c>
      <c r="E129" s="123" t="s">
        <v>1410</v>
      </c>
      <c r="F129" s="179" t="s">
        <v>70</v>
      </c>
      <c r="G129" s="179" t="s">
        <v>55</v>
      </c>
      <c r="H129" s="179" t="s">
        <v>1606</v>
      </c>
      <c r="I129" s="179"/>
      <c r="J129" s="176">
        <v>400</v>
      </c>
      <c r="K129" s="180"/>
      <c r="L129" s="180"/>
      <c r="M129" s="176" t="s">
        <v>58</v>
      </c>
      <c r="N129" s="176">
        <v>0</v>
      </c>
      <c r="O129" s="176" t="s">
        <v>59</v>
      </c>
      <c r="P129" s="176" t="s">
        <v>78</v>
      </c>
      <c r="Q129" s="177" t="s">
        <v>1607</v>
      </c>
      <c r="R129" s="177"/>
      <c r="S129" s="178"/>
      <c r="T129" s="177"/>
      <c r="U129" s="177"/>
      <c r="V129" s="165" t="s">
        <v>435</v>
      </c>
      <c r="W129" s="166"/>
      <c r="Y129" s="165" t="s">
        <v>1608</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1609</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1387</v>
      </c>
      <c r="S151" s="178"/>
      <c r="T151" s="177">
        <v>240</v>
      </c>
      <c r="U151" s="177" t="s">
        <v>1386</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1388</v>
      </c>
      <c r="S152" s="178"/>
      <c r="T152" s="177">
        <v>240</v>
      </c>
      <c r="U152" s="177" t="s">
        <v>1386</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1392</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1393</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1396</v>
      </c>
      <c r="S244" s="178"/>
      <c r="T244" s="177">
        <v>150</v>
      </c>
      <c r="U244" s="177"/>
      <c r="V244" s="165"/>
      <c r="W244" s="166"/>
      <c r="X244" s="166">
        <v>4</v>
      </c>
      <c r="Y244" s="165"/>
      <c r="Z244" s="167" t="s">
        <v>1397</v>
      </c>
      <c r="AA244" s="164">
        <v>10</v>
      </c>
      <c r="AB244" s="164">
        <v>9</v>
      </c>
      <c r="AC244" s="163">
        <f>AVERAGE(19,25,23,23,23,24,22,20,21,20)</f>
        <v>22</v>
      </c>
      <c r="AD244" s="163" t="s">
        <v>1398</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1396</v>
      </c>
      <c r="S245" s="178"/>
      <c r="T245" s="177">
        <v>150</v>
      </c>
      <c r="U245" s="177"/>
      <c r="V245" s="165"/>
      <c r="W245" s="166"/>
      <c r="X245" s="166">
        <v>4</v>
      </c>
      <c r="Y245" s="165"/>
      <c r="Z245" s="167" t="s">
        <v>1397</v>
      </c>
      <c r="AA245" s="164">
        <v>10</v>
      </c>
      <c r="AB245" s="164">
        <v>9</v>
      </c>
      <c r="AC245" s="163">
        <f>AVERAGE(19,25,23,23,23,24,22,20,21,20)</f>
        <v>22</v>
      </c>
      <c r="AD245" s="163" t="s">
        <v>1398</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1399</v>
      </c>
      <c r="S246" s="178"/>
      <c r="T246" s="177"/>
      <c r="U246" s="177"/>
      <c r="V246" s="165"/>
      <c r="W246" s="166"/>
      <c r="X246" s="166"/>
      <c r="Y246" s="165"/>
      <c r="Z246" s="167" t="s">
        <v>1397</v>
      </c>
      <c r="AA246" s="164">
        <v>10</v>
      </c>
      <c r="AB246" s="164">
        <v>9</v>
      </c>
      <c r="AC246" s="163">
        <f>AVERAGE(19,25,23,23,23,24,22,20,21,20)</f>
        <v>22</v>
      </c>
      <c r="AD246" s="163" t="s">
        <v>1398</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1396</v>
      </c>
      <c r="S247" s="178"/>
      <c r="T247" s="177">
        <v>150</v>
      </c>
      <c r="U247" s="177"/>
      <c r="V247" s="165"/>
      <c r="W247" s="166"/>
      <c r="X247" s="166">
        <v>4</v>
      </c>
      <c r="Y247" s="165"/>
      <c r="Z247" s="167" t="s">
        <v>1397</v>
      </c>
      <c r="AA247" s="164">
        <v>10</v>
      </c>
      <c r="AB247" s="164">
        <v>9</v>
      </c>
      <c r="AC247" s="163">
        <f>AVERAGE(19,25,23,23,23,24,22,20,21,20)</f>
        <v>22</v>
      </c>
      <c r="AD247" s="163" t="s">
        <v>1398</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1396</v>
      </c>
      <c r="S248" s="178"/>
      <c r="T248" s="177">
        <v>150</v>
      </c>
      <c r="U248" s="177"/>
      <c r="V248" s="165"/>
      <c r="W248" s="166"/>
      <c r="X248" s="166">
        <v>4</v>
      </c>
      <c r="Y248" s="165"/>
      <c r="Z248" s="167" t="s">
        <v>1397</v>
      </c>
      <c r="AA248" s="164">
        <v>10</v>
      </c>
      <c r="AB248" s="164">
        <v>9</v>
      </c>
      <c r="AC248" s="163">
        <f>AVERAGE(19,25,23,23,23,24,22,20,21,20)</f>
        <v>22</v>
      </c>
      <c r="AD248" s="163" t="s">
        <v>1398</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1342</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1342</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1342</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1342</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1342</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1343</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1343</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1343</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1343</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1343</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1354</v>
      </c>
      <c r="R287" s="177" t="s">
        <v>1355</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1354</v>
      </c>
      <c r="R288" s="177" t="s">
        <v>1355</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1356</v>
      </c>
      <c r="J289" s="176">
        <v>0.5</v>
      </c>
      <c r="K289" s="180"/>
      <c r="L289" s="180" t="s">
        <v>57</v>
      </c>
      <c r="M289" s="176" t="s">
        <v>58</v>
      </c>
      <c r="N289" s="176">
        <v>0</v>
      </c>
      <c r="O289" s="176" t="s">
        <v>59</v>
      </c>
      <c r="P289" s="176" t="s">
        <v>78</v>
      </c>
      <c r="Q289" s="177" t="s">
        <v>1354</v>
      </c>
      <c r="R289" s="177" t="s">
        <v>1355</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1356</v>
      </c>
      <c r="J290" s="176">
        <v>0.5</v>
      </c>
      <c r="K290" s="180"/>
      <c r="L290" s="180" t="s">
        <v>57</v>
      </c>
      <c r="M290" s="176" t="s">
        <v>58</v>
      </c>
      <c r="N290" s="176">
        <v>360</v>
      </c>
      <c r="O290" s="176" t="s">
        <v>59</v>
      </c>
      <c r="P290" s="176" t="s">
        <v>78</v>
      </c>
      <c r="Q290" s="177" t="s">
        <v>1354</v>
      </c>
      <c r="R290" s="177" t="s">
        <v>1355</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1357</v>
      </c>
      <c r="R310" s="177" t="s">
        <v>1382</v>
      </c>
      <c r="S310" s="178"/>
      <c r="T310" s="177">
        <v>400</v>
      </c>
      <c r="U310" s="177" t="s">
        <v>1358</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1359</v>
      </c>
      <c r="BR310" s="163" t="s">
        <v>1360</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1357</v>
      </c>
      <c r="R311" s="177" t="s">
        <v>1382</v>
      </c>
      <c r="S311" s="178"/>
      <c r="T311" s="177">
        <v>400</v>
      </c>
      <c r="U311" s="177" t="s">
        <v>1358</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1359</v>
      </c>
      <c r="BR311" s="163" t="s">
        <v>1360</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1357</v>
      </c>
      <c r="R312" s="177" t="s">
        <v>1382</v>
      </c>
      <c r="S312" s="178"/>
      <c r="T312" s="177">
        <v>400</v>
      </c>
      <c r="U312" s="177" t="s">
        <v>1358</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1359</v>
      </c>
      <c r="BR312" s="163" t="s">
        <v>1360</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1361</v>
      </c>
      <c r="I319" s="179"/>
      <c r="J319" s="176">
        <v>600</v>
      </c>
      <c r="K319" s="180"/>
      <c r="L319" s="180" t="s">
        <v>57</v>
      </c>
      <c r="M319" s="176" t="s">
        <v>1362</v>
      </c>
      <c r="N319" s="176" t="s">
        <v>1363</v>
      </c>
      <c r="O319" s="176" t="s">
        <v>59</v>
      </c>
      <c r="P319" s="176" t="s">
        <v>1364</v>
      </c>
      <c r="Q319" s="177" t="s">
        <v>1365</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1367</v>
      </c>
    </row>
    <row r="320" spans="1:70" s="122" customFormat="1" ht="14.25" customHeight="1" x14ac:dyDescent="0.2">
      <c r="A320" s="203">
        <v>346</v>
      </c>
      <c r="B320" s="231" t="s">
        <v>797</v>
      </c>
      <c r="C320" s="261" t="s">
        <v>798</v>
      </c>
      <c r="D320" s="231" t="s">
        <v>800</v>
      </c>
      <c r="E320" s="123" t="s">
        <v>53</v>
      </c>
      <c r="F320" s="179" t="s">
        <v>54</v>
      </c>
      <c r="G320" s="179" t="s">
        <v>75</v>
      </c>
      <c r="H320" s="179" t="s">
        <v>1361</v>
      </c>
      <c r="I320" s="179"/>
      <c r="J320" s="176">
        <v>600</v>
      </c>
      <c r="K320" s="180"/>
      <c r="L320" s="180" t="s">
        <v>57</v>
      </c>
      <c r="M320" s="176" t="s">
        <v>1362</v>
      </c>
      <c r="N320" s="176" t="s">
        <v>1368</v>
      </c>
      <c r="O320" s="176" t="s">
        <v>59</v>
      </c>
      <c r="P320" s="176" t="s">
        <v>1369</v>
      </c>
      <c r="Q320" s="177" t="s">
        <v>1365</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1367</v>
      </c>
    </row>
    <row r="321" spans="1:70" s="122" customFormat="1" ht="14.25" customHeight="1" x14ac:dyDescent="0.2">
      <c r="A321" s="203">
        <v>347</v>
      </c>
      <c r="B321" s="231" t="s">
        <v>797</v>
      </c>
      <c r="C321" s="261" t="s">
        <v>798</v>
      </c>
      <c r="D321" s="231" t="s">
        <v>801</v>
      </c>
      <c r="E321" s="123" t="s">
        <v>53</v>
      </c>
      <c r="F321" s="179" t="s">
        <v>54</v>
      </c>
      <c r="G321" s="179" t="s">
        <v>75</v>
      </c>
      <c r="H321" s="179" t="s">
        <v>1361</v>
      </c>
      <c r="I321" s="179"/>
      <c r="J321" s="176">
        <v>600</v>
      </c>
      <c r="K321" s="180"/>
      <c r="L321" s="180" t="s">
        <v>57</v>
      </c>
      <c r="M321" s="176" t="s">
        <v>1362</v>
      </c>
      <c r="N321" s="176" t="s">
        <v>1370</v>
      </c>
      <c r="O321" s="176" t="s">
        <v>59</v>
      </c>
      <c r="P321" s="176" t="s">
        <v>1371</v>
      </c>
      <c r="Q321" s="177" t="s">
        <v>1365</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1367</v>
      </c>
    </row>
    <row r="322" spans="1:70" s="122" customFormat="1" ht="14.25" customHeight="1" x14ac:dyDescent="0.2">
      <c r="A322" s="203">
        <v>348</v>
      </c>
      <c r="B322" s="231" t="s">
        <v>797</v>
      </c>
      <c r="C322" s="261" t="s">
        <v>798</v>
      </c>
      <c r="D322" s="231" t="s">
        <v>802</v>
      </c>
      <c r="E322" s="123" t="s">
        <v>53</v>
      </c>
      <c r="F322" s="179" t="s">
        <v>54</v>
      </c>
      <c r="G322" s="179" t="s">
        <v>75</v>
      </c>
      <c r="H322" s="179" t="s">
        <v>1361</v>
      </c>
      <c r="I322" s="179"/>
      <c r="J322" s="176">
        <v>600</v>
      </c>
      <c r="K322" s="180"/>
      <c r="L322" s="180" t="s">
        <v>57</v>
      </c>
      <c r="M322" s="176" t="s">
        <v>77</v>
      </c>
      <c r="N322" s="176">
        <v>0</v>
      </c>
      <c r="O322" s="176" t="s">
        <v>59</v>
      </c>
      <c r="P322" s="176" t="s">
        <v>78</v>
      </c>
      <c r="Q322" s="177" t="s">
        <v>1143</v>
      </c>
      <c r="R322" s="177"/>
      <c r="S322" s="178">
        <v>60</v>
      </c>
      <c r="T322" s="177"/>
      <c r="U322" s="177" t="s">
        <v>1366</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1367</v>
      </c>
    </row>
    <row r="323" spans="1:70" s="122" customFormat="1" ht="14.25" customHeight="1" x14ac:dyDescent="0.2">
      <c r="A323" s="203">
        <v>349</v>
      </c>
      <c r="B323" s="231" t="s">
        <v>797</v>
      </c>
      <c r="C323" s="261" t="s">
        <v>798</v>
      </c>
      <c r="D323" s="231" t="s">
        <v>803</v>
      </c>
      <c r="E323" s="123" t="s">
        <v>53</v>
      </c>
      <c r="F323" s="179" t="s">
        <v>54</v>
      </c>
      <c r="G323" s="179" t="s">
        <v>75</v>
      </c>
      <c r="H323" s="179" t="s">
        <v>1361</v>
      </c>
      <c r="I323" s="179"/>
      <c r="J323" s="176">
        <v>600</v>
      </c>
      <c r="K323" s="180"/>
      <c r="L323" s="180" t="s">
        <v>57</v>
      </c>
      <c r="M323" s="176" t="s">
        <v>1362</v>
      </c>
      <c r="N323" s="176" t="s">
        <v>1372</v>
      </c>
      <c r="O323" s="176" t="s">
        <v>59</v>
      </c>
      <c r="P323" s="176" t="s">
        <v>1373</v>
      </c>
      <c r="Q323" s="177" t="s">
        <v>1143</v>
      </c>
      <c r="R323" s="177"/>
      <c r="S323" s="178">
        <v>60</v>
      </c>
      <c r="T323" s="177"/>
      <c r="U323" s="177" t="s">
        <v>1366</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1367</v>
      </c>
    </row>
    <row r="324" spans="1:70" s="122" customFormat="1" ht="14.25" customHeight="1" x14ac:dyDescent="0.2">
      <c r="A324" s="203">
        <v>350</v>
      </c>
      <c r="B324" s="231" t="s">
        <v>797</v>
      </c>
      <c r="C324" s="261" t="s">
        <v>798</v>
      </c>
      <c r="D324" s="231" t="s">
        <v>804</v>
      </c>
      <c r="E324" s="123" t="s">
        <v>53</v>
      </c>
      <c r="F324" s="179" t="s">
        <v>54</v>
      </c>
      <c r="G324" s="179" t="s">
        <v>75</v>
      </c>
      <c r="H324" s="179" t="s">
        <v>1361</v>
      </c>
      <c r="I324" s="179"/>
      <c r="J324" s="176">
        <v>600</v>
      </c>
      <c r="K324" s="180"/>
      <c r="L324" s="180" t="s">
        <v>57</v>
      </c>
      <c r="M324" s="176" t="s">
        <v>1362</v>
      </c>
      <c r="N324" s="176" t="s">
        <v>1374</v>
      </c>
      <c r="O324" s="176" t="s">
        <v>59</v>
      </c>
      <c r="P324" s="176" t="s">
        <v>1375</v>
      </c>
      <c r="Q324" s="177" t="s">
        <v>1143</v>
      </c>
      <c r="R324" s="177"/>
      <c r="S324" s="178">
        <v>60</v>
      </c>
      <c r="T324" s="177"/>
      <c r="U324" s="177" t="s">
        <v>1366</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1367</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2929</v>
      </c>
      <c r="I327" s="179"/>
      <c r="J327" s="176">
        <v>3</v>
      </c>
      <c r="K327" s="180"/>
      <c r="L327" s="180" t="s">
        <v>57</v>
      </c>
      <c r="M327" s="176" t="s">
        <v>58</v>
      </c>
      <c r="N327" s="176">
        <v>0</v>
      </c>
      <c r="O327" s="176" t="s">
        <v>59</v>
      </c>
      <c r="P327" s="176" t="s">
        <v>78</v>
      </c>
      <c r="Q327" s="177"/>
      <c r="R327" s="177" t="s">
        <v>2924</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2929</v>
      </c>
      <c r="I328" s="179"/>
      <c r="J328" s="176">
        <v>3</v>
      </c>
      <c r="K328" s="180"/>
      <c r="L328" s="180" t="s">
        <v>57</v>
      </c>
      <c r="M328" s="176" t="s">
        <v>58</v>
      </c>
      <c r="N328" s="176">
        <v>72.25</v>
      </c>
      <c r="O328" s="176" t="s">
        <v>59</v>
      </c>
      <c r="P328" s="176" t="s">
        <v>78</v>
      </c>
      <c r="Q328" s="177"/>
      <c r="R328" s="177" t="s">
        <v>2924</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t="s">
        <v>812</v>
      </c>
      <c r="K335" s="180"/>
      <c r="L335" s="180" t="s">
        <v>57</v>
      </c>
      <c r="M335" s="176" t="s">
        <v>58</v>
      </c>
      <c r="N335" s="176">
        <v>0</v>
      </c>
      <c r="O335" s="176" t="s">
        <v>59</v>
      </c>
      <c r="P335" s="176" t="s">
        <v>78</v>
      </c>
      <c r="Q335" s="177" t="s">
        <v>619</v>
      </c>
      <c r="R335" s="177" t="s">
        <v>813</v>
      </c>
      <c r="S335" s="178"/>
      <c r="T335" s="177"/>
      <c r="U335" s="177"/>
      <c r="V335" s="165" t="s">
        <v>435</v>
      </c>
      <c r="W335" s="166"/>
      <c r="X335" s="166"/>
      <c r="Y335" s="165" t="s">
        <v>814</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815</v>
      </c>
      <c r="BR335" s="163" t="s">
        <v>816</v>
      </c>
    </row>
    <row r="336" spans="1:70" s="122" customFormat="1" ht="14.25" customHeight="1" x14ac:dyDescent="0.2">
      <c r="A336" s="203">
        <v>362</v>
      </c>
      <c r="B336" s="229" t="s">
        <v>809</v>
      </c>
      <c r="C336" s="261" t="s">
        <v>810</v>
      </c>
      <c r="D336" s="231" t="s">
        <v>817</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813</v>
      </c>
      <c r="S336" s="178"/>
      <c r="T336" s="177"/>
      <c r="U336" s="177"/>
      <c r="V336" s="165" t="s">
        <v>435</v>
      </c>
      <c r="W336" s="166"/>
      <c r="X336" s="166"/>
      <c r="Y336" s="165" t="s">
        <v>814</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815</v>
      </c>
      <c r="BR336" s="163" t="s">
        <v>816</v>
      </c>
    </row>
    <row r="337" spans="1:70" s="122" customFormat="1" ht="14.25" customHeight="1" x14ac:dyDescent="0.2">
      <c r="A337" s="203">
        <v>363</v>
      </c>
      <c r="B337" s="229" t="s">
        <v>809</v>
      </c>
      <c r="C337" s="261" t="s">
        <v>810</v>
      </c>
      <c r="D337" s="231" t="s">
        <v>818</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813</v>
      </c>
      <c r="S337" s="178"/>
      <c r="T337" s="177"/>
      <c r="U337" s="177"/>
      <c r="V337" s="165" t="s">
        <v>435</v>
      </c>
      <c r="W337" s="166"/>
      <c r="X337" s="166"/>
      <c r="Y337" s="165" t="s">
        <v>814</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815</v>
      </c>
      <c r="BR337" s="163" t="s">
        <v>816</v>
      </c>
    </row>
    <row r="338" spans="1:70" s="122" customFormat="1" ht="14.25" customHeight="1" x14ac:dyDescent="0.2">
      <c r="A338" s="203">
        <v>364</v>
      </c>
      <c r="B338" s="229" t="s">
        <v>809</v>
      </c>
      <c r="C338" s="261" t="s">
        <v>810</v>
      </c>
      <c r="D338" s="231" t="s">
        <v>819</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813</v>
      </c>
      <c r="S338" s="178"/>
      <c r="T338" s="177"/>
      <c r="U338" s="177"/>
      <c r="V338" s="165" t="s">
        <v>435</v>
      </c>
      <c r="W338" s="166"/>
      <c r="X338" s="166"/>
      <c r="Y338" s="165" t="s">
        <v>814</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815</v>
      </c>
      <c r="BR338" s="163" t="s">
        <v>816</v>
      </c>
    </row>
    <row r="339" spans="1:70" s="122" customFormat="1" ht="14.25" customHeight="1" x14ac:dyDescent="0.2">
      <c r="A339" s="203">
        <v>365</v>
      </c>
      <c r="B339" s="229" t="s">
        <v>820</v>
      </c>
      <c r="C339" s="261" t="s">
        <v>821</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822</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823</v>
      </c>
    </row>
    <row r="340" spans="1:70" s="122" customFormat="1" ht="14.25" customHeight="1" x14ac:dyDescent="0.2">
      <c r="A340" s="203">
        <v>366</v>
      </c>
      <c r="B340" s="229" t="s">
        <v>820</v>
      </c>
      <c r="C340" s="261" t="s">
        <v>821</v>
      </c>
      <c r="D340" s="231" t="s">
        <v>824</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822</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823</v>
      </c>
    </row>
    <row r="341" spans="1:70" s="122" customFormat="1" ht="14.25" customHeight="1" x14ac:dyDescent="0.2">
      <c r="A341" s="203">
        <v>367</v>
      </c>
      <c r="B341" s="229" t="s">
        <v>820</v>
      </c>
      <c r="C341" s="261" t="s">
        <v>821</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825</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823</v>
      </c>
    </row>
    <row r="342" spans="1:70" s="122" customFormat="1" ht="14.25" customHeight="1" x14ac:dyDescent="0.2">
      <c r="A342" s="203">
        <v>368</v>
      </c>
      <c r="B342" s="229" t="s">
        <v>820</v>
      </c>
      <c r="C342" s="261" t="s">
        <v>821</v>
      </c>
      <c r="D342" s="231" t="s">
        <v>826</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825</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823</v>
      </c>
    </row>
    <row r="343" spans="1:70" s="122" customFormat="1" ht="14.25" customHeight="1" x14ac:dyDescent="0.2">
      <c r="A343" s="203">
        <v>369</v>
      </c>
      <c r="B343" s="229" t="s">
        <v>827</v>
      </c>
      <c r="C343" s="261" t="s">
        <v>828</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829</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827</v>
      </c>
      <c r="C344" s="261" t="s">
        <v>828</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829</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827</v>
      </c>
      <c r="C345" s="261" t="s">
        <v>828</v>
      </c>
      <c r="D345" s="231" t="s">
        <v>830</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829</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827</v>
      </c>
      <c r="C346" s="261" t="s">
        <v>828</v>
      </c>
      <c r="D346" s="231" t="s">
        <v>763</v>
      </c>
      <c r="E346" s="123" t="s">
        <v>148</v>
      </c>
      <c r="F346" s="179" t="s">
        <v>102</v>
      </c>
      <c r="G346" s="179" t="s">
        <v>55</v>
      </c>
      <c r="H346" s="179" t="s">
        <v>65</v>
      </c>
      <c r="I346" s="179"/>
      <c r="J346" s="176">
        <v>200</v>
      </c>
      <c r="K346" s="180"/>
      <c r="L346" s="180" t="s">
        <v>57</v>
      </c>
      <c r="M346" s="176" t="s">
        <v>58</v>
      </c>
      <c r="N346" s="176" t="s">
        <v>831</v>
      </c>
      <c r="O346" s="176" t="s">
        <v>59</v>
      </c>
      <c r="P346" s="176" t="s">
        <v>91</v>
      </c>
      <c r="Q346" s="177" t="s">
        <v>832</v>
      </c>
      <c r="R346" s="177" t="s">
        <v>833</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827</v>
      </c>
      <c r="C347" s="261" t="s">
        <v>828</v>
      </c>
      <c r="D347" s="231" t="s">
        <v>830</v>
      </c>
      <c r="E347" s="123" t="s">
        <v>834</v>
      </c>
      <c r="F347" s="179" t="s">
        <v>102</v>
      </c>
      <c r="G347" s="179" t="s">
        <v>55</v>
      </c>
      <c r="H347" s="179" t="s">
        <v>65</v>
      </c>
      <c r="I347" s="179"/>
      <c r="J347" s="176">
        <v>400</v>
      </c>
      <c r="K347" s="180"/>
      <c r="L347" s="180" t="s">
        <v>57</v>
      </c>
      <c r="M347" s="176" t="s">
        <v>58</v>
      </c>
      <c r="N347" s="176" t="s">
        <v>831</v>
      </c>
      <c r="O347" s="176" t="s">
        <v>59</v>
      </c>
      <c r="P347" s="176" t="s">
        <v>91</v>
      </c>
      <c r="Q347" s="177" t="s">
        <v>835</v>
      </c>
      <c r="R347" s="177" t="s">
        <v>836</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837</v>
      </c>
      <c r="C348" s="261" t="s">
        <v>838</v>
      </c>
      <c r="D348" s="229" t="s">
        <v>839</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840</v>
      </c>
    </row>
    <row r="349" spans="1:70" s="122" customFormat="1" ht="14.25" customHeight="1" x14ac:dyDescent="0.2">
      <c r="A349" s="203">
        <v>375</v>
      </c>
      <c r="B349" s="229" t="s">
        <v>837</v>
      </c>
      <c r="C349" s="261" t="s">
        <v>838</v>
      </c>
      <c r="D349" s="229" t="s">
        <v>841</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840</v>
      </c>
    </row>
    <row r="350" spans="1:70" s="122" customFormat="1" ht="14.25" customHeight="1" x14ac:dyDescent="0.2">
      <c r="A350" s="203">
        <v>376</v>
      </c>
      <c r="B350" s="229" t="s">
        <v>837</v>
      </c>
      <c r="C350" s="261" t="s">
        <v>838</v>
      </c>
      <c r="D350" s="229" t="s">
        <v>842</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840</v>
      </c>
    </row>
    <row r="351" spans="1:70" s="122" customFormat="1" ht="14.25" customHeight="1" x14ac:dyDescent="0.2">
      <c r="A351" s="203">
        <v>377</v>
      </c>
      <c r="B351" s="229" t="s">
        <v>837</v>
      </c>
      <c r="C351" s="261" t="s">
        <v>838</v>
      </c>
      <c r="D351" s="229" t="s">
        <v>843</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840</v>
      </c>
    </row>
    <row r="352" spans="1:70" s="122" customFormat="1" ht="14.25" customHeight="1" x14ac:dyDescent="0.2">
      <c r="A352" s="203">
        <v>378</v>
      </c>
      <c r="B352" s="229" t="s">
        <v>837</v>
      </c>
      <c r="C352" s="261" t="s">
        <v>838</v>
      </c>
      <c r="D352" s="229" t="s">
        <v>844</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840</v>
      </c>
    </row>
    <row r="353" spans="1:70" s="122" customFormat="1" ht="14.25" customHeight="1" x14ac:dyDescent="0.2">
      <c r="A353" s="203">
        <v>379</v>
      </c>
      <c r="B353" s="229" t="s">
        <v>837</v>
      </c>
      <c r="C353" s="261" t="s">
        <v>838</v>
      </c>
      <c r="D353" s="229" t="s">
        <v>845</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840</v>
      </c>
    </row>
    <row r="354" spans="1:70" s="122" customFormat="1" ht="14.25" customHeight="1" x14ac:dyDescent="0.2">
      <c r="A354" s="203">
        <v>380</v>
      </c>
      <c r="B354" s="229" t="s">
        <v>837</v>
      </c>
      <c r="C354" s="261" t="s">
        <v>838</v>
      </c>
      <c r="D354" s="229" t="s">
        <v>846</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840</v>
      </c>
    </row>
    <row r="355" spans="1:70" s="122" customFormat="1" ht="14.25" customHeight="1" x14ac:dyDescent="0.2">
      <c r="A355" s="203">
        <v>381</v>
      </c>
      <c r="B355" s="229" t="s">
        <v>837</v>
      </c>
      <c r="C355" s="261" t="s">
        <v>838</v>
      </c>
      <c r="D355" s="229" t="s">
        <v>847</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840</v>
      </c>
    </row>
    <row r="356" spans="1:70" s="122" customFormat="1" ht="14.25" customHeight="1" x14ac:dyDescent="0.2">
      <c r="A356" s="203">
        <v>382</v>
      </c>
      <c r="B356" s="229" t="s">
        <v>837</v>
      </c>
      <c r="C356" s="261" t="s">
        <v>838</v>
      </c>
      <c r="D356" s="229" t="s">
        <v>848</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840</v>
      </c>
    </row>
    <row r="357" spans="1:70" s="122" customFormat="1" ht="14.25" customHeight="1" x14ac:dyDescent="0.2">
      <c r="A357" s="203">
        <v>383</v>
      </c>
      <c r="B357" s="231" t="s">
        <v>849</v>
      </c>
      <c r="C357" s="261" t="s">
        <v>850</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851</v>
      </c>
      <c r="S357" s="178"/>
      <c r="T357" s="177"/>
      <c r="U357" s="177"/>
      <c r="V357" s="168" t="s">
        <v>61</v>
      </c>
      <c r="W357" s="166"/>
      <c r="X357" s="166">
        <v>4</v>
      </c>
      <c r="Y357" s="165" t="s">
        <v>852</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853</v>
      </c>
      <c r="BR357" s="163" t="s">
        <v>854</v>
      </c>
    </row>
    <row r="358" spans="1:70" s="122" customFormat="1" ht="14.25" customHeight="1" x14ac:dyDescent="0.2">
      <c r="A358" s="203">
        <v>384</v>
      </c>
      <c r="B358" s="229" t="s">
        <v>855</v>
      </c>
      <c r="C358" s="261" t="s">
        <v>856</v>
      </c>
      <c r="D358" s="229" t="s">
        <v>857</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858</v>
      </c>
      <c r="V358" s="168" t="s">
        <v>61</v>
      </c>
      <c r="W358" s="127"/>
      <c r="X358" s="127">
        <v>4</v>
      </c>
      <c r="Y358" s="168" t="s">
        <v>859</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860</v>
      </c>
    </row>
    <row r="359" spans="1:70" s="122" customFormat="1" ht="14.25" customHeight="1" x14ac:dyDescent="0.2">
      <c r="A359" s="203">
        <v>385</v>
      </c>
      <c r="B359" s="229" t="s">
        <v>855</v>
      </c>
      <c r="C359" s="261" t="s">
        <v>856</v>
      </c>
      <c r="D359" s="229" t="s">
        <v>861</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858</v>
      </c>
      <c r="V359" s="168" t="s">
        <v>61</v>
      </c>
      <c r="W359" s="127"/>
      <c r="X359" s="127">
        <v>4</v>
      </c>
      <c r="Y359" s="168" t="s">
        <v>859</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860</v>
      </c>
    </row>
    <row r="360" spans="1:70" s="122" customFormat="1" ht="14.25" customHeight="1" x14ac:dyDescent="0.2">
      <c r="A360" s="203">
        <v>386</v>
      </c>
      <c r="B360" s="229" t="s">
        <v>855</v>
      </c>
      <c r="C360" s="261" t="s">
        <v>856</v>
      </c>
      <c r="D360" s="229" t="s">
        <v>862</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858</v>
      </c>
      <c r="V360" s="168" t="s">
        <v>61</v>
      </c>
      <c r="W360" s="127"/>
      <c r="X360" s="127">
        <v>4</v>
      </c>
      <c r="Y360" s="168" t="s">
        <v>859</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860</v>
      </c>
    </row>
    <row r="361" spans="1:70" s="122" customFormat="1" ht="14.25" customHeight="1" x14ac:dyDescent="0.2">
      <c r="A361" s="203">
        <v>387</v>
      </c>
      <c r="B361" s="229" t="s">
        <v>855</v>
      </c>
      <c r="C361" s="261" t="s">
        <v>856</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858</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860</v>
      </c>
    </row>
    <row r="362" spans="1:70" s="122" customFormat="1" ht="14.25" customHeight="1" x14ac:dyDescent="0.2">
      <c r="A362" s="203">
        <v>388</v>
      </c>
      <c r="B362" s="231" t="s">
        <v>863</v>
      </c>
      <c r="C362" s="261" t="s">
        <v>864</v>
      </c>
      <c r="D362" s="231" t="s">
        <v>199</v>
      </c>
      <c r="E362" s="123" t="s">
        <v>101</v>
      </c>
      <c r="F362" s="179" t="s">
        <v>102</v>
      </c>
      <c r="G362" s="154" t="s">
        <v>55</v>
      </c>
      <c r="H362" s="154" t="s">
        <v>865</v>
      </c>
      <c r="I362" s="154"/>
      <c r="J362" s="206">
        <v>1</v>
      </c>
      <c r="K362" s="207"/>
      <c r="L362" s="207" t="s">
        <v>57</v>
      </c>
      <c r="M362" s="206" t="s">
        <v>77</v>
      </c>
      <c r="N362" s="206">
        <v>0</v>
      </c>
      <c r="O362" s="206" t="s">
        <v>59</v>
      </c>
      <c r="P362" s="206" t="s">
        <v>78</v>
      </c>
      <c r="Q362" s="208"/>
      <c r="R362" s="208" t="s">
        <v>866</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867</v>
      </c>
    </row>
    <row r="363" spans="1:70" s="122" customFormat="1" ht="14.25" customHeight="1" x14ac:dyDescent="0.2">
      <c r="A363" s="203">
        <v>389</v>
      </c>
      <c r="B363" s="231" t="s">
        <v>863</v>
      </c>
      <c r="C363" s="261" t="s">
        <v>864</v>
      </c>
      <c r="D363" s="231" t="s">
        <v>204</v>
      </c>
      <c r="E363" s="123" t="s">
        <v>101</v>
      </c>
      <c r="F363" s="179" t="s">
        <v>102</v>
      </c>
      <c r="G363" s="154" t="s">
        <v>55</v>
      </c>
      <c r="H363" s="154" t="s">
        <v>865</v>
      </c>
      <c r="I363" s="154" t="s">
        <v>868</v>
      </c>
      <c r="J363" s="206">
        <v>1</v>
      </c>
      <c r="K363" s="207"/>
      <c r="L363" s="207" t="s">
        <v>57</v>
      </c>
      <c r="M363" s="206" t="s">
        <v>77</v>
      </c>
      <c r="N363" s="206">
        <v>106</v>
      </c>
      <c r="O363" s="206" t="s">
        <v>59</v>
      </c>
      <c r="P363" s="206" t="s">
        <v>78</v>
      </c>
      <c r="Q363" s="208"/>
      <c r="R363" s="208" t="s">
        <v>866</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867</v>
      </c>
    </row>
    <row r="364" spans="1:70" s="122" customFormat="1" ht="14.25" customHeight="1" x14ac:dyDescent="0.2">
      <c r="A364" s="203">
        <v>390</v>
      </c>
      <c r="B364" s="231" t="s">
        <v>863</v>
      </c>
      <c r="C364" s="261" t="s">
        <v>864</v>
      </c>
      <c r="D364" s="231" t="s">
        <v>199</v>
      </c>
      <c r="E364" s="123" t="s">
        <v>338</v>
      </c>
      <c r="F364" s="179" t="s">
        <v>102</v>
      </c>
      <c r="G364" s="154" t="s">
        <v>55</v>
      </c>
      <c r="H364" s="154" t="s">
        <v>865</v>
      </c>
      <c r="I364" s="154"/>
      <c r="J364" s="206">
        <v>15</v>
      </c>
      <c r="K364" s="242"/>
      <c r="L364" s="207" t="s">
        <v>211</v>
      </c>
      <c r="M364" s="206" t="s">
        <v>77</v>
      </c>
      <c r="N364" s="206">
        <v>0</v>
      </c>
      <c r="O364" s="206" t="s">
        <v>59</v>
      </c>
      <c r="P364" s="206" t="s">
        <v>78</v>
      </c>
      <c r="Q364" s="208"/>
      <c r="R364" s="208" t="s">
        <v>866</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867</v>
      </c>
    </row>
    <row r="365" spans="1:70" s="122" customFormat="1" ht="14.25" customHeight="1" x14ac:dyDescent="0.2">
      <c r="A365" s="203">
        <v>391</v>
      </c>
      <c r="B365" s="231" t="s">
        <v>863</v>
      </c>
      <c r="C365" s="261" t="s">
        <v>864</v>
      </c>
      <c r="D365" s="231" t="s">
        <v>204</v>
      </c>
      <c r="E365" s="123" t="s">
        <v>338</v>
      </c>
      <c r="F365" s="179" t="s">
        <v>102</v>
      </c>
      <c r="G365" s="154" t="s">
        <v>55</v>
      </c>
      <c r="H365" s="154" t="s">
        <v>865</v>
      </c>
      <c r="I365" s="154" t="s">
        <v>868</v>
      </c>
      <c r="J365" s="206">
        <v>15</v>
      </c>
      <c r="K365" s="242"/>
      <c r="L365" s="207" t="s">
        <v>211</v>
      </c>
      <c r="M365" s="206" t="s">
        <v>77</v>
      </c>
      <c r="N365" s="206">
        <v>107</v>
      </c>
      <c r="O365" s="206" t="s">
        <v>59</v>
      </c>
      <c r="P365" s="206" t="s">
        <v>78</v>
      </c>
      <c r="Q365" s="208"/>
      <c r="R365" s="208" t="s">
        <v>866</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867</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869</v>
      </c>
      <c r="C374" s="261" t="s">
        <v>870</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871</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869</v>
      </c>
      <c r="C375" s="261" t="s">
        <v>870</v>
      </c>
      <c r="D375" s="231" t="s">
        <v>872</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871</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869</v>
      </c>
      <c r="C376" s="261" t="s">
        <v>870</v>
      </c>
      <c r="D376" s="231" t="s">
        <v>872</v>
      </c>
      <c r="E376" s="123" t="s">
        <v>873</v>
      </c>
      <c r="F376" s="179" t="s">
        <v>102</v>
      </c>
      <c r="G376" s="179" t="s">
        <v>55</v>
      </c>
      <c r="H376" s="179" t="s">
        <v>429</v>
      </c>
      <c r="I376" s="179"/>
      <c r="J376" s="176" t="s">
        <v>874</v>
      </c>
      <c r="K376" s="176"/>
      <c r="L376" s="176" t="s">
        <v>57</v>
      </c>
      <c r="M376" s="176" t="s">
        <v>58</v>
      </c>
      <c r="N376" s="176" t="s">
        <v>875</v>
      </c>
      <c r="O376" s="176" t="s">
        <v>59</v>
      </c>
      <c r="P376" s="176" t="s">
        <v>91</v>
      </c>
      <c r="Q376" s="177" t="s">
        <v>876</v>
      </c>
      <c r="R376" s="177" t="s">
        <v>877</v>
      </c>
      <c r="S376" s="178"/>
      <c r="T376" s="177">
        <v>150</v>
      </c>
      <c r="U376" s="177" t="s">
        <v>878</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869</v>
      </c>
      <c r="C377" s="261" t="s">
        <v>870</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879</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869</v>
      </c>
      <c r="C378" s="261" t="s">
        <v>870</v>
      </c>
      <c r="D378" s="231" t="s">
        <v>880</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879</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869</v>
      </c>
      <c r="C379" s="261" t="s">
        <v>870</v>
      </c>
      <c r="D379" s="231" t="s">
        <v>880</v>
      </c>
      <c r="E379" s="123" t="s">
        <v>873</v>
      </c>
      <c r="F379" s="179" t="s">
        <v>102</v>
      </c>
      <c r="G379" s="179" t="s">
        <v>55</v>
      </c>
      <c r="H379" s="179" t="s">
        <v>429</v>
      </c>
      <c r="I379" s="179"/>
      <c r="J379" s="176" t="s">
        <v>874</v>
      </c>
      <c r="K379" s="176"/>
      <c r="L379" s="176" t="s">
        <v>57</v>
      </c>
      <c r="M379" s="176" t="s">
        <v>58</v>
      </c>
      <c r="N379" s="176" t="s">
        <v>875</v>
      </c>
      <c r="O379" s="176" t="s">
        <v>59</v>
      </c>
      <c r="P379" s="176" t="s">
        <v>91</v>
      </c>
      <c r="Q379" s="177" t="s">
        <v>876</v>
      </c>
      <c r="R379" s="177" t="s">
        <v>877</v>
      </c>
      <c r="S379" s="178"/>
      <c r="T379" s="177">
        <v>150</v>
      </c>
      <c r="U379" s="177" t="s">
        <v>878</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881</v>
      </c>
      <c r="C382" s="261" t="s">
        <v>882</v>
      </c>
      <c r="D382" s="229" t="s">
        <v>883</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884</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885</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886</v>
      </c>
      <c r="C387" s="262" t="s">
        <v>887</v>
      </c>
      <c r="D387" s="229" t="s">
        <v>888</v>
      </c>
      <c r="E387" s="123" t="s">
        <v>101</v>
      </c>
      <c r="F387" s="179" t="s">
        <v>102</v>
      </c>
      <c r="G387" s="179" t="s">
        <v>55</v>
      </c>
      <c r="H387" s="179" t="s">
        <v>65</v>
      </c>
      <c r="I387" s="179" t="s">
        <v>1376</v>
      </c>
      <c r="J387" s="176">
        <v>7.4999999999999997E-2</v>
      </c>
      <c r="K387" s="180"/>
      <c r="L387" s="180" t="s">
        <v>106</v>
      </c>
      <c r="M387" s="176" t="s">
        <v>77</v>
      </c>
      <c r="N387" s="176">
        <v>0</v>
      </c>
      <c r="O387" s="176" t="s">
        <v>59</v>
      </c>
      <c r="P387" s="176"/>
      <c r="Q387" s="177"/>
      <c r="R387" s="177" t="s">
        <v>1377</v>
      </c>
      <c r="S387" s="178">
        <v>1</v>
      </c>
      <c r="T387" s="177"/>
      <c r="U387" s="177"/>
      <c r="V387" s="165"/>
      <c r="W387" s="166"/>
      <c r="X387" s="166"/>
      <c r="Y387" s="165"/>
      <c r="Z387" s="167" t="s">
        <v>62</v>
      </c>
      <c r="AA387" s="164">
        <v>8</v>
      </c>
      <c r="AB387" s="164">
        <v>4</v>
      </c>
      <c r="AC387" s="163"/>
      <c r="AD387" s="163" t="s">
        <v>79</v>
      </c>
      <c r="AE387" s="163" t="s">
        <v>1378</v>
      </c>
      <c r="AF387" s="163"/>
      <c r="AG387" s="163"/>
      <c r="AH387" s="163"/>
      <c r="AI387" s="163">
        <v>21</v>
      </c>
      <c r="AJ387" s="163">
        <v>26</v>
      </c>
      <c r="AK387" s="164"/>
      <c r="AL387" s="164" t="s">
        <v>80</v>
      </c>
      <c r="AM387" s="164" t="s">
        <v>1378</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1379</v>
      </c>
    </row>
    <row r="388" spans="1:70" s="122" customFormat="1" ht="12.75" customHeight="1" x14ac:dyDescent="0.2">
      <c r="A388" s="203">
        <v>420</v>
      </c>
      <c r="B388" s="229" t="s">
        <v>886</v>
      </c>
      <c r="C388" s="262" t="s">
        <v>887</v>
      </c>
      <c r="D388" s="229" t="s">
        <v>1352</v>
      </c>
      <c r="E388" s="123" t="s">
        <v>101</v>
      </c>
      <c r="F388" s="179" t="s">
        <v>102</v>
      </c>
      <c r="G388" s="179" t="s">
        <v>55</v>
      </c>
      <c r="H388" s="179" t="s">
        <v>65</v>
      </c>
      <c r="I388" s="179" t="s">
        <v>1380</v>
      </c>
      <c r="J388" s="176">
        <v>7.4999999999999997E-2</v>
      </c>
      <c r="K388" s="180"/>
      <c r="L388" s="180" t="s">
        <v>106</v>
      </c>
      <c r="M388" s="176" t="s">
        <v>77</v>
      </c>
      <c r="N388" s="176">
        <v>96</v>
      </c>
      <c r="O388" s="176" t="s">
        <v>59</v>
      </c>
      <c r="P388" s="176" t="s">
        <v>1381</v>
      </c>
      <c r="Q388" s="177"/>
      <c r="R388" s="177" t="s">
        <v>1377</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1379</v>
      </c>
    </row>
    <row r="389" spans="1:70" s="122" customFormat="1" ht="14.25" customHeight="1" x14ac:dyDescent="0.2">
      <c r="A389" s="203">
        <v>421</v>
      </c>
      <c r="B389" s="231" t="s">
        <v>889</v>
      </c>
      <c r="C389" s="261" t="s">
        <v>890</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891</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892</v>
      </c>
      <c r="BR389" s="163" t="s">
        <v>893</v>
      </c>
    </row>
    <row r="390" spans="1:70" s="122" customFormat="1" ht="14.25" customHeight="1" x14ac:dyDescent="0.2">
      <c r="A390" s="203">
        <v>422</v>
      </c>
      <c r="B390" s="231" t="s">
        <v>889</v>
      </c>
      <c r="C390" s="261" t="s">
        <v>890</v>
      </c>
      <c r="D390" s="231" t="s">
        <v>204</v>
      </c>
      <c r="E390" s="123" t="s">
        <v>101</v>
      </c>
      <c r="F390" s="179" t="s">
        <v>102</v>
      </c>
      <c r="G390" s="179" t="s">
        <v>55</v>
      </c>
      <c r="H390" s="179" t="s">
        <v>65</v>
      </c>
      <c r="I390" s="179" t="s">
        <v>894</v>
      </c>
      <c r="J390" s="176">
        <v>0.05</v>
      </c>
      <c r="K390" s="180"/>
      <c r="L390" s="180" t="s">
        <v>106</v>
      </c>
      <c r="M390" s="176" t="s">
        <v>77</v>
      </c>
      <c r="N390" s="176">
        <v>132</v>
      </c>
      <c r="O390" s="176" t="s">
        <v>59</v>
      </c>
      <c r="P390" s="176" t="s">
        <v>78</v>
      </c>
      <c r="Q390" s="177"/>
      <c r="R390" s="177" t="s">
        <v>891</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892</v>
      </c>
      <c r="BR390" s="163" t="s">
        <v>893</v>
      </c>
    </row>
    <row r="391" spans="1:70" s="122" customFormat="1" ht="14.25" customHeight="1" x14ac:dyDescent="0.2">
      <c r="A391" s="203">
        <v>423</v>
      </c>
      <c r="B391" s="229" t="s">
        <v>895</v>
      </c>
      <c r="C391" s="262" t="s">
        <v>896</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897</v>
      </c>
    </row>
    <row r="392" spans="1:70" s="122" customFormat="1" ht="14.25" customHeight="1" x14ac:dyDescent="0.2">
      <c r="A392" s="203">
        <v>424</v>
      </c>
      <c r="B392" s="229" t="s">
        <v>895</v>
      </c>
      <c r="C392" s="262" t="s">
        <v>896</v>
      </c>
      <c r="D392" s="231" t="s">
        <v>898</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897</v>
      </c>
    </row>
    <row r="393" spans="1:70" s="122" customFormat="1" ht="14.25" customHeight="1" x14ac:dyDescent="0.2">
      <c r="A393" s="203">
        <v>425</v>
      </c>
      <c r="B393" s="229" t="s">
        <v>895</v>
      </c>
      <c r="C393" s="262" t="s">
        <v>896</v>
      </c>
      <c r="D393" s="231" t="s">
        <v>899</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897</v>
      </c>
    </row>
    <row r="394" spans="1:70" s="122" customFormat="1" ht="14.25" customHeight="1" x14ac:dyDescent="0.2">
      <c r="A394" s="203">
        <v>426</v>
      </c>
      <c r="B394" s="229" t="s">
        <v>895</v>
      </c>
      <c r="C394" s="262" t="s">
        <v>896</v>
      </c>
      <c r="D394" s="231" t="s">
        <v>900</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897</v>
      </c>
    </row>
    <row r="395" spans="1:70" s="122" customFormat="1" ht="14.25" customHeight="1" x14ac:dyDescent="0.2">
      <c r="A395" s="203">
        <v>427</v>
      </c>
      <c r="B395" s="229" t="s">
        <v>901</v>
      </c>
      <c r="C395" s="262" t="s">
        <v>902</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903</v>
      </c>
      <c r="R395" s="178"/>
      <c r="S395" s="178">
        <v>0.5</v>
      </c>
      <c r="T395" s="177"/>
      <c r="U395" s="177" t="s">
        <v>904</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905</v>
      </c>
      <c r="BR395" s="124" t="s">
        <v>906</v>
      </c>
    </row>
    <row r="396" spans="1:70" s="122" customFormat="1" ht="14.25" customHeight="1" x14ac:dyDescent="0.2">
      <c r="A396" s="203">
        <v>428</v>
      </c>
      <c r="B396" s="229" t="s">
        <v>901</v>
      </c>
      <c r="C396" s="262" t="s">
        <v>902</v>
      </c>
      <c r="D396" s="231" t="s">
        <v>907</v>
      </c>
      <c r="E396" s="123" t="s">
        <v>101</v>
      </c>
      <c r="F396" s="179" t="s">
        <v>102</v>
      </c>
      <c r="G396" s="179" t="s">
        <v>55</v>
      </c>
      <c r="H396" s="179" t="s">
        <v>56</v>
      </c>
      <c r="I396" s="179" t="s">
        <v>908</v>
      </c>
      <c r="J396" s="176">
        <v>1</v>
      </c>
      <c r="K396" s="180"/>
      <c r="L396" s="180" t="s">
        <v>57</v>
      </c>
      <c r="M396" s="176" t="s">
        <v>77</v>
      </c>
      <c r="N396" s="176">
        <v>47</v>
      </c>
      <c r="O396" s="176" t="s">
        <v>59</v>
      </c>
      <c r="P396" s="176" t="s">
        <v>78</v>
      </c>
      <c r="Q396" s="177" t="s">
        <v>903</v>
      </c>
      <c r="R396" s="178"/>
      <c r="S396" s="178">
        <v>0.5</v>
      </c>
      <c r="T396" s="177"/>
      <c r="U396" s="177" t="s">
        <v>904</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909</v>
      </c>
      <c r="BR396" s="124" t="s">
        <v>906</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1335</v>
      </c>
      <c r="E482" s="123" t="s">
        <v>53</v>
      </c>
      <c r="F482" s="179" t="s">
        <v>102</v>
      </c>
      <c r="G482" s="179" t="s">
        <v>55</v>
      </c>
      <c r="H482" s="179" t="s">
        <v>631</v>
      </c>
      <c r="I482" s="179"/>
      <c r="J482" s="176">
        <v>600</v>
      </c>
      <c r="K482" s="180"/>
      <c r="L482" s="180" t="s">
        <v>57</v>
      </c>
      <c r="M482" s="176" t="s">
        <v>58</v>
      </c>
      <c r="N482" s="176" t="s">
        <v>1147</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1339</v>
      </c>
    </row>
    <row r="483" spans="1:70" s="122" customFormat="1" ht="12.75" customHeight="1" x14ac:dyDescent="0.2">
      <c r="A483" s="91">
        <v>550</v>
      </c>
      <c r="B483" s="229" t="s">
        <v>1407</v>
      </c>
      <c r="C483" s="263" t="s">
        <v>1408</v>
      </c>
      <c r="D483" s="229" t="s">
        <v>1409</v>
      </c>
      <c r="E483" s="123" t="s">
        <v>1410</v>
      </c>
      <c r="F483" s="179" t="s">
        <v>102</v>
      </c>
      <c r="G483" s="179" t="s">
        <v>55</v>
      </c>
      <c r="H483" s="179" t="s">
        <v>1411</v>
      </c>
      <c r="I483" s="179"/>
      <c r="J483" s="176">
        <v>400</v>
      </c>
      <c r="K483" s="180"/>
      <c r="L483" s="180" t="s">
        <v>57</v>
      </c>
      <c r="M483" s="176" t="s">
        <v>58</v>
      </c>
      <c r="N483" s="176" t="s">
        <v>1138</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1412</v>
      </c>
    </row>
    <row r="484" spans="1:70" s="122" customFormat="1" ht="12.75" customHeight="1" x14ac:dyDescent="0.2">
      <c r="A484" s="91">
        <v>551</v>
      </c>
      <c r="B484" s="229" t="s">
        <v>1413</v>
      </c>
      <c r="C484" s="263" t="s">
        <v>1414</v>
      </c>
      <c r="D484" s="229" t="s">
        <v>1415</v>
      </c>
      <c r="E484" s="123" t="s">
        <v>1410</v>
      </c>
      <c r="F484" s="179" t="s">
        <v>102</v>
      </c>
      <c r="G484" s="179" t="s">
        <v>55</v>
      </c>
      <c r="H484" s="179" t="s">
        <v>65</v>
      </c>
      <c r="I484" s="179"/>
      <c r="J484" s="176">
        <v>400</v>
      </c>
      <c r="K484" s="180"/>
      <c r="L484" s="180" t="s">
        <v>57</v>
      </c>
      <c r="M484" s="176" t="s">
        <v>58</v>
      </c>
      <c r="N484" s="176" t="s">
        <v>1138</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1416</v>
      </c>
    </row>
    <row r="485" spans="1:70" s="122" customFormat="1" ht="12.75" customHeight="1" x14ac:dyDescent="0.2">
      <c r="A485" s="91">
        <v>552</v>
      </c>
      <c r="B485" s="229" t="s">
        <v>1417</v>
      </c>
      <c r="C485" s="263" t="s">
        <v>1418</v>
      </c>
      <c r="D485" s="229" t="s">
        <v>1419</v>
      </c>
      <c r="E485" s="123" t="s">
        <v>1410</v>
      </c>
      <c r="F485" s="179" t="s">
        <v>102</v>
      </c>
      <c r="G485" s="179" t="s">
        <v>55</v>
      </c>
      <c r="H485" s="179" t="s">
        <v>65</v>
      </c>
      <c r="I485" s="179"/>
      <c r="J485" s="176">
        <v>400</v>
      </c>
      <c r="K485" s="180"/>
      <c r="L485" s="180" t="s">
        <v>57</v>
      </c>
      <c r="M485" s="176" t="s">
        <v>58</v>
      </c>
      <c r="N485" s="176" t="s">
        <v>1138</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1420</v>
      </c>
    </row>
    <row r="486" spans="1:70" ht="14.25" customHeight="1" x14ac:dyDescent="0.2">
      <c r="A486" s="91">
        <v>553</v>
      </c>
      <c r="B486" s="229" t="s">
        <v>1421</v>
      </c>
      <c r="C486" s="263" t="s">
        <v>1422</v>
      </c>
      <c r="D486" s="229" t="s">
        <v>1423</v>
      </c>
      <c r="E486" s="3" t="s">
        <v>1410</v>
      </c>
      <c r="F486" s="26" t="s">
        <v>102</v>
      </c>
      <c r="G486" s="26" t="s">
        <v>55</v>
      </c>
      <c r="H486" s="26" t="s">
        <v>156</v>
      </c>
      <c r="J486" s="22">
        <v>400</v>
      </c>
      <c r="L486" s="28" t="s">
        <v>57</v>
      </c>
      <c r="M486" s="22" t="s">
        <v>58</v>
      </c>
      <c r="N486" s="22" t="s">
        <v>1147</v>
      </c>
      <c r="O486" s="22" t="s">
        <v>59</v>
      </c>
      <c r="P486" s="22" t="s">
        <v>91</v>
      </c>
      <c r="R486" s="23" t="s">
        <v>1424</v>
      </c>
      <c r="T486" s="23">
        <v>240</v>
      </c>
      <c r="V486" s="25" t="s">
        <v>435</v>
      </c>
      <c r="Y486" s="25" t="s">
        <v>1425</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1412</v>
      </c>
    </row>
    <row r="487" spans="1:70" ht="14.25" customHeight="1" x14ac:dyDescent="0.2">
      <c r="A487" s="91">
        <v>554</v>
      </c>
      <c r="B487" s="229" t="s">
        <v>1426</v>
      </c>
      <c r="C487" s="263" t="s">
        <v>1427</v>
      </c>
      <c r="D487" s="229" t="s">
        <v>1428</v>
      </c>
      <c r="E487" s="3" t="s">
        <v>1410</v>
      </c>
      <c r="F487" s="26" t="s">
        <v>102</v>
      </c>
      <c r="G487" s="26" t="s">
        <v>55</v>
      </c>
      <c r="H487" s="26" t="s">
        <v>534</v>
      </c>
      <c r="J487" s="22">
        <v>400</v>
      </c>
      <c r="L487" s="28" t="s">
        <v>57</v>
      </c>
      <c r="M487" s="22" t="s">
        <v>58</v>
      </c>
      <c r="N487" s="22" t="s">
        <v>1138</v>
      </c>
      <c r="O487" s="22" t="s">
        <v>59</v>
      </c>
      <c r="P487" s="22" t="s">
        <v>91</v>
      </c>
      <c r="V487" s="25" t="s">
        <v>435</v>
      </c>
      <c r="Y487" s="25" t="s">
        <v>1429</v>
      </c>
      <c r="Z487" s="83" t="s">
        <v>62</v>
      </c>
      <c r="AA487" s="6">
        <v>28</v>
      </c>
      <c r="BQ487" s="6" t="s">
        <v>213</v>
      </c>
      <c r="BR487" s="5" t="s">
        <v>1412</v>
      </c>
    </row>
    <row r="488" spans="1:70" ht="14.25" customHeight="1" x14ac:dyDescent="0.2">
      <c r="A488" s="91">
        <v>555</v>
      </c>
      <c r="B488" s="229" t="s">
        <v>1426</v>
      </c>
      <c r="C488" s="263" t="s">
        <v>1427</v>
      </c>
      <c r="D488" s="229" t="s">
        <v>1430</v>
      </c>
      <c r="E488" s="3" t="s">
        <v>1410</v>
      </c>
      <c r="F488" s="26" t="s">
        <v>102</v>
      </c>
      <c r="G488" s="26" t="s">
        <v>55</v>
      </c>
      <c r="H488" s="26" t="s">
        <v>539</v>
      </c>
      <c r="J488" s="22">
        <v>400</v>
      </c>
      <c r="L488" s="28" t="s">
        <v>57</v>
      </c>
      <c r="M488" s="22" t="s">
        <v>58</v>
      </c>
      <c r="N488" s="22" t="s">
        <v>1138</v>
      </c>
      <c r="O488" s="22" t="s">
        <v>59</v>
      </c>
      <c r="P488" s="22" t="s">
        <v>91</v>
      </c>
      <c r="V488" s="25" t="s">
        <v>435</v>
      </c>
      <c r="Y488" s="25" t="s">
        <v>1429</v>
      </c>
      <c r="Z488" s="83" t="s">
        <v>62</v>
      </c>
      <c r="AA488" s="6">
        <v>28</v>
      </c>
      <c r="BQ488" s="6" t="s">
        <v>213</v>
      </c>
      <c r="BR488" s="5" t="s">
        <v>1412</v>
      </c>
    </row>
    <row r="489" spans="1:70" ht="14.25" x14ac:dyDescent="0.2">
      <c r="A489" s="91">
        <v>556</v>
      </c>
      <c r="B489" s="229" t="s">
        <v>1512</v>
      </c>
      <c r="C489" s="263" t="s">
        <v>1431</v>
      </c>
      <c r="D489" s="229" t="s">
        <v>673</v>
      </c>
      <c r="E489" s="3" t="s">
        <v>1410</v>
      </c>
      <c r="F489" s="26" t="s">
        <v>102</v>
      </c>
      <c r="G489" s="26" t="s">
        <v>55</v>
      </c>
      <c r="H489" s="26" t="s">
        <v>1432</v>
      </c>
      <c r="J489" s="22">
        <v>100</v>
      </c>
      <c r="K489" s="28">
        <v>87.894559999999998</v>
      </c>
      <c r="L489" s="28" t="s">
        <v>57</v>
      </c>
      <c r="M489" s="22" t="s">
        <v>58</v>
      </c>
      <c r="N489" s="22">
        <v>0</v>
      </c>
      <c r="O489" s="22" t="s">
        <v>59</v>
      </c>
      <c r="P489" s="22" t="s">
        <v>78</v>
      </c>
      <c r="R489" s="23" t="s">
        <v>1433</v>
      </c>
      <c r="V489" s="25" t="s">
        <v>61</v>
      </c>
      <c r="Z489" s="83" t="s">
        <v>62</v>
      </c>
      <c r="AA489" s="6">
        <v>6</v>
      </c>
      <c r="AB489" s="6">
        <v>0</v>
      </c>
      <c r="AG489" s="5" t="s">
        <v>79</v>
      </c>
      <c r="AI489" s="5">
        <v>18</v>
      </c>
      <c r="AJ489" s="5">
        <v>45</v>
      </c>
      <c r="BQ489" s="6" t="s">
        <v>213</v>
      </c>
      <c r="BR489" s="5" t="s">
        <v>1434</v>
      </c>
    </row>
    <row r="490" spans="1:70" ht="14.25" customHeight="1" x14ac:dyDescent="0.2">
      <c r="A490" s="91">
        <v>557</v>
      </c>
      <c r="B490" s="229" t="s">
        <v>1512</v>
      </c>
      <c r="C490" s="263" t="s">
        <v>1431</v>
      </c>
      <c r="D490" s="229" t="s">
        <v>397</v>
      </c>
      <c r="E490" s="3" t="s">
        <v>1410</v>
      </c>
      <c r="F490" s="26" t="s">
        <v>102</v>
      </c>
      <c r="G490" s="26" t="s">
        <v>55</v>
      </c>
      <c r="H490" s="26" t="s">
        <v>1432</v>
      </c>
      <c r="J490" s="22">
        <v>300</v>
      </c>
      <c r="K490" s="28">
        <v>263.68367999999998</v>
      </c>
      <c r="L490" s="28" t="s">
        <v>57</v>
      </c>
      <c r="M490" s="22" t="s">
        <v>58</v>
      </c>
      <c r="N490" s="22">
        <v>0</v>
      </c>
      <c r="O490" s="22" t="s">
        <v>59</v>
      </c>
      <c r="P490" s="22" t="s">
        <v>78</v>
      </c>
      <c r="R490" s="23" t="s">
        <v>1433</v>
      </c>
      <c r="V490" s="25" t="s">
        <v>61</v>
      </c>
      <c r="Z490" s="83" t="s">
        <v>62</v>
      </c>
      <c r="AA490" s="6">
        <v>5</v>
      </c>
      <c r="AB490" s="6">
        <v>0</v>
      </c>
      <c r="AG490" s="5" t="s">
        <v>79</v>
      </c>
      <c r="AI490" s="5">
        <v>18</v>
      </c>
      <c r="AJ490" s="5">
        <v>45</v>
      </c>
      <c r="BQ490" s="6" t="s">
        <v>213</v>
      </c>
      <c r="BR490" s="5" t="s">
        <v>1434</v>
      </c>
    </row>
    <row r="491" spans="1:70" ht="14.25" customHeight="1" x14ac:dyDescent="0.2">
      <c r="A491" s="91">
        <v>558</v>
      </c>
      <c r="B491" s="229" t="s">
        <v>1512</v>
      </c>
      <c r="C491" s="263" t="s">
        <v>1431</v>
      </c>
      <c r="D491" s="229" t="s">
        <v>401</v>
      </c>
      <c r="E491" s="3" t="s">
        <v>1410</v>
      </c>
      <c r="F491" s="26" t="s">
        <v>102</v>
      </c>
      <c r="G491" s="26" t="s">
        <v>55</v>
      </c>
      <c r="H491" s="26" t="s">
        <v>1432</v>
      </c>
      <c r="J491" s="22">
        <v>600</v>
      </c>
      <c r="K491" s="28">
        <v>527.36735999999996</v>
      </c>
      <c r="L491" s="28" t="s">
        <v>57</v>
      </c>
      <c r="M491" s="22" t="s">
        <v>58</v>
      </c>
      <c r="N491" s="22">
        <v>0</v>
      </c>
      <c r="O491" s="22" t="s">
        <v>59</v>
      </c>
      <c r="P491" s="22" t="s">
        <v>78</v>
      </c>
      <c r="R491" s="23" t="s">
        <v>1433</v>
      </c>
      <c r="V491" s="25" t="s">
        <v>61</v>
      </c>
      <c r="Z491" s="83" t="s">
        <v>62</v>
      </c>
      <c r="AA491" s="6">
        <v>6</v>
      </c>
      <c r="AB491" s="6">
        <v>0</v>
      </c>
      <c r="AG491" s="5" t="s">
        <v>79</v>
      </c>
      <c r="AI491" s="5">
        <v>18</v>
      </c>
      <c r="AJ491" s="5">
        <v>45</v>
      </c>
      <c r="BQ491" s="6" t="s">
        <v>213</v>
      </c>
      <c r="BR491" s="5" t="s">
        <v>1434</v>
      </c>
    </row>
    <row r="492" spans="1:70" ht="14.25" customHeight="1" x14ac:dyDescent="0.2">
      <c r="A492" s="91">
        <v>559</v>
      </c>
      <c r="B492" s="229" t="s">
        <v>1512</v>
      </c>
      <c r="C492" s="263" t="s">
        <v>1431</v>
      </c>
      <c r="D492" s="229" t="s">
        <v>678</v>
      </c>
      <c r="E492" s="3" t="s">
        <v>1410</v>
      </c>
      <c r="F492" s="26" t="s">
        <v>102</v>
      </c>
      <c r="G492" s="26" t="s">
        <v>55</v>
      </c>
      <c r="H492" s="26" t="s">
        <v>1432</v>
      </c>
      <c r="J492" s="22">
        <v>900</v>
      </c>
      <c r="K492" s="28">
        <v>791.05103999999994</v>
      </c>
      <c r="L492" s="28" t="s">
        <v>57</v>
      </c>
      <c r="M492" s="22" t="s">
        <v>58</v>
      </c>
      <c r="N492" s="22">
        <v>0</v>
      </c>
      <c r="O492" s="22" t="s">
        <v>59</v>
      </c>
      <c r="P492" s="22" t="s">
        <v>78</v>
      </c>
      <c r="R492" s="23" t="s">
        <v>1433</v>
      </c>
      <c r="V492" s="25" t="s">
        <v>61</v>
      </c>
      <c r="Z492" s="83" t="s">
        <v>62</v>
      </c>
      <c r="AA492" s="6">
        <v>6</v>
      </c>
      <c r="AB492" s="6">
        <v>0</v>
      </c>
      <c r="AG492" s="5" t="s">
        <v>79</v>
      </c>
      <c r="AI492" s="5">
        <v>18</v>
      </c>
      <c r="AJ492" s="5">
        <v>45</v>
      </c>
      <c r="BQ492" s="6" t="s">
        <v>213</v>
      </c>
      <c r="BR492" s="5" t="s">
        <v>1434</v>
      </c>
    </row>
    <row r="493" spans="1:70" ht="14.25" customHeight="1" x14ac:dyDescent="0.2">
      <c r="A493" s="91">
        <v>560</v>
      </c>
      <c r="B493" s="229" t="s">
        <v>1512</v>
      </c>
      <c r="C493" s="263" t="s">
        <v>1431</v>
      </c>
      <c r="D493" s="229" t="s">
        <v>1513</v>
      </c>
      <c r="E493" s="3" t="s">
        <v>1410</v>
      </c>
      <c r="F493" s="26" t="s">
        <v>102</v>
      </c>
      <c r="G493" s="26" t="s">
        <v>55</v>
      </c>
      <c r="H493" s="26" t="s">
        <v>1432</v>
      </c>
      <c r="J493" s="22">
        <v>1200</v>
      </c>
      <c r="K493" s="28">
        <v>1054.7347199999999</v>
      </c>
      <c r="L493" s="28" t="s">
        <v>57</v>
      </c>
      <c r="M493" s="22" t="s">
        <v>58</v>
      </c>
      <c r="N493" s="22">
        <v>0</v>
      </c>
      <c r="O493" s="22" t="s">
        <v>59</v>
      </c>
      <c r="P493" s="22" t="s">
        <v>78</v>
      </c>
      <c r="R493" s="23" t="s">
        <v>1433</v>
      </c>
      <c r="V493" s="25" t="s">
        <v>61</v>
      </c>
      <c r="Z493" s="83" t="s">
        <v>62</v>
      </c>
      <c r="AA493" s="6">
        <v>6</v>
      </c>
      <c r="AB493" s="6">
        <v>0</v>
      </c>
      <c r="AG493" s="5" t="s">
        <v>79</v>
      </c>
      <c r="AI493" s="5">
        <v>18</v>
      </c>
      <c r="AJ493" s="5">
        <v>45</v>
      </c>
      <c r="BQ493" s="6" t="s">
        <v>213</v>
      </c>
      <c r="BR493" s="5" t="s">
        <v>1434</v>
      </c>
    </row>
    <row r="494" spans="1:70" ht="14.25" customHeight="1" x14ac:dyDescent="0.2">
      <c r="A494" s="91">
        <v>561</v>
      </c>
      <c r="B494" s="229" t="s">
        <v>1514</v>
      </c>
      <c r="C494" s="263" t="s">
        <v>1435</v>
      </c>
      <c r="D494" s="229" t="s">
        <v>1513</v>
      </c>
      <c r="E494" s="3" t="s">
        <v>1410</v>
      </c>
      <c r="F494" s="26" t="s">
        <v>102</v>
      </c>
      <c r="G494" s="26" t="s">
        <v>55</v>
      </c>
      <c r="H494" s="26" t="s">
        <v>1436</v>
      </c>
      <c r="J494" s="22">
        <v>200</v>
      </c>
      <c r="L494" s="28" t="s">
        <v>57</v>
      </c>
      <c r="M494" s="22" t="s">
        <v>58</v>
      </c>
      <c r="N494" s="22" t="s">
        <v>182</v>
      </c>
      <c r="O494" s="22" t="s">
        <v>59</v>
      </c>
      <c r="P494" s="22" t="s">
        <v>91</v>
      </c>
      <c r="R494" s="23" t="s">
        <v>1433</v>
      </c>
      <c r="V494" s="25" t="s">
        <v>435</v>
      </c>
      <c r="Y494" s="25" t="s">
        <v>1437</v>
      </c>
      <c r="Z494" s="83" t="s">
        <v>62</v>
      </c>
      <c r="AA494" s="6">
        <v>20</v>
      </c>
      <c r="AG494" s="5" t="s">
        <v>79</v>
      </c>
      <c r="AI494" s="5">
        <v>18</v>
      </c>
      <c r="AJ494" s="5">
        <v>50</v>
      </c>
      <c r="BQ494" s="6" t="s">
        <v>213</v>
      </c>
      <c r="BR494" s="5" t="s">
        <v>1412</v>
      </c>
    </row>
    <row r="495" spans="1:70" ht="14.25" customHeight="1" x14ac:dyDescent="0.2">
      <c r="A495" s="91">
        <v>562</v>
      </c>
      <c r="B495" s="229" t="s">
        <v>1514</v>
      </c>
      <c r="C495" s="263" t="s">
        <v>1435</v>
      </c>
      <c r="D495" s="229" t="s">
        <v>1515</v>
      </c>
      <c r="E495" s="3" t="s">
        <v>1410</v>
      </c>
      <c r="F495" s="26" t="s">
        <v>102</v>
      </c>
      <c r="G495" s="26" t="s">
        <v>55</v>
      </c>
      <c r="H495" s="26" t="s">
        <v>1436</v>
      </c>
      <c r="J495" s="22">
        <v>400</v>
      </c>
      <c r="L495" s="28" t="s">
        <v>57</v>
      </c>
      <c r="M495" s="22" t="s">
        <v>58</v>
      </c>
      <c r="N495" s="22" t="s">
        <v>182</v>
      </c>
      <c r="O495" s="22" t="s">
        <v>59</v>
      </c>
      <c r="P495" s="22" t="s">
        <v>91</v>
      </c>
      <c r="R495" s="23" t="s">
        <v>1433</v>
      </c>
      <c r="V495" s="25" t="s">
        <v>435</v>
      </c>
      <c r="Y495" s="25" t="s">
        <v>1437</v>
      </c>
      <c r="Z495" s="83" t="s">
        <v>62</v>
      </c>
      <c r="AA495" s="6">
        <v>20</v>
      </c>
      <c r="AG495" s="5" t="s">
        <v>79</v>
      </c>
      <c r="AI495" s="5">
        <v>18</v>
      </c>
      <c r="AJ495" s="5">
        <v>50</v>
      </c>
      <c r="BQ495" s="6" t="s">
        <v>213</v>
      </c>
      <c r="BR495" s="5" t="s">
        <v>1412</v>
      </c>
    </row>
    <row r="496" spans="1:70" ht="14.25" customHeight="1" x14ac:dyDescent="0.2">
      <c r="A496" s="91">
        <v>563</v>
      </c>
      <c r="B496" s="229" t="s">
        <v>1514</v>
      </c>
      <c r="C496" s="263" t="s">
        <v>1435</v>
      </c>
      <c r="D496" s="229" t="s">
        <v>1516</v>
      </c>
      <c r="E496" s="3" t="s">
        <v>1410</v>
      </c>
      <c r="F496" s="26" t="s">
        <v>102</v>
      </c>
      <c r="G496" s="26" t="s">
        <v>55</v>
      </c>
      <c r="H496" s="26" t="s">
        <v>1436</v>
      </c>
      <c r="J496" s="22">
        <v>800</v>
      </c>
      <c r="L496" s="28" t="s">
        <v>57</v>
      </c>
      <c r="M496" s="22" t="s">
        <v>58</v>
      </c>
      <c r="N496" s="22" t="s">
        <v>182</v>
      </c>
      <c r="O496" s="22" t="s">
        <v>59</v>
      </c>
      <c r="P496" s="22" t="s">
        <v>91</v>
      </c>
      <c r="R496" s="23" t="s">
        <v>1433</v>
      </c>
      <c r="V496" s="25" t="s">
        <v>435</v>
      </c>
      <c r="Y496" s="25" t="s">
        <v>1437</v>
      </c>
      <c r="Z496" s="83" t="s">
        <v>62</v>
      </c>
      <c r="AA496" s="6">
        <v>20</v>
      </c>
      <c r="AG496" s="5" t="s">
        <v>79</v>
      </c>
      <c r="AI496" s="5">
        <v>18</v>
      </c>
      <c r="AJ496" s="5">
        <v>50</v>
      </c>
      <c r="BQ496" s="6" t="s">
        <v>213</v>
      </c>
      <c r="BR496" s="5" t="s">
        <v>1412</v>
      </c>
    </row>
    <row r="497" spans="1:70" ht="14.25" customHeight="1" x14ac:dyDescent="0.2">
      <c r="A497" s="91">
        <v>564</v>
      </c>
      <c r="B497" s="229" t="s">
        <v>1517</v>
      </c>
      <c r="C497" s="263" t="s">
        <v>1431</v>
      </c>
      <c r="D497" s="229" t="s">
        <v>673</v>
      </c>
      <c r="E497" s="3" t="s">
        <v>1410</v>
      </c>
      <c r="F497" s="26" t="s">
        <v>102</v>
      </c>
      <c r="G497" s="26" t="s">
        <v>55</v>
      </c>
      <c r="H497" s="26" t="s">
        <v>1438</v>
      </c>
      <c r="J497" s="22">
        <v>100</v>
      </c>
      <c r="L497" s="28" t="s">
        <v>57</v>
      </c>
      <c r="M497" s="22" t="s">
        <v>58</v>
      </c>
      <c r="N497" s="22" t="s">
        <v>1439</v>
      </c>
      <c r="O497" s="22" t="s">
        <v>59</v>
      </c>
      <c r="P497" s="22" t="s">
        <v>91</v>
      </c>
      <c r="R497" s="23" t="s">
        <v>1433</v>
      </c>
      <c r="V497" s="25" t="s">
        <v>61</v>
      </c>
      <c r="Z497" s="83" t="s">
        <v>62</v>
      </c>
      <c r="AA497" s="6">
        <v>6</v>
      </c>
      <c r="AB497" s="6">
        <v>0</v>
      </c>
      <c r="BQ497" s="6" t="s">
        <v>213</v>
      </c>
      <c r="BR497" s="5" t="s">
        <v>1412</v>
      </c>
    </row>
    <row r="498" spans="1:70" ht="14.25" customHeight="1" x14ac:dyDescent="0.2">
      <c r="A498" s="91">
        <v>565</v>
      </c>
      <c r="B498" s="229" t="s">
        <v>1517</v>
      </c>
      <c r="C498" s="263" t="s">
        <v>1431</v>
      </c>
      <c r="D498" s="229" t="s">
        <v>1513</v>
      </c>
      <c r="E498" s="3" t="s">
        <v>1410</v>
      </c>
      <c r="F498" s="26" t="s">
        <v>102</v>
      </c>
      <c r="G498" s="26" t="s">
        <v>55</v>
      </c>
      <c r="H498" s="26" t="s">
        <v>1438</v>
      </c>
      <c r="J498" s="22">
        <v>200</v>
      </c>
      <c r="L498" s="28" t="s">
        <v>57</v>
      </c>
      <c r="M498" s="22" t="s">
        <v>58</v>
      </c>
      <c r="N498" s="22" t="s">
        <v>1439</v>
      </c>
      <c r="O498" s="22" t="s">
        <v>59</v>
      </c>
      <c r="P498" s="22" t="s">
        <v>91</v>
      </c>
      <c r="R498" s="23" t="s">
        <v>1433</v>
      </c>
      <c r="V498" s="25" t="s">
        <v>61</v>
      </c>
      <c r="Z498" s="83" t="s">
        <v>62</v>
      </c>
      <c r="AA498" s="6">
        <v>6</v>
      </c>
      <c r="AB498" s="6">
        <v>0</v>
      </c>
      <c r="BQ498" s="6" t="s">
        <v>213</v>
      </c>
      <c r="BR498" s="5" t="s">
        <v>1412</v>
      </c>
    </row>
    <row r="499" spans="1:70" ht="14.25" customHeight="1" x14ac:dyDescent="0.2">
      <c r="A499" s="91">
        <v>566</v>
      </c>
      <c r="B499" s="229" t="s">
        <v>1518</v>
      </c>
      <c r="C499" s="263" t="s">
        <v>1435</v>
      </c>
      <c r="D499" s="229" t="s">
        <v>1521</v>
      </c>
      <c r="E499" s="3" t="s">
        <v>1410</v>
      </c>
      <c r="F499" s="26" t="s">
        <v>102</v>
      </c>
      <c r="G499" s="26" t="s">
        <v>55</v>
      </c>
      <c r="H499" s="26" t="s">
        <v>1440</v>
      </c>
      <c r="J499" s="22">
        <v>400</v>
      </c>
      <c r="L499" s="28" t="s">
        <v>57</v>
      </c>
      <c r="M499" s="22" t="s">
        <v>58</v>
      </c>
      <c r="N499" s="22">
        <v>0</v>
      </c>
      <c r="O499" s="22" t="s">
        <v>59</v>
      </c>
      <c r="P499" s="22" t="s">
        <v>78</v>
      </c>
      <c r="R499" s="23" t="s">
        <v>1433</v>
      </c>
      <c r="V499" s="25" t="s">
        <v>435</v>
      </c>
      <c r="Y499" s="25" t="s">
        <v>1437</v>
      </c>
      <c r="Z499" s="83" t="s">
        <v>62</v>
      </c>
      <c r="AA499" s="6">
        <v>14</v>
      </c>
      <c r="AB499" s="6">
        <v>14</v>
      </c>
      <c r="BQ499" s="6" t="s">
        <v>213</v>
      </c>
      <c r="BR499" s="5" t="s">
        <v>1412</v>
      </c>
    </row>
    <row r="500" spans="1:70" ht="14.25" customHeight="1" x14ac:dyDescent="0.2">
      <c r="A500" s="91">
        <v>567</v>
      </c>
      <c r="B500" s="229" t="s">
        <v>1518</v>
      </c>
      <c r="C500" s="263" t="s">
        <v>1435</v>
      </c>
      <c r="D500" s="229" t="s">
        <v>1522</v>
      </c>
      <c r="E500" s="3" t="s">
        <v>1410</v>
      </c>
      <c r="F500" s="26" t="s">
        <v>102</v>
      </c>
      <c r="G500" s="26" t="s">
        <v>55</v>
      </c>
      <c r="H500" s="26" t="s">
        <v>1440</v>
      </c>
      <c r="J500" s="22">
        <v>400</v>
      </c>
      <c r="L500" s="28" t="s">
        <v>57</v>
      </c>
      <c r="M500" s="22" t="s">
        <v>58</v>
      </c>
      <c r="N500" s="22">
        <v>0</v>
      </c>
      <c r="O500" s="22" t="s">
        <v>59</v>
      </c>
      <c r="P500" s="22" t="s">
        <v>78</v>
      </c>
      <c r="R500" s="23" t="s">
        <v>1433</v>
      </c>
      <c r="V500" s="25" t="s">
        <v>435</v>
      </c>
      <c r="Y500" s="25" t="s">
        <v>1437</v>
      </c>
      <c r="Z500" s="83" t="s">
        <v>62</v>
      </c>
      <c r="AA500" s="6">
        <v>15</v>
      </c>
      <c r="AB500" s="6">
        <v>0</v>
      </c>
      <c r="BQ500" s="6" t="s">
        <v>213</v>
      </c>
      <c r="BR500" s="5" t="s">
        <v>1412</v>
      </c>
    </row>
    <row r="501" spans="1:70" ht="14.25" customHeight="1" x14ac:dyDescent="0.2">
      <c r="A501" s="91">
        <v>568</v>
      </c>
      <c r="B501" s="229" t="s">
        <v>1519</v>
      </c>
      <c r="C501" s="263" t="s">
        <v>1435</v>
      </c>
      <c r="D501" s="229" t="s">
        <v>1523</v>
      </c>
      <c r="E501" s="3" t="s">
        <v>1410</v>
      </c>
      <c r="F501" s="26" t="s">
        <v>102</v>
      </c>
      <c r="G501" s="26" t="s">
        <v>55</v>
      </c>
      <c r="H501" s="26" t="s">
        <v>1441</v>
      </c>
      <c r="J501" s="22">
        <v>400</v>
      </c>
      <c r="L501" s="28" t="s">
        <v>57</v>
      </c>
      <c r="M501" s="22" t="s">
        <v>58</v>
      </c>
      <c r="N501" s="22">
        <v>0</v>
      </c>
      <c r="O501" s="22" t="s">
        <v>59</v>
      </c>
      <c r="P501" s="22" t="s">
        <v>78</v>
      </c>
      <c r="R501" s="23" t="s">
        <v>1433</v>
      </c>
      <c r="V501" s="25" t="s">
        <v>435</v>
      </c>
      <c r="Y501" s="25" t="s">
        <v>1442</v>
      </c>
      <c r="Z501" s="83" t="s">
        <v>62</v>
      </c>
      <c r="AA501" s="6">
        <v>16</v>
      </c>
      <c r="BQ501" s="6" t="s">
        <v>213</v>
      </c>
      <c r="BR501" s="5" t="s">
        <v>1412</v>
      </c>
    </row>
    <row r="502" spans="1:70" ht="14.25" customHeight="1" x14ac:dyDescent="0.2">
      <c r="A502" s="91">
        <v>569</v>
      </c>
      <c r="B502" s="229" t="s">
        <v>1520</v>
      </c>
      <c r="C502" s="263" t="s">
        <v>1435</v>
      </c>
      <c r="D502" s="229" t="s">
        <v>1524</v>
      </c>
      <c r="E502" s="3" t="s">
        <v>1410</v>
      </c>
      <c r="F502" s="26" t="s">
        <v>102</v>
      </c>
      <c r="G502" s="26" t="s">
        <v>55</v>
      </c>
      <c r="H502" s="26" t="s">
        <v>1443</v>
      </c>
      <c r="J502" s="22">
        <v>400</v>
      </c>
      <c r="L502" s="28" t="s">
        <v>57</v>
      </c>
      <c r="M502" s="22" t="s">
        <v>58</v>
      </c>
      <c r="N502" s="22">
        <v>0</v>
      </c>
      <c r="O502" s="22" t="s">
        <v>59</v>
      </c>
      <c r="P502" s="22" t="s">
        <v>78</v>
      </c>
      <c r="R502" s="23" t="s">
        <v>1433</v>
      </c>
      <c r="V502" s="25" t="s">
        <v>61</v>
      </c>
      <c r="Z502" s="83" t="s">
        <v>62</v>
      </c>
      <c r="AA502" s="6">
        <v>32</v>
      </c>
      <c r="AB502" s="6">
        <v>0</v>
      </c>
      <c r="BQ502" s="6" t="s">
        <v>213</v>
      </c>
      <c r="BR502" s="5" t="s">
        <v>1412</v>
      </c>
    </row>
    <row r="503" spans="1:70" ht="14.25" customHeight="1" x14ac:dyDescent="0.2">
      <c r="A503" s="91">
        <v>570</v>
      </c>
      <c r="B503" s="229" t="s">
        <v>1444</v>
      </c>
      <c r="C503" s="263" t="s">
        <v>1445</v>
      </c>
      <c r="D503" s="229" t="s">
        <v>1822</v>
      </c>
      <c r="E503" s="3" t="s">
        <v>1177</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1446</v>
      </c>
    </row>
    <row r="504" spans="1:70" ht="14.25" customHeight="1" x14ac:dyDescent="0.2">
      <c r="A504" s="91">
        <v>571</v>
      </c>
      <c r="B504" s="229" t="s">
        <v>1444</v>
      </c>
      <c r="C504" s="263" t="s">
        <v>1445</v>
      </c>
      <c r="D504" s="229" t="s">
        <v>1823</v>
      </c>
      <c r="E504" s="3" t="s">
        <v>1177</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1446</v>
      </c>
    </row>
    <row r="505" spans="1:70" ht="14.25" customHeight="1" x14ac:dyDescent="0.2">
      <c r="A505" s="91">
        <v>572</v>
      </c>
      <c r="B505" s="229" t="s">
        <v>1447</v>
      </c>
      <c r="C505" s="263" t="s">
        <v>1448</v>
      </c>
      <c r="D505" s="229" t="s">
        <v>1824</v>
      </c>
      <c r="E505" s="3" t="s">
        <v>1177</v>
      </c>
      <c r="F505" s="26" t="s">
        <v>102</v>
      </c>
      <c r="G505" s="26" t="s">
        <v>55</v>
      </c>
      <c r="H505" s="26" t="s">
        <v>534</v>
      </c>
      <c r="J505" s="22">
        <v>400</v>
      </c>
      <c r="L505" s="28" t="s">
        <v>57</v>
      </c>
      <c r="M505" s="22" t="s">
        <v>58</v>
      </c>
      <c r="N505" s="22" t="s">
        <v>1449</v>
      </c>
      <c r="O505" s="22" t="s">
        <v>59</v>
      </c>
      <c r="P505" s="22" t="s">
        <v>91</v>
      </c>
      <c r="R505" s="23" t="s">
        <v>1953</v>
      </c>
      <c r="V505" s="25" t="s">
        <v>1450</v>
      </c>
      <c r="W505" s="65">
        <v>1</v>
      </c>
      <c r="X505" s="106">
        <v>2</v>
      </c>
      <c r="Y505" s="25" t="s">
        <v>1451</v>
      </c>
      <c r="Z505" s="83" t="s">
        <v>62</v>
      </c>
      <c r="AA505" s="6">
        <v>20</v>
      </c>
      <c r="AB505" s="6">
        <v>13</v>
      </c>
      <c r="AC505" s="5">
        <v>28.6</v>
      </c>
      <c r="AD505" s="5" t="s">
        <v>79</v>
      </c>
      <c r="AE505" s="5" t="s">
        <v>115</v>
      </c>
      <c r="AK505" s="6">
        <v>68.2</v>
      </c>
      <c r="AL505" s="6" t="s">
        <v>80</v>
      </c>
      <c r="AM505" s="6" t="s">
        <v>117</v>
      </c>
      <c r="BQ505" s="6" t="s">
        <v>213</v>
      </c>
      <c r="BR505" s="5" t="s">
        <v>1412</v>
      </c>
    </row>
    <row r="506" spans="1:70" ht="14.25" customHeight="1" x14ac:dyDescent="0.2">
      <c r="A506" s="91">
        <v>573</v>
      </c>
      <c r="B506" s="229" t="s">
        <v>1447</v>
      </c>
      <c r="C506" s="263" t="s">
        <v>1448</v>
      </c>
      <c r="D506" s="229" t="s">
        <v>1825</v>
      </c>
      <c r="E506" s="3" t="s">
        <v>1177</v>
      </c>
      <c r="F506" s="26" t="s">
        <v>102</v>
      </c>
      <c r="G506" s="26" t="s">
        <v>55</v>
      </c>
      <c r="H506" s="26" t="s">
        <v>534</v>
      </c>
      <c r="J506" s="22">
        <v>400</v>
      </c>
      <c r="L506" s="28" t="s">
        <v>57</v>
      </c>
      <c r="M506" s="22" t="s">
        <v>58</v>
      </c>
      <c r="N506" s="22" t="s">
        <v>1452</v>
      </c>
      <c r="O506" s="22" t="s">
        <v>59</v>
      </c>
      <c r="P506" s="22" t="s">
        <v>91</v>
      </c>
      <c r="R506" s="23" t="s">
        <v>1953</v>
      </c>
      <c r="V506" s="25" t="s">
        <v>1450</v>
      </c>
      <c r="W506" s="65">
        <v>1</v>
      </c>
      <c r="X506" s="106">
        <v>2</v>
      </c>
      <c r="Y506" s="25" t="s">
        <v>1451</v>
      </c>
      <c r="Z506" s="83" t="s">
        <v>62</v>
      </c>
      <c r="AA506" s="6">
        <v>19</v>
      </c>
      <c r="AB506" s="6">
        <v>13</v>
      </c>
      <c r="AC506" s="5">
        <v>28.6</v>
      </c>
      <c r="AD506" s="5" t="s">
        <v>79</v>
      </c>
      <c r="AE506" s="5" t="s">
        <v>115</v>
      </c>
      <c r="AK506" s="6">
        <v>68.2</v>
      </c>
      <c r="AL506" s="6" t="s">
        <v>80</v>
      </c>
      <c r="AM506" s="6" t="s">
        <v>117</v>
      </c>
      <c r="BQ506" s="6" t="s">
        <v>213</v>
      </c>
      <c r="BR506" s="5" t="s">
        <v>1453</v>
      </c>
    </row>
    <row r="507" spans="1:70" ht="14.25" customHeight="1" x14ac:dyDescent="0.2">
      <c r="A507" s="91">
        <v>574</v>
      </c>
      <c r="B507" s="229" t="s">
        <v>1454</v>
      </c>
      <c r="C507" s="263" t="s">
        <v>1455</v>
      </c>
      <c r="D507" s="229" t="s">
        <v>1826</v>
      </c>
      <c r="E507" s="3" t="s">
        <v>1177</v>
      </c>
      <c r="F507" s="26" t="s">
        <v>102</v>
      </c>
      <c r="G507" s="26" t="s">
        <v>55</v>
      </c>
      <c r="H507" s="26" t="s">
        <v>56</v>
      </c>
      <c r="J507" s="22">
        <v>1200</v>
      </c>
      <c r="L507" s="28" t="s">
        <v>57</v>
      </c>
      <c r="M507" s="22" t="s">
        <v>58</v>
      </c>
      <c r="N507" s="22">
        <v>0</v>
      </c>
      <c r="O507" s="22" t="s">
        <v>59</v>
      </c>
      <c r="P507" s="22" t="s">
        <v>78</v>
      </c>
      <c r="V507" s="25" t="s">
        <v>435</v>
      </c>
      <c r="Y507" s="25" t="s">
        <v>1456</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1457</v>
      </c>
    </row>
    <row r="508" spans="1:70" ht="14.25" customHeight="1" x14ac:dyDescent="0.2">
      <c r="A508" s="91">
        <v>575</v>
      </c>
      <c r="B508" s="229" t="s">
        <v>1454</v>
      </c>
      <c r="C508" s="263" t="s">
        <v>1455</v>
      </c>
      <c r="D508" s="229" t="s">
        <v>1827</v>
      </c>
      <c r="E508" s="3" t="s">
        <v>1177</v>
      </c>
      <c r="F508" s="26" t="s">
        <v>102</v>
      </c>
      <c r="G508" s="26" t="s">
        <v>55</v>
      </c>
      <c r="H508" s="26" t="s">
        <v>56</v>
      </c>
      <c r="J508" s="22">
        <v>1200</v>
      </c>
      <c r="L508" s="28" t="s">
        <v>57</v>
      </c>
      <c r="M508" s="22" t="s">
        <v>58</v>
      </c>
      <c r="N508" s="22">
        <v>144</v>
      </c>
      <c r="O508" s="22" t="s">
        <v>59</v>
      </c>
      <c r="P508" s="22" t="s">
        <v>78</v>
      </c>
      <c r="R508" s="177"/>
      <c r="V508" s="25" t="s">
        <v>435</v>
      </c>
      <c r="Y508" s="25" t="s">
        <v>1456</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1458</v>
      </c>
    </row>
    <row r="509" spans="1:70" ht="14.25" customHeight="1" x14ac:dyDescent="0.2">
      <c r="A509" s="91">
        <v>576</v>
      </c>
      <c r="B509" s="229" t="s">
        <v>1459</v>
      </c>
      <c r="C509" s="263" t="s">
        <v>1460</v>
      </c>
      <c r="D509" s="229" t="s">
        <v>1461</v>
      </c>
      <c r="E509" s="3" t="s">
        <v>1410</v>
      </c>
      <c r="F509" s="26" t="s">
        <v>102</v>
      </c>
      <c r="G509" s="26" t="s">
        <v>55</v>
      </c>
      <c r="H509" s="26" t="s">
        <v>534</v>
      </c>
      <c r="J509" s="22">
        <v>300</v>
      </c>
      <c r="L509" s="28" t="s">
        <v>57</v>
      </c>
      <c r="M509" s="22" t="s">
        <v>58</v>
      </c>
      <c r="N509" s="22" t="s">
        <v>1602</v>
      </c>
      <c r="O509" s="22" t="s">
        <v>59</v>
      </c>
      <c r="P509" s="22" t="s">
        <v>91</v>
      </c>
      <c r="R509" s="177" t="s">
        <v>1424</v>
      </c>
      <c r="V509" s="25" t="s">
        <v>435</v>
      </c>
      <c r="Y509" s="25" t="s">
        <v>1462</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1463</v>
      </c>
    </row>
    <row r="510" spans="1:70" ht="14.25" customHeight="1" x14ac:dyDescent="0.2">
      <c r="A510" s="91">
        <v>577</v>
      </c>
      <c r="B510" s="229" t="s">
        <v>1459</v>
      </c>
      <c r="C510" s="263" t="s">
        <v>1460</v>
      </c>
      <c r="D510" s="229" t="s">
        <v>1464</v>
      </c>
      <c r="E510" s="3" t="s">
        <v>1410</v>
      </c>
      <c r="F510" s="26" t="s">
        <v>102</v>
      </c>
      <c r="G510" s="26" t="s">
        <v>55</v>
      </c>
      <c r="H510" s="26" t="s">
        <v>534</v>
      </c>
      <c r="J510" s="22">
        <v>300</v>
      </c>
      <c r="L510" s="28" t="s">
        <v>57</v>
      </c>
      <c r="M510" s="22" t="s">
        <v>58</v>
      </c>
      <c r="N510" s="22" t="s">
        <v>1603</v>
      </c>
      <c r="O510" s="22" t="s">
        <v>59</v>
      </c>
      <c r="P510" s="22" t="s">
        <v>91</v>
      </c>
      <c r="R510" s="23" t="s">
        <v>1424</v>
      </c>
      <c r="V510" s="25" t="s">
        <v>435</v>
      </c>
      <c r="Y510" s="25" t="s">
        <v>1462</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1465</v>
      </c>
    </row>
    <row r="511" spans="1:70" ht="14.25" customHeight="1" x14ac:dyDescent="0.2">
      <c r="A511" s="91">
        <v>578</v>
      </c>
      <c r="B511" s="229" t="s">
        <v>1459</v>
      </c>
      <c r="C511" s="263" t="s">
        <v>1460</v>
      </c>
      <c r="D511" s="229" t="s">
        <v>1466</v>
      </c>
      <c r="E511" s="123" t="s">
        <v>1177</v>
      </c>
      <c r="F511" s="179" t="s">
        <v>102</v>
      </c>
      <c r="G511" s="26" t="s">
        <v>55</v>
      </c>
      <c r="H511" s="26" t="s">
        <v>539</v>
      </c>
      <c r="J511" s="22">
        <v>400</v>
      </c>
      <c r="K511" s="180"/>
      <c r="L511" s="180" t="s">
        <v>57</v>
      </c>
      <c r="M511" s="22" t="s">
        <v>58</v>
      </c>
      <c r="N511" s="22" t="s">
        <v>1467</v>
      </c>
      <c r="O511" s="176" t="s">
        <v>59</v>
      </c>
      <c r="P511" s="22" t="s">
        <v>91</v>
      </c>
      <c r="Q511" s="177"/>
      <c r="R511" s="23" t="s">
        <v>1468</v>
      </c>
      <c r="T511" s="177"/>
      <c r="U511" s="177"/>
      <c r="V511" s="165" t="s">
        <v>435</v>
      </c>
      <c r="Y511" s="25" t="s">
        <v>1462</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1463</v>
      </c>
    </row>
    <row r="512" spans="1:70" ht="14.25" x14ac:dyDescent="0.2">
      <c r="A512" s="91">
        <v>579</v>
      </c>
      <c r="B512" s="229" t="s">
        <v>1459</v>
      </c>
      <c r="C512" s="263" t="s">
        <v>1460</v>
      </c>
      <c r="D512" s="229" t="s">
        <v>1469</v>
      </c>
      <c r="E512" s="123" t="s">
        <v>1177</v>
      </c>
      <c r="F512" s="179" t="s">
        <v>102</v>
      </c>
      <c r="G512" s="26" t="s">
        <v>55</v>
      </c>
      <c r="H512" s="26" t="s">
        <v>539</v>
      </c>
      <c r="J512" s="22">
        <v>400</v>
      </c>
      <c r="K512" s="180"/>
      <c r="L512" s="180" t="s">
        <v>57</v>
      </c>
      <c r="M512" s="22" t="s">
        <v>58</v>
      </c>
      <c r="N512" s="22" t="s">
        <v>1603</v>
      </c>
      <c r="O512" s="176" t="s">
        <v>59</v>
      </c>
      <c r="P512" s="22" t="s">
        <v>91</v>
      </c>
      <c r="Q512" s="177"/>
      <c r="R512" s="23" t="s">
        <v>1468</v>
      </c>
      <c r="T512" s="177"/>
      <c r="U512" s="177"/>
      <c r="V512" s="165" t="s">
        <v>435</v>
      </c>
      <c r="Y512" s="25" t="s">
        <v>1462</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1465</v>
      </c>
    </row>
    <row r="513" spans="1:70" ht="14.25" x14ac:dyDescent="0.2">
      <c r="A513" s="91">
        <v>580</v>
      </c>
      <c r="B513" s="229" t="s">
        <v>1470</v>
      </c>
      <c r="C513" s="263" t="s">
        <v>1471</v>
      </c>
      <c r="D513" s="229" t="s">
        <v>1472</v>
      </c>
      <c r="E513" s="123" t="s">
        <v>1410</v>
      </c>
      <c r="F513" s="179" t="s">
        <v>102</v>
      </c>
      <c r="G513" s="26" t="s">
        <v>55</v>
      </c>
      <c r="H513" s="26" t="s">
        <v>56</v>
      </c>
      <c r="J513" s="22">
        <v>300</v>
      </c>
      <c r="K513" s="180"/>
      <c r="L513" s="180" t="s">
        <v>57</v>
      </c>
      <c r="M513" s="22" t="s">
        <v>58</v>
      </c>
      <c r="N513" s="176" t="s">
        <v>1449</v>
      </c>
      <c r="O513" s="176" t="s">
        <v>59</v>
      </c>
      <c r="P513" s="22" t="s">
        <v>91</v>
      </c>
      <c r="Q513" s="177"/>
      <c r="R513" s="23" t="s">
        <v>1473</v>
      </c>
      <c r="T513" s="177"/>
      <c r="U513" s="177"/>
      <c r="V513" s="165" t="s">
        <v>435</v>
      </c>
      <c r="Y513" s="25" t="s">
        <v>1474</v>
      </c>
      <c r="Z513" s="167" t="s">
        <v>62</v>
      </c>
      <c r="AA513" s="6">
        <v>10</v>
      </c>
      <c r="AB513" s="6">
        <v>5</v>
      </c>
      <c r="AC513" s="5">
        <v>34</v>
      </c>
      <c r="AD513" s="163" t="s">
        <v>79</v>
      </c>
      <c r="AI513" s="5">
        <v>23</v>
      </c>
      <c r="AJ513" s="5">
        <v>48</v>
      </c>
      <c r="AK513" s="6">
        <v>78</v>
      </c>
      <c r="AL513" s="6" t="s">
        <v>80</v>
      </c>
      <c r="AQ513" s="6">
        <v>55</v>
      </c>
      <c r="AR513" s="6">
        <v>109</v>
      </c>
      <c r="BQ513" s="6" t="s">
        <v>213</v>
      </c>
      <c r="BR513" s="5" t="s">
        <v>1475</v>
      </c>
    </row>
    <row r="514" spans="1:70" ht="14.25" x14ac:dyDescent="0.2">
      <c r="A514" s="91">
        <v>581</v>
      </c>
      <c r="B514" s="229" t="s">
        <v>1525</v>
      </c>
      <c r="C514" s="263" t="s">
        <v>1476</v>
      </c>
      <c r="D514" s="229" t="s">
        <v>1527</v>
      </c>
      <c r="E514" s="123" t="s">
        <v>1410</v>
      </c>
      <c r="F514" s="179" t="s">
        <v>102</v>
      </c>
      <c r="G514" s="26" t="s">
        <v>55</v>
      </c>
      <c r="H514" s="26" t="s">
        <v>1477</v>
      </c>
      <c r="J514" s="22">
        <v>200</v>
      </c>
      <c r="K514" s="180"/>
      <c r="L514" s="180" t="s">
        <v>57</v>
      </c>
      <c r="M514" s="22" t="s">
        <v>58</v>
      </c>
      <c r="N514" s="22" t="s">
        <v>1138</v>
      </c>
      <c r="O514" s="176" t="s">
        <v>59</v>
      </c>
      <c r="P514" s="22" t="s">
        <v>91</v>
      </c>
      <c r="Q514" s="177"/>
      <c r="R514" s="23" t="s">
        <v>1478</v>
      </c>
      <c r="T514" s="177"/>
      <c r="U514" s="177"/>
      <c r="V514" s="165" t="s">
        <v>435</v>
      </c>
      <c r="Y514" s="25" t="s">
        <v>1479</v>
      </c>
      <c r="Z514" s="167" t="s">
        <v>62</v>
      </c>
      <c r="AA514" s="6">
        <v>8</v>
      </c>
      <c r="AB514" s="6">
        <v>0</v>
      </c>
      <c r="AD514" s="163"/>
      <c r="BQ514" s="6" t="s">
        <v>213</v>
      </c>
    </row>
    <row r="515" spans="1:70" ht="14.25" x14ac:dyDescent="0.2">
      <c r="A515" s="91">
        <v>582</v>
      </c>
      <c r="B515" s="229" t="s">
        <v>1525</v>
      </c>
      <c r="C515" s="263" t="s">
        <v>1476</v>
      </c>
      <c r="D515" s="229" t="s">
        <v>1528</v>
      </c>
      <c r="E515" s="123" t="s">
        <v>1410</v>
      </c>
      <c r="F515" s="179" t="s">
        <v>102</v>
      </c>
      <c r="G515" s="26" t="s">
        <v>55</v>
      </c>
      <c r="H515" s="26" t="s">
        <v>1477</v>
      </c>
      <c r="J515" s="22">
        <v>200</v>
      </c>
      <c r="K515" s="180"/>
      <c r="L515" s="180" t="s">
        <v>57</v>
      </c>
      <c r="M515" s="22" t="s">
        <v>58</v>
      </c>
      <c r="N515" s="176" t="s">
        <v>1138</v>
      </c>
      <c r="O515" s="176" t="s">
        <v>59</v>
      </c>
      <c r="P515" s="22" t="s">
        <v>91</v>
      </c>
      <c r="Q515" s="177"/>
      <c r="R515" s="23" t="s">
        <v>1478</v>
      </c>
      <c r="T515" s="177"/>
      <c r="U515" s="177"/>
      <c r="V515" s="165" t="s">
        <v>435</v>
      </c>
      <c r="Y515" s="25" t="s">
        <v>1479</v>
      </c>
      <c r="Z515" s="167" t="s">
        <v>62</v>
      </c>
      <c r="AA515" s="6">
        <v>8</v>
      </c>
      <c r="AB515" s="6">
        <v>0</v>
      </c>
      <c r="AD515" s="163"/>
      <c r="BQ515" s="6" t="s">
        <v>213</v>
      </c>
    </row>
    <row r="516" spans="1:70" ht="14.25" customHeight="1" x14ac:dyDescent="0.2">
      <c r="A516" s="91">
        <v>583</v>
      </c>
      <c r="B516" s="229" t="s">
        <v>1525</v>
      </c>
      <c r="C516" s="263" t="s">
        <v>1476</v>
      </c>
      <c r="D516" s="229" t="s">
        <v>1529</v>
      </c>
      <c r="E516" s="3" t="s">
        <v>1410</v>
      </c>
      <c r="F516" s="26" t="s">
        <v>102</v>
      </c>
      <c r="G516" s="26" t="s">
        <v>55</v>
      </c>
      <c r="H516" s="26" t="s">
        <v>1480</v>
      </c>
      <c r="J516" s="22">
        <v>400</v>
      </c>
      <c r="L516" s="28" t="s">
        <v>57</v>
      </c>
      <c r="M516" s="22" t="s">
        <v>58</v>
      </c>
      <c r="N516" s="22" t="s">
        <v>1138</v>
      </c>
      <c r="O516" s="22" t="s">
        <v>59</v>
      </c>
      <c r="P516" s="22" t="s">
        <v>91</v>
      </c>
      <c r="R516" s="23" t="s">
        <v>1478</v>
      </c>
      <c r="V516" s="25" t="s">
        <v>435</v>
      </c>
      <c r="Y516" s="25" t="s">
        <v>1479</v>
      </c>
      <c r="Z516" s="83" t="s">
        <v>62</v>
      </c>
      <c r="AA516" s="6">
        <v>8</v>
      </c>
      <c r="AB516" s="6">
        <v>0</v>
      </c>
      <c r="BQ516" s="6" t="s">
        <v>213</v>
      </c>
    </row>
    <row r="517" spans="1:70" ht="14.25" customHeight="1" x14ac:dyDescent="0.2">
      <c r="A517" s="91">
        <v>584</v>
      </c>
      <c r="B517" s="229" t="s">
        <v>1525</v>
      </c>
      <c r="C517" s="263" t="s">
        <v>1476</v>
      </c>
      <c r="D517" s="229" t="s">
        <v>1530</v>
      </c>
      <c r="E517" s="3" t="s">
        <v>1410</v>
      </c>
      <c r="F517" s="26" t="s">
        <v>102</v>
      </c>
      <c r="G517" s="26" t="s">
        <v>55</v>
      </c>
      <c r="H517" s="26" t="s">
        <v>1480</v>
      </c>
      <c r="J517" s="22">
        <v>400</v>
      </c>
      <c r="L517" s="28" t="s">
        <v>57</v>
      </c>
      <c r="M517" s="22" t="s">
        <v>58</v>
      </c>
      <c r="N517" s="22" t="s">
        <v>1138</v>
      </c>
      <c r="O517" s="22" t="s">
        <v>59</v>
      </c>
      <c r="P517" s="22" t="s">
        <v>91</v>
      </c>
      <c r="R517" s="23" t="s">
        <v>1478</v>
      </c>
      <c r="V517" s="25" t="s">
        <v>435</v>
      </c>
      <c r="Y517" s="25" t="s">
        <v>1479</v>
      </c>
      <c r="Z517" s="83" t="s">
        <v>62</v>
      </c>
      <c r="AA517" s="6">
        <v>8</v>
      </c>
      <c r="AB517" s="6">
        <v>0</v>
      </c>
      <c r="BQ517" s="6" t="s">
        <v>213</v>
      </c>
    </row>
    <row r="518" spans="1:70" ht="14.25" customHeight="1" x14ac:dyDescent="0.2">
      <c r="A518" s="91">
        <v>585</v>
      </c>
      <c r="B518" s="229" t="s">
        <v>1526</v>
      </c>
      <c r="C518" s="263" t="s">
        <v>1476</v>
      </c>
      <c r="D518" s="229" t="s">
        <v>1531</v>
      </c>
      <c r="E518" s="3" t="s">
        <v>1410</v>
      </c>
      <c r="F518" s="26" t="s">
        <v>102</v>
      </c>
      <c r="G518" s="26" t="s">
        <v>55</v>
      </c>
      <c r="H518" s="26" t="s">
        <v>1481</v>
      </c>
      <c r="J518" s="22">
        <v>300</v>
      </c>
      <c r="L518" s="28" t="s">
        <v>57</v>
      </c>
      <c r="M518" s="22" t="s">
        <v>58</v>
      </c>
      <c r="N518" s="22" t="s">
        <v>1482</v>
      </c>
      <c r="O518" s="22" t="s">
        <v>59</v>
      </c>
      <c r="P518" s="22" t="s">
        <v>91</v>
      </c>
      <c r="R518" s="23" t="s">
        <v>1483</v>
      </c>
      <c r="V518" s="25" t="s">
        <v>435</v>
      </c>
      <c r="Y518" s="25" t="s">
        <v>1484</v>
      </c>
      <c r="Z518" s="83" t="s">
        <v>62</v>
      </c>
      <c r="AA518" s="6">
        <v>30</v>
      </c>
      <c r="BQ518" s="6" t="s">
        <v>213</v>
      </c>
    </row>
    <row r="519" spans="1:70" ht="14.25" customHeight="1" x14ac:dyDescent="0.2">
      <c r="A519" s="91">
        <v>586</v>
      </c>
      <c r="B519" s="229" t="s">
        <v>1532</v>
      </c>
      <c r="C519" s="263" t="s">
        <v>1485</v>
      </c>
      <c r="D519" s="229" t="s">
        <v>1515</v>
      </c>
      <c r="E519" s="3" t="s">
        <v>1410</v>
      </c>
      <c r="F519" s="26" t="s">
        <v>102</v>
      </c>
      <c r="G519" s="26" t="s">
        <v>55</v>
      </c>
      <c r="H519" s="26" t="s">
        <v>1486</v>
      </c>
      <c r="J519" s="22">
        <v>400</v>
      </c>
      <c r="L519" s="28" t="s">
        <v>57</v>
      </c>
      <c r="M519" s="22" t="s">
        <v>58</v>
      </c>
      <c r="N519" s="22" t="s">
        <v>1138</v>
      </c>
      <c r="O519" s="22" t="s">
        <v>59</v>
      </c>
      <c r="P519" s="22" t="s">
        <v>91</v>
      </c>
      <c r="R519" s="23" t="s">
        <v>1487</v>
      </c>
      <c r="V519" s="25" t="s">
        <v>435</v>
      </c>
      <c r="Y519" s="25" t="s">
        <v>1488</v>
      </c>
      <c r="Z519" s="83" t="s">
        <v>62</v>
      </c>
      <c r="AA519" s="6">
        <v>65</v>
      </c>
      <c r="BQ519" s="6" t="s">
        <v>213</v>
      </c>
    </row>
    <row r="520" spans="1:70" ht="14.25" customHeight="1" x14ac:dyDescent="0.2">
      <c r="A520" s="91">
        <v>587</v>
      </c>
      <c r="B520" s="229" t="s">
        <v>1532</v>
      </c>
      <c r="C520" s="263" t="s">
        <v>1485</v>
      </c>
      <c r="D520" s="229" t="s">
        <v>1516</v>
      </c>
      <c r="E520" s="3" t="s">
        <v>1410</v>
      </c>
      <c r="F520" s="26" t="s">
        <v>102</v>
      </c>
      <c r="G520" s="26" t="s">
        <v>55</v>
      </c>
      <c r="H520" s="26" t="s">
        <v>1486</v>
      </c>
      <c r="J520" s="22">
        <v>800</v>
      </c>
      <c r="L520" s="28" t="s">
        <v>57</v>
      </c>
      <c r="M520" s="22" t="s">
        <v>58</v>
      </c>
      <c r="N520" s="22" t="s">
        <v>1138</v>
      </c>
      <c r="O520" s="22" t="s">
        <v>59</v>
      </c>
      <c r="P520" s="22" t="s">
        <v>91</v>
      </c>
      <c r="R520" s="23" t="s">
        <v>1487</v>
      </c>
      <c r="V520" s="25" t="s">
        <v>435</v>
      </c>
      <c r="Y520" s="25" t="s">
        <v>1488</v>
      </c>
      <c r="Z520" s="83" t="s">
        <v>62</v>
      </c>
      <c r="AA520" s="6">
        <v>66</v>
      </c>
      <c r="BQ520" s="6" t="s">
        <v>213</v>
      </c>
    </row>
    <row r="521" spans="1:70" ht="14.25" customHeight="1" x14ac:dyDescent="0.2">
      <c r="A521" s="91">
        <v>588</v>
      </c>
      <c r="B521" s="229" t="s">
        <v>1489</v>
      </c>
      <c r="C521" s="263" t="s">
        <v>1490</v>
      </c>
      <c r="D521" s="229" t="s">
        <v>1491</v>
      </c>
      <c r="E521" s="3" t="s">
        <v>572</v>
      </c>
      <c r="F521" s="26" t="s">
        <v>102</v>
      </c>
      <c r="G521" s="26" t="s">
        <v>55</v>
      </c>
      <c r="H521" s="26" t="s">
        <v>299</v>
      </c>
      <c r="J521" s="22">
        <v>250</v>
      </c>
      <c r="L521" s="28" t="s">
        <v>57</v>
      </c>
      <c r="M521" s="22" t="s">
        <v>58</v>
      </c>
      <c r="N521" s="22">
        <v>0</v>
      </c>
      <c r="O521" s="22" t="s">
        <v>59</v>
      </c>
      <c r="P521" s="22" t="s">
        <v>78</v>
      </c>
      <c r="R521" s="23" t="s">
        <v>1492</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1489</v>
      </c>
      <c r="C522" s="263" t="s">
        <v>1490</v>
      </c>
      <c r="D522" s="229" t="s">
        <v>1493</v>
      </c>
      <c r="E522" s="3" t="s">
        <v>572</v>
      </c>
      <c r="F522" s="26" t="s">
        <v>102</v>
      </c>
      <c r="G522" s="26" t="s">
        <v>55</v>
      </c>
      <c r="H522" s="26" t="s">
        <v>299</v>
      </c>
      <c r="J522" s="22">
        <v>250</v>
      </c>
      <c r="L522" s="28" t="s">
        <v>57</v>
      </c>
      <c r="M522" s="22" t="s">
        <v>58</v>
      </c>
      <c r="N522" s="22">
        <v>0</v>
      </c>
      <c r="O522" s="22" t="s">
        <v>59</v>
      </c>
      <c r="P522" s="22" t="s">
        <v>78</v>
      </c>
      <c r="R522" s="23" t="s">
        <v>1492</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1489</v>
      </c>
      <c r="C523" s="263" t="s">
        <v>1490</v>
      </c>
      <c r="D523" s="229" t="s">
        <v>1494</v>
      </c>
      <c r="E523" s="3" t="s">
        <v>572</v>
      </c>
      <c r="F523" s="26" t="s">
        <v>102</v>
      </c>
      <c r="G523" s="26" t="s">
        <v>55</v>
      </c>
      <c r="H523" s="26" t="s">
        <v>299</v>
      </c>
      <c r="J523" s="22">
        <v>250</v>
      </c>
      <c r="L523" s="28" t="s">
        <v>57</v>
      </c>
      <c r="M523" s="22" t="s">
        <v>58</v>
      </c>
      <c r="N523" s="22">
        <v>0</v>
      </c>
      <c r="O523" s="22" t="s">
        <v>59</v>
      </c>
      <c r="P523" s="22" t="s">
        <v>78</v>
      </c>
      <c r="R523" s="23" t="s">
        <v>1492</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1489</v>
      </c>
      <c r="C524" s="263" t="s">
        <v>1490</v>
      </c>
      <c r="D524" s="229" t="s">
        <v>1495</v>
      </c>
      <c r="E524" s="3" t="s">
        <v>572</v>
      </c>
      <c r="F524" s="26" t="s">
        <v>102</v>
      </c>
      <c r="G524" s="26" t="s">
        <v>55</v>
      </c>
      <c r="H524" s="26" t="s">
        <v>299</v>
      </c>
      <c r="J524" s="22">
        <v>250</v>
      </c>
      <c r="L524" s="28" t="s">
        <v>57</v>
      </c>
      <c r="M524" s="22" t="s">
        <v>58</v>
      </c>
      <c r="N524" s="22">
        <v>0</v>
      </c>
      <c r="O524" s="22" t="s">
        <v>59</v>
      </c>
      <c r="P524" s="22" t="s">
        <v>78</v>
      </c>
      <c r="R524" s="23" t="s">
        <v>1492</v>
      </c>
      <c r="T524" s="23">
        <v>50</v>
      </c>
      <c r="V524" s="25" t="s">
        <v>435</v>
      </c>
      <c r="X524" s="106">
        <v>0</v>
      </c>
      <c r="Y524" s="25" t="s">
        <v>1496</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1533</v>
      </c>
      <c r="C525" s="263" t="s">
        <v>1534</v>
      </c>
      <c r="D525" s="229" t="s">
        <v>1601</v>
      </c>
      <c r="E525" s="3" t="s">
        <v>355</v>
      </c>
      <c r="F525" s="26" t="s">
        <v>54</v>
      </c>
      <c r="G525" s="26" t="s">
        <v>55</v>
      </c>
      <c r="H525" s="26" t="s">
        <v>406</v>
      </c>
      <c r="J525" s="22">
        <v>250</v>
      </c>
      <c r="L525" s="28" t="s">
        <v>57</v>
      </c>
      <c r="M525" s="22" t="s">
        <v>77</v>
      </c>
      <c r="N525" s="22">
        <v>0</v>
      </c>
      <c r="O525" s="22" t="s">
        <v>59</v>
      </c>
      <c r="P525" s="22" t="s">
        <v>78</v>
      </c>
      <c r="Q525" s="23" t="s">
        <v>1833</v>
      </c>
      <c r="R525" s="23" t="s">
        <v>1834</v>
      </c>
      <c r="S525" s="24">
        <v>3</v>
      </c>
      <c r="U525" s="23" t="s">
        <v>1835</v>
      </c>
      <c r="V525" s="25" t="s">
        <v>613</v>
      </c>
      <c r="W525" s="65" t="s">
        <v>730</v>
      </c>
      <c r="Y525" s="25" t="s">
        <v>1836</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1837</v>
      </c>
      <c r="BR525" s="5" t="s">
        <v>1838</v>
      </c>
    </row>
    <row r="526" spans="1:70" ht="14.25" customHeight="1" x14ac:dyDescent="0.2">
      <c r="A526" s="203">
        <v>593</v>
      </c>
      <c r="B526" s="229" t="s">
        <v>1533</v>
      </c>
      <c r="C526" s="263" t="s">
        <v>1534</v>
      </c>
      <c r="D526" s="229" t="s">
        <v>1597</v>
      </c>
      <c r="E526" s="3" t="s">
        <v>355</v>
      </c>
      <c r="F526" s="26" t="s">
        <v>54</v>
      </c>
      <c r="G526" s="26" t="s">
        <v>55</v>
      </c>
      <c r="H526" s="26" t="s">
        <v>491</v>
      </c>
      <c r="J526" s="22">
        <v>125</v>
      </c>
      <c r="L526" s="28" t="s">
        <v>57</v>
      </c>
      <c r="M526" s="22" t="s">
        <v>77</v>
      </c>
      <c r="N526" s="22">
        <v>0</v>
      </c>
      <c r="O526" s="22" t="s">
        <v>59</v>
      </c>
      <c r="P526" s="22" t="s">
        <v>78</v>
      </c>
      <c r="Q526" s="23" t="s">
        <v>1833</v>
      </c>
      <c r="R526" s="23" t="s">
        <v>1834</v>
      </c>
      <c r="S526" s="24">
        <v>15</v>
      </c>
      <c r="U526" s="23" t="s">
        <v>1835</v>
      </c>
      <c r="V526" s="25" t="s">
        <v>613</v>
      </c>
      <c r="W526" s="65" t="s">
        <v>730</v>
      </c>
      <c r="Y526" s="25" t="s">
        <v>1836</v>
      </c>
      <c r="Z526" s="83" t="s">
        <v>62</v>
      </c>
      <c r="AA526" s="6">
        <v>5</v>
      </c>
      <c r="AB526" s="6">
        <v>2</v>
      </c>
      <c r="AD526" s="5" t="s">
        <v>79</v>
      </c>
      <c r="AI526" s="5">
        <v>19</v>
      </c>
      <c r="AJ526" s="5">
        <v>20</v>
      </c>
      <c r="AL526" s="6" t="s">
        <v>80</v>
      </c>
      <c r="AQ526" s="6">
        <v>61.2</v>
      </c>
      <c r="AR526" s="6">
        <v>77.3</v>
      </c>
      <c r="BQ526" s="6" t="s">
        <v>1837</v>
      </c>
      <c r="BR526" s="5" t="s">
        <v>1839</v>
      </c>
    </row>
    <row r="527" spans="1:70" ht="14.25" customHeight="1" x14ac:dyDescent="0.2">
      <c r="A527" s="203">
        <v>594</v>
      </c>
      <c r="B527" s="229" t="s">
        <v>1533</v>
      </c>
      <c r="C527" s="263" t="s">
        <v>1534</v>
      </c>
      <c r="D527" s="229" t="s">
        <v>1598</v>
      </c>
      <c r="E527" s="3" t="s">
        <v>355</v>
      </c>
      <c r="F527" s="26" t="s">
        <v>54</v>
      </c>
      <c r="G527" s="26" t="s">
        <v>55</v>
      </c>
      <c r="H527" s="26" t="s">
        <v>491</v>
      </c>
      <c r="J527" s="22">
        <v>250</v>
      </c>
      <c r="L527" s="28" t="s">
        <v>57</v>
      </c>
      <c r="M527" s="22" t="s">
        <v>77</v>
      </c>
      <c r="N527" s="22">
        <v>0</v>
      </c>
      <c r="O527" s="22" t="s">
        <v>59</v>
      </c>
      <c r="P527" s="22" t="s">
        <v>78</v>
      </c>
      <c r="Q527" s="23" t="s">
        <v>1833</v>
      </c>
      <c r="R527" s="23" t="s">
        <v>1834</v>
      </c>
      <c r="S527" s="24">
        <v>15</v>
      </c>
      <c r="U527" s="23" t="s">
        <v>1835</v>
      </c>
      <c r="V527" s="25" t="s">
        <v>613</v>
      </c>
      <c r="W527" s="65" t="s">
        <v>730</v>
      </c>
      <c r="Y527" s="25" t="s">
        <v>1836</v>
      </c>
      <c r="Z527" s="83" t="s">
        <v>62</v>
      </c>
      <c r="AA527" s="6">
        <v>5</v>
      </c>
      <c r="AB527" s="6">
        <v>2</v>
      </c>
      <c r="AD527" s="5" t="s">
        <v>79</v>
      </c>
      <c r="AI527" s="5">
        <v>19</v>
      </c>
      <c r="AJ527" s="5">
        <v>20</v>
      </c>
      <c r="AL527" s="6" t="s">
        <v>80</v>
      </c>
      <c r="AQ527" s="6">
        <v>61.2</v>
      </c>
      <c r="AR527" s="6">
        <v>77.3</v>
      </c>
      <c r="BQ527" s="6" t="s">
        <v>1837</v>
      </c>
      <c r="BR527" s="5" t="s">
        <v>1839</v>
      </c>
    </row>
    <row r="528" spans="1:70" ht="14.25" x14ac:dyDescent="0.2">
      <c r="A528" s="203">
        <v>595</v>
      </c>
      <c r="B528" s="229" t="s">
        <v>1533</v>
      </c>
      <c r="C528" s="263" t="s">
        <v>1534</v>
      </c>
      <c r="D528" s="229" t="s">
        <v>1599</v>
      </c>
      <c r="E528" s="3" t="s">
        <v>355</v>
      </c>
      <c r="F528" s="179" t="s">
        <v>54</v>
      </c>
      <c r="G528" s="179" t="s">
        <v>55</v>
      </c>
      <c r="H528" s="26" t="s">
        <v>491</v>
      </c>
      <c r="J528" s="22">
        <v>500</v>
      </c>
      <c r="L528" s="28" t="s">
        <v>57</v>
      </c>
      <c r="M528" s="22" t="s">
        <v>77</v>
      </c>
      <c r="N528" s="22">
        <v>0</v>
      </c>
      <c r="O528" s="22" t="s">
        <v>59</v>
      </c>
      <c r="P528" s="22" t="s">
        <v>78</v>
      </c>
      <c r="Q528" s="23" t="s">
        <v>1833</v>
      </c>
      <c r="R528" s="23" t="s">
        <v>1834</v>
      </c>
      <c r="S528" s="24">
        <v>15</v>
      </c>
      <c r="U528" s="23" t="s">
        <v>1835</v>
      </c>
      <c r="V528" s="25" t="s">
        <v>613</v>
      </c>
      <c r="W528" s="65" t="s">
        <v>730</v>
      </c>
      <c r="Y528" s="25" t="s">
        <v>1836</v>
      </c>
      <c r="Z528" s="83" t="s">
        <v>62</v>
      </c>
      <c r="AA528" s="6">
        <v>4</v>
      </c>
      <c r="AB528" s="6">
        <v>1</v>
      </c>
      <c r="AD528" s="5" t="s">
        <v>79</v>
      </c>
      <c r="AI528" s="5">
        <v>19</v>
      </c>
      <c r="AJ528" s="5">
        <v>20</v>
      </c>
      <c r="AL528" s="6" t="s">
        <v>80</v>
      </c>
      <c r="AQ528" s="6">
        <v>61.2</v>
      </c>
      <c r="AR528" s="6">
        <v>77.3</v>
      </c>
      <c r="BQ528" s="6" t="s">
        <v>1837</v>
      </c>
      <c r="BR528" s="5" t="s">
        <v>1839</v>
      </c>
    </row>
    <row r="529" spans="1:70" ht="14.25" x14ac:dyDescent="0.2">
      <c r="A529" s="203">
        <v>596</v>
      </c>
      <c r="B529" s="229" t="s">
        <v>1533</v>
      </c>
      <c r="C529" s="263" t="s">
        <v>1534</v>
      </c>
      <c r="D529" s="229" t="s">
        <v>1600</v>
      </c>
      <c r="E529" s="123" t="s">
        <v>355</v>
      </c>
      <c r="F529" s="179" t="s">
        <v>54</v>
      </c>
      <c r="G529" s="179" t="s">
        <v>55</v>
      </c>
      <c r="H529" s="179" t="s">
        <v>491</v>
      </c>
      <c r="J529" s="22">
        <v>900</v>
      </c>
      <c r="L529" s="28" t="s">
        <v>57</v>
      </c>
      <c r="M529" s="22" t="s">
        <v>77</v>
      </c>
      <c r="N529" s="22">
        <v>0</v>
      </c>
      <c r="O529" s="22" t="s">
        <v>59</v>
      </c>
      <c r="P529" s="22" t="s">
        <v>78</v>
      </c>
      <c r="Q529" s="23" t="s">
        <v>1833</v>
      </c>
      <c r="R529" s="23" t="s">
        <v>1834</v>
      </c>
      <c r="S529" s="24">
        <v>15</v>
      </c>
      <c r="U529" s="23" t="s">
        <v>1835</v>
      </c>
      <c r="V529" s="25" t="s">
        <v>613</v>
      </c>
      <c r="W529" s="65" t="s">
        <v>730</v>
      </c>
      <c r="Y529" s="25" t="s">
        <v>1836</v>
      </c>
      <c r="Z529" s="83" t="s">
        <v>62</v>
      </c>
      <c r="AA529" s="6">
        <v>3</v>
      </c>
      <c r="AB529" s="6">
        <v>1</v>
      </c>
      <c r="AD529" s="5" t="s">
        <v>79</v>
      </c>
      <c r="AI529" s="5">
        <v>19</v>
      </c>
      <c r="AJ529" s="5">
        <v>19</v>
      </c>
      <c r="AL529" s="6" t="s">
        <v>80</v>
      </c>
      <c r="AQ529" s="6">
        <v>62.2</v>
      </c>
      <c r="AR529" s="6">
        <v>77.3</v>
      </c>
      <c r="BQ529" s="6" t="s">
        <v>1837</v>
      </c>
      <c r="BR529" s="5" t="s">
        <v>1839</v>
      </c>
    </row>
    <row r="530" spans="1:70" ht="14.25" x14ac:dyDescent="0.2">
      <c r="A530" s="203">
        <v>597</v>
      </c>
      <c r="B530" s="229" t="s">
        <v>1535</v>
      </c>
      <c r="C530" s="263" t="s">
        <v>1536</v>
      </c>
      <c r="D530" s="229" t="s">
        <v>1537</v>
      </c>
      <c r="E530" s="123" t="s">
        <v>355</v>
      </c>
      <c r="F530" s="179" t="s">
        <v>54</v>
      </c>
      <c r="G530" s="179" t="s">
        <v>55</v>
      </c>
      <c r="H530" s="179" t="s">
        <v>56</v>
      </c>
      <c r="J530" s="22">
        <v>500</v>
      </c>
      <c r="L530" s="28" t="s">
        <v>57</v>
      </c>
      <c r="M530" s="22" t="s">
        <v>77</v>
      </c>
      <c r="N530" s="22">
        <v>0</v>
      </c>
      <c r="O530" s="22" t="s">
        <v>59</v>
      </c>
      <c r="P530" s="22" t="s">
        <v>78</v>
      </c>
      <c r="Q530" s="23" t="s">
        <v>1840</v>
      </c>
      <c r="R530" s="23" t="s">
        <v>1841</v>
      </c>
      <c r="S530" s="24">
        <v>30</v>
      </c>
      <c r="Z530" s="83" t="s">
        <v>62</v>
      </c>
      <c r="AA530" s="6">
        <v>6</v>
      </c>
      <c r="AB530" s="6">
        <v>1</v>
      </c>
      <c r="AC530" s="5">
        <v>24.5</v>
      </c>
      <c r="AD530" s="5" t="s">
        <v>79</v>
      </c>
      <c r="AE530" s="5" t="s">
        <v>115</v>
      </c>
      <c r="AF530" s="5">
        <v>1.6</v>
      </c>
      <c r="AG530" s="5" t="s">
        <v>79</v>
      </c>
      <c r="AH530" s="5" t="s">
        <v>1842</v>
      </c>
      <c r="AK530" s="6">
        <v>64</v>
      </c>
      <c r="AL530" s="6" t="s">
        <v>80</v>
      </c>
      <c r="AM530" s="6" t="s">
        <v>115</v>
      </c>
      <c r="AN530" s="6">
        <v>7.2</v>
      </c>
      <c r="AO530" s="6" t="s">
        <v>80</v>
      </c>
      <c r="AP530" s="6" t="s">
        <v>1842</v>
      </c>
      <c r="BQ530" s="6" t="s">
        <v>183</v>
      </c>
      <c r="BR530" s="5" t="s">
        <v>1843</v>
      </c>
    </row>
    <row r="531" spans="1:70" ht="14.25" x14ac:dyDescent="0.2">
      <c r="A531" s="203">
        <v>598</v>
      </c>
      <c r="B531" s="229" t="s">
        <v>1535</v>
      </c>
      <c r="C531" s="263" t="s">
        <v>1536</v>
      </c>
      <c r="D531" s="229" t="s">
        <v>1538</v>
      </c>
      <c r="E531" s="123" t="s">
        <v>355</v>
      </c>
      <c r="F531" s="179" t="s">
        <v>54</v>
      </c>
      <c r="G531" s="179" t="s">
        <v>55</v>
      </c>
      <c r="H531" s="179" t="s">
        <v>65</v>
      </c>
      <c r="J531" s="22">
        <v>500</v>
      </c>
      <c r="L531" s="28" t="s">
        <v>57</v>
      </c>
      <c r="M531" s="22" t="s">
        <v>77</v>
      </c>
      <c r="N531" s="22">
        <v>0</v>
      </c>
      <c r="O531" s="22" t="s">
        <v>59</v>
      </c>
      <c r="P531" s="22" t="s">
        <v>78</v>
      </c>
      <c r="Q531" s="23" t="s">
        <v>1840</v>
      </c>
      <c r="R531" s="23" t="s">
        <v>1841</v>
      </c>
      <c r="S531" s="24">
        <v>30</v>
      </c>
      <c r="Z531" s="83" t="s">
        <v>62</v>
      </c>
      <c r="AA531" s="6">
        <v>6</v>
      </c>
      <c r="AB531" s="6">
        <v>1</v>
      </c>
      <c r="AC531" s="5">
        <v>24.5</v>
      </c>
      <c r="AD531" s="5" t="s">
        <v>79</v>
      </c>
      <c r="AE531" s="5" t="s">
        <v>115</v>
      </c>
      <c r="AF531" s="5">
        <v>1.6</v>
      </c>
      <c r="AG531" s="5" t="s">
        <v>79</v>
      </c>
      <c r="AH531" s="5" t="s">
        <v>1842</v>
      </c>
      <c r="AK531" s="6">
        <v>64</v>
      </c>
      <c r="AL531" s="6" t="s">
        <v>80</v>
      </c>
      <c r="AM531" s="6" t="s">
        <v>115</v>
      </c>
      <c r="AN531" s="6">
        <v>7.2</v>
      </c>
      <c r="AO531" s="6" t="s">
        <v>80</v>
      </c>
      <c r="AP531" s="6" t="s">
        <v>1842</v>
      </c>
      <c r="BQ531" s="6" t="s">
        <v>183</v>
      </c>
      <c r="BR531" s="5" t="s">
        <v>1843</v>
      </c>
    </row>
    <row r="532" spans="1:70" ht="14.25" x14ac:dyDescent="0.2">
      <c r="A532" s="203">
        <v>599</v>
      </c>
      <c r="B532" s="229" t="s">
        <v>1539</v>
      </c>
      <c r="C532" s="263" t="s">
        <v>1540</v>
      </c>
      <c r="D532" s="229" t="s">
        <v>1541</v>
      </c>
      <c r="E532" s="123" t="s">
        <v>355</v>
      </c>
      <c r="F532" s="179" t="s">
        <v>102</v>
      </c>
      <c r="G532" s="179" t="s">
        <v>55</v>
      </c>
      <c r="H532" s="179" t="s">
        <v>56</v>
      </c>
      <c r="J532" s="22">
        <v>250</v>
      </c>
      <c r="L532" s="28" t="s">
        <v>57</v>
      </c>
      <c r="M532" s="22" t="s">
        <v>58</v>
      </c>
      <c r="N532" s="22">
        <v>0</v>
      </c>
      <c r="O532" s="22" t="s">
        <v>59</v>
      </c>
      <c r="P532" s="22" t="s">
        <v>78</v>
      </c>
      <c r="Q532" s="23" t="s">
        <v>1844</v>
      </c>
      <c r="R532" s="23" t="s">
        <v>1845</v>
      </c>
      <c r="T532" s="23">
        <v>100</v>
      </c>
      <c r="V532" s="25" t="s">
        <v>613</v>
      </c>
      <c r="W532" s="65" t="s">
        <v>653</v>
      </c>
      <c r="X532" s="106" t="s">
        <v>202</v>
      </c>
      <c r="Y532" s="25" t="s">
        <v>1846</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1837</v>
      </c>
    </row>
    <row r="533" spans="1:70" ht="14.25" x14ac:dyDescent="0.2">
      <c r="A533" s="203">
        <v>600</v>
      </c>
      <c r="B533" s="229" t="s">
        <v>1539</v>
      </c>
      <c r="C533" s="263" t="s">
        <v>1540</v>
      </c>
      <c r="D533" s="229" t="s">
        <v>1542</v>
      </c>
      <c r="E533" s="123" t="s">
        <v>355</v>
      </c>
      <c r="F533" s="179" t="s">
        <v>102</v>
      </c>
      <c r="G533" s="179" t="s">
        <v>55</v>
      </c>
      <c r="H533" s="26" t="s">
        <v>65</v>
      </c>
      <c r="J533" s="22">
        <v>250</v>
      </c>
      <c r="L533" s="28" t="s">
        <v>57</v>
      </c>
      <c r="M533" s="22" t="s">
        <v>58</v>
      </c>
      <c r="N533" s="22" t="s">
        <v>1847</v>
      </c>
      <c r="O533" s="22" t="s">
        <v>59</v>
      </c>
      <c r="P533" s="22" t="s">
        <v>1848</v>
      </c>
      <c r="Q533" s="23" t="s">
        <v>1844</v>
      </c>
      <c r="R533" s="23" t="s">
        <v>1845</v>
      </c>
      <c r="T533" s="23" t="s">
        <v>1849</v>
      </c>
      <c r="V533" s="25" t="s">
        <v>613</v>
      </c>
      <c r="W533" s="65" t="s">
        <v>1850</v>
      </c>
      <c r="X533" s="106" t="s">
        <v>1851</v>
      </c>
      <c r="Y533" s="25" t="s">
        <v>1852</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1837</v>
      </c>
    </row>
    <row r="534" spans="1:70" ht="14.25" x14ac:dyDescent="0.2">
      <c r="A534" s="203">
        <v>601</v>
      </c>
      <c r="B534" s="229" t="s">
        <v>1545</v>
      </c>
      <c r="C534" s="263" t="s">
        <v>1546</v>
      </c>
      <c r="D534" s="229" t="s">
        <v>1543</v>
      </c>
      <c r="E534" s="123" t="s">
        <v>355</v>
      </c>
      <c r="F534" s="179" t="s">
        <v>54</v>
      </c>
      <c r="G534" s="179" t="s">
        <v>55</v>
      </c>
      <c r="H534" s="179" t="s">
        <v>56</v>
      </c>
      <c r="J534" s="22">
        <v>500</v>
      </c>
      <c r="L534" s="28" t="s">
        <v>57</v>
      </c>
      <c r="M534" s="22" t="s">
        <v>58</v>
      </c>
      <c r="N534" s="22">
        <v>0</v>
      </c>
      <c r="O534" s="22" t="s">
        <v>59</v>
      </c>
      <c r="P534" s="22" t="s">
        <v>1853</v>
      </c>
      <c r="Q534" s="23" t="s">
        <v>1854</v>
      </c>
      <c r="R534" s="23" t="s">
        <v>1855</v>
      </c>
      <c r="V534" s="25" t="s">
        <v>613</v>
      </c>
      <c r="W534" s="65" t="s">
        <v>1856</v>
      </c>
      <c r="X534" s="106" t="s">
        <v>333</v>
      </c>
      <c r="Y534" s="25" t="s">
        <v>1857</v>
      </c>
      <c r="Z534" s="83" t="s">
        <v>62</v>
      </c>
      <c r="AA534" s="6">
        <v>21</v>
      </c>
      <c r="BQ534" s="6" t="s">
        <v>213</v>
      </c>
    </row>
    <row r="535" spans="1:70" ht="14.25" customHeight="1" x14ac:dyDescent="0.2">
      <c r="A535" s="203">
        <v>602</v>
      </c>
      <c r="B535" s="229" t="s">
        <v>1545</v>
      </c>
      <c r="C535" s="263" t="s">
        <v>1546</v>
      </c>
      <c r="D535" s="229" t="s">
        <v>1544</v>
      </c>
      <c r="E535" s="123" t="s">
        <v>355</v>
      </c>
      <c r="F535" s="179" t="s">
        <v>54</v>
      </c>
      <c r="G535" s="179" t="s">
        <v>55</v>
      </c>
      <c r="H535" s="26" t="s">
        <v>65</v>
      </c>
      <c r="J535" s="22">
        <v>500</v>
      </c>
      <c r="L535" s="28" t="s">
        <v>57</v>
      </c>
      <c r="M535" s="22" t="s">
        <v>58</v>
      </c>
      <c r="N535" s="22">
        <v>0</v>
      </c>
      <c r="O535" s="22" t="s">
        <v>59</v>
      </c>
      <c r="P535" s="22" t="s">
        <v>1853</v>
      </c>
      <c r="Q535" s="23" t="s">
        <v>1854</v>
      </c>
      <c r="R535" s="23" t="s">
        <v>1855</v>
      </c>
      <c r="V535" s="25" t="s">
        <v>613</v>
      </c>
      <c r="W535" s="65">
        <v>2</v>
      </c>
      <c r="X535" s="106" t="s">
        <v>333</v>
      </c>
      <c r="Y535" s="25" t="s">
        <v>1857</v>
      </c>
      <c r="Z535" s="83" t="s">
        <v>62</v>
      </c>
      <c r="AA535" s="6">
        <v>12</v>
      </c>
      <c r="BQ535" s="6" t="s">
        <v>213</v>
      </c>
    </row>
    <row r="536" spans="1:70" ht="14.25" customHeight="1" x14ac:dyDescent="0.2">
      <c r="A536" s="203">
        <v>603</v>
      </c>
      <c r="B536" s="229" t="s">
        <v>1547</v>
      </c>
      <c r="C536" s="263" t="s">
        <v>1548</v>
      </c>
      <c r="D536" s="229" t="s">
        <v>1550</v>
      </c>
      <c r="E536" s="3" t="s">
        <v>355</v>
      </c>
      <c r="F536" s="179" t="s">
        <v>102</v>
      </c>
      <c r="G536" s="179" t="s">
        <v>55</v>
      </c>
      <c r="H536" s="26" t="s">
        <v>1549</v>
      </c>
      <c r="J536" s="22">
        <v>1000</v>
      </c>
      <c r="L536" s="28" t="s">
        <v>57</v>
      </c>
      <c r="M536" s="22" t="s">
        <v>77</v>
      </c>
      <c r="N536" s="22">
        <v>0</v>
      </c>
      <c r="O536" s="22" t="s">
        <v>59</v>
      </c>
      <c r="P536" s="22" t="s">
        <v>78</v>
      </c>
      <c r="Q536" s="23" t="s">
        <v>1833</v>
      </c>
      <c r="R536" s="23" t="s">
        <v>1858</v>
      </c>
      <c r="S536" s="24">
        <v>60</v>
      </c>
      <c r="U536" s="23" t="s">
        <v>1859</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1860</v>
      </c>
    </row>
    <row r="537" spans="1:70" ht="14.25" customHeight="1" x14ac:dyDescent="0.2">
      <c r="A537" s="203">
        <v>604</v>
      </c>
      <c r="B537" s="229" t="s">
        <v>1551</v>
      </c>
      <c r="C537" s="263" t="s">
        <v>1552</v>
      </c>
      <c r="D537" s="229" t="s">
        <v>1553</v>
      </c>
      <c r="E537" s="3" t="s">
        <v>355</v>
      </c>
      <c r="F537" s="179" t="s">
        <v>54</v>
      </c>
      <c r="G537" s="179" t="s">
        <v>55</v>
      </c>
      <c r="H537" s="26" t="s">
        <v>156</v>
      </c>
      <c r="J537" s="22">
        <v>500</v>
      </c>
      <c r="L537" s="28" t="s">
        <v>57</v>
      </c>
      <c r="M537" s="22" t="s">
        <v>58</v>
      </c>
      <c r="N537" s="22" t="s">
        <v>1861</v>
      </c>
      <c r="O537" s="22" t="s">
        <v>59</v>
      </c>
      <c r="P537" s="22" t="s">
        <v>1862</v>
      </c>
      <c r="Q537" s="23" t="s">
        <v>1863</v>
      </c>
      <c r="R537" s="23" t="s">
        <v>1864</v>
      </c>
      <c r="Z537" s="83" t="s">
        <v>62</v>
      </c>
      <c r="AA537" s="6">
        <v>6</v>
      </c>
      <c r="AB537" s="6">
        <v>4</v>
      </c>
      <c r="AD537" s="5" t="s">
        <v>79</v>
      </c>
      <c r="AI537" s="5">
        <v>20</v>
      </c>
      <c r="AJ537" s="5">
        <v>32</v>
      </c>
      <c r="AL537" s="6" t="s">
        <v>80</v>
      </c>
      <c r="AQ537" s="6">
        <v>52</v>
      </c>
      <c r="AR537" s="6">
        <v>75</v>
      </c>
      <c r="BQ537" s="6" t="s">
        <v>1865</v>
      </c>
      <c r="BR537" s="5" t="s">
        <v>1866</v>
      </c>
    </row>
    <row r="538" spans="1:70" ht="14.25" customHeight="1" x14ac:dyDescent="0.2">
      <c r="A538" s="203">
        <v>605</v>
      </c>
      <c r="B538" s="229" t="s">
        <v>1554</v>
      </c>
      <c r="C538" s="263" t="s">
        <v>1555</v>
      </c>
      <c r="D538" s="229" t="s">
        <v>1556</v>
      </c>
      <c r="E538" s="3" t="s">
        <v>355</v>
      </c>
      <c r="F538" s="179" t="s">
        <v>54</v>
      </c>
      <c r="G538" s="179" t="s">
        <v>55</v>
      </c>
      <c r="H538" s="26" t="s">
        <v>56</v>
      </c>
      <c r="J538" s="22">
        <v>250</v>
      </c>
      <c r="L538" s="28" t="s">
        <v>57</v>
      </c>
      <c r="M538" s="22" t="s">
        <v>58</v>
      </c>
      <c r="N538" s="22">
        <v>0</v>
      </c>
      <c r="O538" s="22" t="s">
        <v>59</v>
      </c>
      <c r="P538" s="22" t="s">
        <v>78</v>
      </c>
      <c r="Q538" s="23" t="s">
        <v>1867</v>
      </c>
      <c r="R538" s="23" t="s">
        <v>1868</v>
      </c>
      <c r="T538" s="23">
        <v>200</v>
      </c>
      <c r="V538" s="25" t="s">
        <v>613</v>
      </c>
      <c r="W538" s="65" t="s">
        <v>1869</v>
      </c>
      <c r="X538" s="106" t="s">
        <v>1870</v>
      </c>
      <c r="Y538" s="25" t="s">
        <v>1871</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1872</v>
      </c>
      <c r="BR538" s="5" t="s">
        <v>1873</v>
      </c>
    </row>
    <row r="539" spans="1:70" ht="14.25" customHeight="1" x14ac:dyDescent="0.2">
      <c r="A539" s="203">
        <v>606</v>
      </c>
      <c r="B539" s="229" t="s">
        <v>1554</v>
      </c>
      <c r="C539" s="263" t="s">
        <v>1555</v>
      </c>
      <c r="D539" s="229" t="s">
        <v>1557</v>
      </c>
      <c r="E539" s="3" t="s">
        <v>355</v>
      </c>
      <c r="F539" s="26" t="s">
        <v>54</v>
      </c>
      <c r="G539" s="26" t="s">
        <v>55</v>
      </c>
      <c r="H539" s="26" t="s">
        <v>56</v>
      </c>
      <c r="J539" s="22">
        <v>500</v>
      </c>
      <c r="L539" s="28" t="s">
        <v>57</v>
      </c>
      <c r="M539" s="22" t="s">
        <v>58</v>
      </c>
      <c r="N539" s="22">
        <v>0</v>
      </c>
      <c r="O539" s="22" t="s">
        <v>59</v>
      </c>
      <c r="P539" s="22" t="s">
        <v>78</v>
      </c>
      <c r="Q539" s="23" t="s">
        <v>1867</v>
      </c>
      <c r="R539" s="23" t="s">
        <v>1868</v>
      </c>
      <c r="T539" s="23">
        <v>200</v>
      </c>
      <c r="V539" s="25" t="s">
        <v>613</v>
      </c>
      <c r="W539" s="65" t="s">
        <v>1869</v>
      </c>
      <c r="X539" s="106" t="s">
        <v>1870</v>
      </c>
      <c r="Y539" s="25" t="s">
        <v>1871</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1872</v>
      </c>
      <c r="BR539" s="5" t="s">
        <v>1873</v>
      </c>
    </row>
    <row r="540" spans="1:70" ht="14.25" customHeight="1" x14ac:dyDescent="0.2">
      <c r="A540" s="203">
        <v>607</v>
      </c>
      <c r="B540" s="229" t="s">
        <v>1554</v>
      </c>
      <c r="C540" s="263" t="s">
        <v>1555</v>
      </c>
      <c r="D540" s="229" t="s">
        <v>1558</v>
      </c>
      <c r="E540" s="3" t="s">
        <v>355</v>
      </c>
      <c r="F540" s="26" t="s">
        <v>54</v>
      </c>
      <c r="G540" s="26" t="s">
        <v>55</v>
      </c>
      <c r="H540" s="26" t="s">
        <v>56</v>
      </c>
      <c r="J540" s="22">
        <v>1000</v>
      </c>
      <c r="L540" s="28" t="s">
        <v>57</v>
      </c>
      <c r="M540" s="22" t="s">
        <v>58</v>
      </c>
      <c r="N540" s="22">
        <v>0</v>
      </c>
      <c r="O540" s="22" t="s">
        <v>59</v>
      </c>
      <c r="P540" s="22" t="s">
        <v>78</v>
      </c>
      <c r="Q540" s="23" t="s">
        <v>1867</v>
      </c>
      <c r="R540" s="23" t="s">
        <v>1868</v>
      </c>
      <c r="T540" s="23">
        <v>200</v>
      </c>
      <c r="V540" s="25" t="s">
        <v>613</v>
      </c>
      <c r="W540" s="65" t="s">
        <v>1869</v>
      </c>
      <c r="X540" s="106" t="s">
        <v>1870</v>
      </c>
      <c r="Y540" s="25" t="s">
        <v>1871</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1872</v>
      </c>
      <c r="BR540" s="5" t="s">
        <v>1873</v>
      </c>
    </row>
    <row r="541" spans="1:70" ht="14.25" x14ac:dyDescent="0.2">
      <c r="A541" s="203">
        <v>608</v>
      </c>
      <c r="B541" s="229" t="s">
        <v>1554</v>
      </c>
      <c r="C541" s="263" t="s">
        <v>1555</v>
      </c>
      <c r="D541" s="229" t="s">
        <v>1559</v>
      </c>
      <c r="E541" s="3" t="s">
        <v>355</v>
      </c>
      <c r="F541" s="26" t="s">
        <v>54</v>
      </c>
      <c r="G541" s="179" t="s">
        <v>55</v>
      </c>
      <c r="H541" s="26" t="s">
        <v>56</v>
      </c>
      <c r="J541" s="22">
        <v>500</v>
      </c>
      <c r="L541" s="28" t="s">
        <v>57</v>
      </c>
      <c r="M541" s="22" t="s">
        <v>58</v>
      </c>
      <c r="N541" s="22">
        <v>0</v>
      </c>
      <c r="O541" s="22" t="s">
        <v>59</v>
      </c>
      <c r="P541" s="22" t="s">
        <v>78</v>
      </c>
      <c r="Q541" s="23" t="s">
        <v>1874</v>
      </c>
      <c r="R541" s="23" t="s">
        <v>1875</v>
      </c>
      <c r="T541" s="23">
        <v>200</v>
      </c>
      <c r="V541" s="25" t="s">
        <v>613</v>
      </c>
      <c r="W541" s="65" t="s">
        <v>1869</v>
      </c>
      <c r="X541" s="106" t="s">
        <v>1870</v>
      </c>
      <c r="Y541" s="25" t="s">
        <v>1871</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1872</v>
      </c>
      <c r="BR541" s="5" t="s">
        <v>1873</v>
      </c>
    </row>
    <row r="542" spans="1:70" ht="14.25" x14ac:dyDescent="0.2">
      <c r="A542" s="203">
        <v>609</v>
      </c>
      <c r="B542" s="229" t="s">
        <v>1560</v>
      </c>
      <c r="C542" s="263" t="s">
        <v>1561</v>
      </c>
      <c r="D542" s="229" t="s">
        <v>1562</v>
      </c>
      <c r="E542" s="3" t="s">
        <v>355</v>
      </c>
      <c r="F542" s="26" t="s">
        <v>54</v>
      </c>
      <c r="G542" s="179" t="s">
        <v>55</v>
      </c>
      <c r="H542" s="179" t="s">
        <v>65</v>
      </c>
      <c r="J542" s="22">
        <v>500</v>
      </c>
      <c r="L542" s="28" t="s">
        <v>57</v>
      </c>
      <c r="M542" s="22" t="s">
        <v>58</v>
      </c>
      <c r="N542" s="22">
        <v>0</v>
      </c>
      <c r="O542" s="22" t="s">
        <v>59</v>
      </c>
      <c r="P542" s="22" t="s">
        <v>78</v>
      </c>
      <c r="Q542" s="23" t="s">
        <v>1863</v>
      </c>
      <c r="R542" s="23" t="s">
        <v>1876</v>
      </c>
      <c r="T542" s="23">
        <v>300</v>
      </c>
      <c r="V542" s="25" t="s">
        <v>613</v>
      </c>
      <c r="W542" s="65" t="s">
        <v>1877</v>
      </c>
      <c r="X542" s="106" t="s">
        <v>202</v>
      </c>
      <c r="Y542" s="25" t="s">
        <v>1878</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1865</v>
      </c>
      <c r="BR542" s="5" t="s">
        <v>1879</v>
      </c>
    </row>
    <row r="543" spans="1:70" ht="14.25" x14ac:dyDescent="0.2">
      <c r="A543" s="203">
        <v>610</v>
      </c>
      <c r="B543" s="229" t="s">
        <v>1563</v>
      </c>
      <c r="C543" s="263" t="s">
        <v>1564</v>
      </c>
      <c r="D543" s="229" t="s">
        <v>1523</v>
      </c>
      <c r="E543" s="123" t="s">
        <v>355</v>
      </c>
      <c r="F543" s="179" t="s">
        <v>54</v>
      </c>
      <c r="G543" s="179" t="s">
        <v>55</v>
      </c>
      <c r="H543" s="179" t="s">
        <v>56</v>
      </c>
      <c r="J543" s="22">
        <v>500</v>
      </c>
      <c r="K543" s="180"/>
      <c r="L543" s="180" t="s">
        <v>57</v>
      </c>
      <c r="M543" s="22" t="s">
        <v>58</v>
      </c>
      <c r="N543" s="22">
        <v>0</v>
      </c>
      <c r="O543" s="176" t="s">
        <v>59</v>
      </c>
      <c r="P543" s="22" t="s">
        <v>1880</v>
      </c>
      <c r="Q543" s="177" t="s">
        <v>357</v>
      </c>
      <c r="R543" s="23" t="s">
        <v>1881</v>
      </c>
      <c r="T543" s="177" t="s">
        <v>1882</v>
      </c>
      <c r="U543" s="177"/>
      <c r="V543" s="25" t="s">
        <v>613</v>
      </c>
      <c r="W543" s="65">
        <v>12</v>
      </c>
      <c r="X543" s="106" t="s">
        <v>202</v>
      </c>
      <c r="Y543" s="25" t="s">
        <v>1883</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1565</v>
      </c>
      <c r="C544" s="263" t="s">
        <v>1566</v>
      </c>
      <c r="D544" s="229" t="s">
        <v>1567</v>
      </c>
      <c r="E544" s="123" t="s">
        <v>355</v>
      </c>
      <c r="F544" s="179" t="s">
        <v>102</v>
      </c>
      <c r="G544" s="179" t="s">
        <v>55</v>
      </c>
      <c r="H544" s="179" t="s">
        <v>56</v>
      </c>
      <c r="J544" s="22">
        <v>500</v>
      </c>
      <c r="K544" s="180"/>
      <c r="L544" s="180" t="s">
        <v>57</v>
      </c>
      <c r="M544" s="22" t="s">
        <v>58</v>
      </c>
      <c r="N544" s="22">
        <v>0</v>
      </c>
      <c r="O544" s="176" t="s">
        <v>59</v>
      </c>
      <c r="P544" s="22" t="s">
        <v>1884</v>
      </c>
      <c r="Q544" s="177" t="s">
        <v>1863</v>
      </c>
      <c r="R544" s="23" t="s">
        <v>1885</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1872</v>
      </c>
      <c r="BR544" s="5" t="s">
        <v>1886</v>
      </c>
    </row>
    <row r="545" spans="1:70" ht="14.25" customHeight="1" x14ac:dyDescent="0.2">
      <c r="A545" s="203">
        <v>612</v>
      </c>
      <c r="B545" s="229" t="s">
        <v>1565</v>
      </c>
      <c r="C545" s="263" t="s">
        <v>1566</v>
      </c>
      <c r="D545" s="229" t="s">
        <v>1568</v>
      </c>
      <c r="E545" s="123" t="s">
        <v>355</v>
      </c>
      <c r="F545" s="179" t="s">
        <v>102</v>
      </c>
      <c r="G545" s="179" t="s">
        <v>55</v>
      </c>
      <c r="H545" s="179" t="s">
        <v>56</v>
      </c>
      <c r="J545" s="22">
        <v>500</v>
      </c>
      <c r="K545" s="180"/>
      <c r="L545" s="180" t="s">
        <v>57</v>
      </c>
      <c r="M545" s="22" t="s">
        <v>58</v>
      </c>
      <c r="N545" s="22">
        <v>0</v>
      </c>
      <c r="O545" s="176" t="s">
        <v>59</v>
      </c>
      <c r="P545" s="22" t="s">
        <v>1884</v>
      </c>
      <c r="Q545" s="177" t="s">
        <v>1863</v>
      </c>
      <c r="R545" s="23" t="s">
        <v>1885</v>
      </c>
      <c r="T545" s="177"/>
      <c r="U545" s="177"/>
      <c r="V545" s="25" t="s">
        <v>613</v>
      </c>
      <c r="W545" s="65" t="s">
        <v>653</v>
      </c>
      <c r="X545" s="106" t="s">
        <v>1621</v>
      </c>
      <c r="Y545" s="25" t="s">
        <v>1887</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1872</v>
      </c>
      <c r="BR545" s="5" t="s">
        <v>1886</v>
      </c>
    </row>
    <row r="546" spans="1:70" ht="14.25" customHeight="1" x14ac:dyDescent="0.2">
      <c r="A546" s="203">
        <v>613</v>
      </c>
      <c r="B546" s="229" t="s">
        <v>1565</v>
      </c>
      <c r="C546" s="263" t="s">
        <v>1566</v>
      </c>
      <c r="D546" s="229" t="s">
        <v>1569</v>
      </c>
      <c r="E546" s="123" t="s">
        <v>355</v>
      </c>
      <c r="F546" s="179" t="s">
        <v>102</v>
      </c>
      <c r="G546" s="26" t="s">
        <v>55</v>
      </c>
      <c r="H546" s="26" t="s">
        <v>56</v>
      </c>
      <c r="J546" s="22">
        <v>500</v>
      </c>
      <c r="K546" s="180"/>
      <c r="L546" s="180" t="s">
        <v>57</v>
      </c>
      <c r="M546" s="22" t="s">
        <v>58</v>
      </c>
      <c r="N546" s="22" t="s">
        <v>1888</v>
      </c>
      <c r="O546" s="176" t="s">
        <v>59</v>
      </c>
      <c r="P546" s="22" t="s">
        <v>1889</v>
      </c>
      <c r="Q546" s="177" t="s">
        <v>1863</v>
      </c>
      <c r="R546" s="23" t="s">
        <v>1885</v>
      </c>
      <c r="T546" s="177"/>
      <c r="U546" s="177" t="s">
        <v>1890</v>
      </c>
      <c r="V546" s="25" t="s">
        <v>613</v>
      </c>
      <c r="W546" s="65" t="s">
        <v>1891</v>
      </c>
      <c r="X546" s="106" t="s">
        <v>1621</v>
      </c>
      <c r="Y546" s="25" t="s">
        <v>1892</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1872</v>
      </c>
      <c r="BR546" s="5" t="s">
        <v>1886</v>
      </c>
    </row>
    <row r="547" spans="1:70" ht="14.25" customHeight="1" x14ac:dyDescent="0.2">
      <c r="A547" s="203">
        <v>614</v>
      </c>
      <c r="B547" s="229" t="s">
        <v>1573</v>
      </c>
      <c r="C547" s="263" t="s">
        <v>1572</v>
      </c>
      <c r="D547" s="229" t="s">
        <v>1570</v>
      </c>
      <c r="E547" s="3" t="s">
        <v>355</v>
      </c>
      <c r="F547" s="26" t="s">
        <v>54</v>
      </c>
      <c r="G547" s="26" t="s">
        <v>55</v>
      </c>
      <c r="H547" s="179" t="s">
        <v>406</v>
      </c>
      <c r="J547" s="22">
        <v>1</v>
      </c>
      <c r="L547" s="28" t="s">
        <v>1893</v>
      </c>
      <c r="M547" s="22" t="s">
        <v>58</v>
      </c>
      <c r="N547" s="22">
        <v>0</v>
      </c>
      <c r="O547" s="22" t="s">
        <v>59</v>
      </c>
      <c r="P547" s="22" t="s">
        <v>78</v>
      </c>
      <c r="Q547" s="23" t="s">
        <v>1894</v>
      </c>
      <c r="R547" s="23" t="s">
        <v>1895</v>
      </c>
      <c r="U547" s="23" t="s">
        <v>1896</v>
      </c>
      <c r="V547" s="25" t="s">
        <v>613</v>
      </c>
      <c r="W547" s="65" t="s">
        <v>653</v>
      </c>
      <c r="Z547" s="83" t="s">
        <v>62</v>
      </c>
      <c r="AA547" s="6">
        <v>8</v>
      </c>
      <c r="AB547" s="6">
        <v>4</v>
      </c>
      <c r="AD547" s="5" t="s">
        <v>79</v>
      </c>
      <c r="AI547" s="5">
        <v>26</v>
      </c>
      <c r="AJ547" s="5">
        <v>34</v>
      </c>
      <c r="AL547" s="6" t="s">
        <v>80</v>
      </c>
      <c r="AQ547" s="6">
        <v>56</v>
      </c>
      <c r="AR547" s="6">
        <v>77</v>
      </c>
      <c r="BQ547" s="6" t="s">
        <v>581</v>
      </c>
      <c r="BR547" s="5" t="s">
        <v>1897</v>
      </c>
    </row>
    <row r="548" spans="1:70" ht="14.25" customHeight="1" x14ac:dyDescent="0.2">
      <c r="A548" s="203">
        <v>615</v>
      </c>
      <c r="B548" s="229" t="s">
        <v>1573</v>
      </c>
      <c r="C548" s="263" t="s">
        <v>1572</v>
      </c>
      <c r="D548" s="229" t="s">
        <v>1571</v>
      </c>
      <c r="E548" s="3" t="s">
        <v>355</v>
      </c>
      <c r="F548" s="26" t="s">
        <v>54</v>
      </c>
      <c r="G548" s="26" t="s">
        <v>55</v>
      </c>
      <c r="H548" s="179" t="s">
        <v>491</v>
      </c>
      <c r="J548" s="22">
        <v>1</v>
      </c>
      <c r="L548" s="28" t="s">
        <v>1893</v>
      </c>
      <c r="M548" s="22" t="s">
        <v>58</v>
      </c>
      <c r="N548" s="22" t="s">
        <v>1898</v>
      </c>
      <c r="O548" s="22" t="s">
        <v>59</v>
      </c>
      <c r="P548" s="22" t="s">
        <v>1899</v>
      </c>
      <c r="Q548" s="23" t="s">
        <v>1894</v>
      </c>
      <c r="R548" s="23" t="s">
        <v>1895</v>
      </c>
      <c r="U548" s="23" t="s">
        <v>1896</v>
      </c>
      <c r="V548" s="25" t="s">
        <v>613</v>
      </c>
      <c r="W548" s="65" t="s">
        <v>653</v>
      </c>
      <c r="Z548" s="83" t="s">
        <v>62</v>
      </c>
      <c r="AA548" s="6">
        <v>8</v>
      </c>
      <c r="AB548" s="6">
        <v>4</v>
      </c>
      <c r="AD548" s="5" t="s">
        <v>79</v>
      </c>
      <c r="AI548" s="5">
        <v>26</v>
      </c>
      <c r="AJ548" s="5">
        <v>34</v>
      </c>
      <c r="AL548" s="6" t="s">
        <v>80</v>
      </c>
      <c r="AQ548" s="6">
        <v>56</v>
      </c>
      <c r="AR548" s="6">
        <v>77</v>
      </c>
      <c r="BQ548" s="6" t="s">
        <v>581</v>
      </c>
      <c r="BR548" s="5" t="s">
        <v>1897</v>
      </c>
    </row>
    <row r="549" spans="1:70" ht="14.25" customHeight="1" x14ac:dyDescent="0.2">
      <c r="A549" s="203">
        <v>616</v>
      </c>
      <c r="B549" s="229" t="s">
        <v>1574</v>
      </c>
      <c r="C549" s="263" t="s">
        <v>1575</v>
      </c>
      <c r="D549" s="229" t="s">
        <v>1576</v>
      </c>
      <c r="E549" s="3" t="s">
        <v>355</v>
      </c>
      <c r="F549" s="26" t="s">
        <v>54</v>
      </c>
      <c r="G549" s="26" t="s">
        <v>55</v>
      </c>
      <c r="H549" s="179" t="s">
        <v>156</v>
      </c>
      <c r="J549" s="22">
        <v>300</v>
      </c>
      <c r="L549" s="28" t="s">
        <v>57</v>
      </c>
      <c r="M549" s="22" t="s">
        <v>77</v>
      </c>
      <c r="N549" s="22">
        <v>0</v>
      </c>
      <c r="O549" s="22" t="s">
        <v>59</v>
      </c>
      <c r="P549" s="22" t="s">
        <v>78</v>
      </c>
      <c r="Q549" s="23" t="s">
        <v>1833</v>
      </c>
      <c r="R549" s="23" t="s">
        <v>1900</v>
      </c>
      <c r="S549" s="24">
        <v>15</v>
      </c>
      <c r="U549" s="23" t="s">
        <v>1901</v>
      </c>
      <c r="Z549" s="83" t="s">
        <v>62</v>
      </c>
      <c r="AA549" s="6">
        <v>8</v>
      </c>
      <c r="AB549" s="6">
        <v>2</v>
      </c>
      <c r="AD549" s="5" t="s">
        <v>79</v>
      </c>
      <c r="AI549" s="5">
        <v>22</v>
      </c>
      <c r="AJ549" s="5">
        <v>33</v>
      </c>
      <c r="BQ549" s="6" t="s">
        <v>1865</v>
      </c>
      <c r="BR549" s="5" t="s">
        <v>1902</v>
      </c>
    </row>
    <row r="550" spans="1:70" ht="14.25" customHeight="1" x14ac:dyDescent="0.2">
      <c r="A550" s="203">
        <v>617</v>
      </c>
      <c r="B550" s="229" t="s">
        <v>1577</v>
      </c>
      <c r="C550" s="263" t="s">
        <v>1578</v>
      </c>
      <c r="D550" s="229" t="s">
        <v>1580</v>
      </c>
      <c r="E550" s="3" t="s">
        <v>355</v>
      </c>
      <c r="F550" s="26" t="s">
        <v>54</v>
      </c>
      <c r="G550" s="26" t="s">
        <v>55</v>
      </c>
      <c r="H550" s="26" t="s">
        <v>237</v>
      </c>
      <c r="J550" s="22">
        <v>500</v>
      </c>
      <c r="L550" s="28" t="s">
        <v>57</v>
      </c>
      <c r="M550" s="22" t="s">
        <v>58</v>
      </c>
      <c r="N550" s="22">
        <v>0</v>
      </c>
      <c r="O550" s="22" t="s">
        <v>59</v>
      </c>
      <c r="P550" s="22" t="s">
        <v>1903</v>
      </c>
      <c r="Q550" s="23" t="s">
        <v>1863</v>
      </c>
      <c r="R550" s="23" t="s">
        <v>1904</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1577</v>
      </c>
      <c r="C551" s="263" t="s">
        <v>1578</v>
      </c>
      <c r="D551" s="229" t="s">
        <v>1579</v>
      </c>
      <c r="E551" s="3" t="s">
        <v>355</v>
      </c>
      <c r="F551" s="26" t="s">
        <v>54</v>
      </c>
      <c r="G551" s="26" t="s">
        <v>55</v>
      </c>
      <c r="H551" s="179" t="s">
        <v>237</v>
      </c>
      <c r="J551" s="22">
        <v>500</v>
      </c>
      <c r="L551" s="28" t="s">
        <v>57</v>
      </c>
      <c r="M551" s="22" t="s">
        <v>58</v>
      </c>
      <c r="N551" s="22">
        <v>0</v>
      </c>
      <c r="O551" s="22" t="s">
        <v>59</v>
      </c>
      <c r="P551" s="22" t="s">
        <v>1903</v>
      </c>
      <c r="Q551" s="23" t="s">
        <v>357</v>
      </c>
      <c r="R551" s="23" t="s">
        <v>1905</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1577</v>
      </c>
      <c r="C552" s="263" t="s">
        <v>1578</v>
      </c>
      <c r="D552" s="229" t="s">
        <v>1581</v>
      </c>
      <c r="E552" s="3" t="s">
        <v>355</v>
      </c>
      <c r="F552" s="26" t="s">
        <v>54</v>
      </c>
      <c r="G552" s="26" t="s">
        <v>55</v>
      </c>
      <c r="H552" s="26" t="s">
        <v>56</v>
      </c>
      <c r="J552" s="22">
        <v>500</v>
      </c>
      <c r="L552" s="28" t="s">
        <v>57</v>
      </c>
      <c r="M552" s="22" t="s">
        <v>58</v>
      </c>
      <c r="N552" s="22">
        <v>0</v>
      </c>
      <c r="O552" s="22" t="s">
        <v>59</v>
      </c>
      <c r="P552" s="22" t="s">
        <v>1903</v>
      </c>
      <c r="Q552" s="23" t="s">
        <v>1863</v>
      </c>
      <c r="R552" s="23" t="s">
        <v>1906</v>
      </c>
      <c r="T552" s="23">
        <v>150</v>
      </c>
      <c r="V552" s="25" t="s">
        <v>613</v>
      </c>
      <c r="W552" s="65" t="s">
        <v>653</v>
      </c>
      <c r="X552" s="106" t="s">
        <v>1621</v>
      </c>
      <c r="Y552" s="25" t="s">
        <v>1907</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1577</v>
      </c>
      <c r="C553" s="263" t="s">
        <v>1578</v>
      </c>
      <c r="D553" s="229" t="s">
        <v>1582</v>
      </c>
      <c r="E553" s="3" t="s">
        <v>355</v>
      </c>
      <c r="F553" s="26" t="s">
        <v>54</v>
      </c>
      <c r="G553" s="26" t="s">
        <v>55</v>
      </c>
      <c r="H553" s="26" t="s">
        <v>56</v>
      </c>
      <c r="J553" s="22">
        <v>500</v>
      </c>
      <c r="L553" s="28" t="s">
        <v>57</v>
      </c>
      <c r="M553" s="22" t="s">
        <v>58</v>
      </c>
      <c r="N553" s="22">
        <v>0</v>
      </c>
      <c r="O553" s="22" t="s">
        <v>59</v>
      </c>
      <c r="P553" s="22" t="s">
        <v>1903</v>
      </c>
      <c r="Q553" s="23" t="s">
        <v>1863</v>
      </c>
      <c r="R553" s="23" t="s">
        <v>1908</v>
      </c>
      <c r="T553" s="23">
        <v>150</v>
      </c>
      <c r="V553" s="25" t="s">
        <v>613</v>
      </c>
      <c r="W553" s="65" t="s">
        <v>653</v>
      </c>
      <c r="X553" s="106" t="s">
        <v>1621</v>
      </c>
      <c r="Y553" s="25" t="s">
        <v>1907</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1583</v>
      </c>
      <c r="C554" s="263" t="s">
        <v>1584</v>
      </c>
      <c r="D554" s="229" t="s">
        <v>1585</v>
      </c>
      <c r="E554" s="3" t="s">
        <v>355</v>
      </c>
      <c r="F554" s="26" t="s">
        <v>54</v>
      </c>
      <c r="G554" s="26" t="s">
        <v>55</v>
      </c>
      <c r="H554" s="179" t="s">
        <v>56</v>
      </c>
      <c r="J554" s="22">
        <v>500</v>
      </c>
      <c r="L554" s="28" t="s">
        <v>57</v>
      </c>
      <c r="M554" s="22" t="s">
        <v>58</v>
      </c>
      <c r="N554" s="22">
        <v>0</v>
      </c>
      <c r="O554" s="22" t="s">
        <v>59</v>
      </c>
      <c r="P554" s="22" t="s">
        <v>1884</v>
      </c>
      <c r="Q554" s="23" t="s">
        <v>1863</v>
      </c>
      <c r="R554" s="23" t="s">
        <v>1909</v>
      </c>
      <c r="T554" s="23">
        <v>100</v>
      </c>
      <c r="U554" s="23" t="s">
        <v>1910</v>
      </c>
      <c r="V554" s="25" t="s">
        <v>613</v>
      </c>
      <c r="W554" s="65" t="s">
        <v>653</v>
      </c>
      <c r="X554" s="106" t="s">
        <v>1621</v>
      </c>
      <c r="Y554" s="25" t="s">
        <v>1911</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1912</v>
      </c>
      <c r="BR554" s="5" t="s">
        <v>2261</v>
      </c>
    </row>
    <row r="555" spans="1:70" ht="14.25" customHeight="1" x14ac:dyDescent="0.2">
      <c r="A555" s="203">
        <v>622</v>
      </c>
      <c r="B555" s="229" t="s">
        <v>1583</v>
      </c>
      <c r="C555" s="263" t="s">
        <v>1584</v>
      </c>
      <c r="D555" s="229" t="s">
        <v>1586</v>
      </c>
      <c r="E555" s="3" t="s">
        <v>355</v>
      </c>
      <c r="F555" s="26" t="s">
        <v>54</v>
      </c>
      <c r="G555" s="26" t="s">
        <v>55</v>
      </c>
      <c r="H555" s="179" t="s">
        <v>56</v>
      </c>
      <c r="J555" s="22">
        <v>500</v>
      </c>
      <c r="L555" s="28" t="s">
        <v>57</v>
      </c>
      <c r="M555" s="22" t="s">
        <v>58</v>
      </c>
      <c r="N555" s="22">
        <v>0</v>
      </c>
      <c r="O555" s="22" t="s">
        <v>59</v>
      </c>
      <c r="P555" s="22" t="s">
        <v>1913</v>
      </c>
      <c r="Q555" s="23" t="s">
        <v>1914</v>
      </c>
      <c r="R555" s="23" t="s">
        <v>1915</v>
      </c>
      <c r="T555" s="23">
        <v>100</v>
      </c>
      <c r="U555" s="23" t="s">
        <v>1916</v>
      </c>
      <c r="V555" s="25" t="s">
        <v>613</v>
      </c>
      <c r="W555" s="65" t="s">
        <v>653</v>
      </c>
      <c r="X555" s="106" t="s">
        <v>1621</v>
      </c>
      <c r="Y555" s="25" t="s">
        <v>1911</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1912</v>
      </c>
      <c r="BR555" s="5" t="s">
        <v>2261</v>
      </c>
    </row>
    <row r="556" spans="1:70" ht="14.25" customHeight="1" x14ac:dyDescent="0.2">
      <c r="A556" s="203">
        <v>623</v>
      </c>
      <c r="B556" s="229" t="s">
        <v>1583</v>
      </c>
      <c r="C556" s="263" t="s">
        <v>1584</v>
      </c>
      <c r="D556" s="229" t="s">
        <v>1587</v>
      </c>
      <c r="E556" s="3" t="s">
        <v>355</v>
      </c>
      <c r="F556" s="26" t="s">
        <v>54</v>
      </c>
      <c r="G556" s="26" t="s">
        <v>55</v>
      </c>
      <c r="H556" s="26" t="s">
        <v>156</v>
      </c>
      <c r="J556" s="22">
        <v>500</v>
      </c>
      <c r="L556" s="28" t="s">
        <v>57</v>
      </c>
      <c r="M556" s="22" t="s">
        <v>58</v>
      </c>
      <c r="N556" s="22">
        <v>0</v>
      </c>
      <c r="O556" s="22" t="s">
        <v>59</v>
      </c>
      <c r="P556" s="22" t="s">
        <v>1884</v>
      </c>
      <c r="Q556" s="23" t="s">
        <v>1863</v>
      </c>
      <c r="R556" s="23" t="s">
        <v>1917</v>
      </c>
      <c r="T556" s="23">
        <v>100</v>
      </c>
      <c r="V556" s="25" t="s">
        <v>613</v>
      </c>
      <c r="W556" s="65" t="s">
        <v>653</v>
      </c>
      <c r="X556" s="106" t="s">
        <v>1621</v>
      </c>
      <c r="Y556" s="25" t="s">
        <v>1911</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1912</v>
      </c>
      <c r="BR556" s="5" t="s">
        <v>2262</v>
      </c>
    </row>
    <row r="557" spans="1:70" ht="14.25" customHeight="1" x14ac:dyDescent="0.2">
      <c r="A557" s="203">
        <v>624</v>
      </c>
      <c r="B557" s="229" t="s">
        <v>1583</v>
      </c>
      <c r="C557" s="263" t="s">
        <v>1584</v>
      </c>
      <c r="D557" s="229" t="s">
        <v>1588</v>
      </c>
      <c r="E557" s="3" t="s">
        <v>355</v>
      </c>
      <c r="F557" s="179" t="s">
        <v>54</v>
      </c>
      <c r="G557" s="179" t="s">
        <v>55</v>
      </c>
      <c r="H557" s="26" t="s">
        <v>156</v>
      </c>
      <c r="J557" s="22">
        <v>500</v>
      </c>
      <c r="L557" s="28" t="s">
        <v>57</v>
      </c>
      <c r="M557" s="22" t="s">
        <v>58</v>
      </c>
      <c r="N557" s="22">
        <v>0</v>
      </c>
      <c r="O557" s="22" t="s">
        <v>59</v>
      </c>
      <c r="P557" s="22" t="s">
        <v>1913</v>
      </c>
      <c r="Q557" s="23" t="s">
        <v>1914</v>
      </c>
      <c r="R557" s="23" t="s">
        <v>1918</v>
      </c>
      <c r="T557" s="23">
        <v>100</v>
      </c>
      <c r="V557" s="25" t="s">
        <v>613</v>
      </c>
      <c r="W557" s="65" t="s">
        <v>653</v>
      </c>
      <c r="X557" s="106" t="s">
        <v>1621</v>
      </c>
      <c r="Y557" s="25" t="s">
        <v>1911</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1912</v>
      </c>
      <c r="BR557" s="5" t="s">
        <v>2262</v>
      </c>
    </row>
    <row r="558" spans="1:70" ht="14.25" x14ac:dyDescent="0.2">
      <c r="A558" s="203">
        <v>625</v>
      </c>
      <c r="B558" s="229" t="s">
        <v>1589</v>
      </c>
      <c r="C558" s="263" t="s">
        <v>1590</v>
      </c>
      <c r="D558" s="229" t="s">
        <v>1591</v>
      </c>
      <c r="E558" s="3" t="s">
        <v>355</v>
      </c>
      <c r="F558" s="179" t="s">
        <v>102</v>
      </c>
      <c r="G558" s="179" t="s">
        <v>55</v>
      </c>
      <c r="H558" s="179" t="s">
        <v>406</v>
      </c>
      <c r="J558" s="22">
        <v>125</v>
      </c>
      <c r="L558" s="28" t="s">
        <v>57</v>
      </c>
      <c r="M558" s="22" t="s">
        <v>77</v>
      </c>
      <c r="N558" s="22">
        <v>0</v>
      </c>
      <c r="O558" s="22" t="s">
        <v>59</v>
      </c>
      <c r="P558" s="22" t="s">
        <v>78</v>
      </c>
      <c r="Q558" s="23" t="s">
        <v>1164</v>
      </c>
      <c r="R558" s="23" t="s">
        <v>1919</v>
      </c>
      <c r="S558" s="24">
        <v>30</v>
      </c>
      <c r="V558" s="25" t="s">
        <v>613</v>
      </c>
      <c r="W558" s="65" t="s">
        <v>1920</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1921</v>
      </c>
    </row>
    <row r="559" spans="1:70" ht="14.25" customHeight="1" x14ac:dyDescent="0.2">
      <c r="A559" s="203">
        <v>626</v>
      </c>
      <c r="B559" s="229" t="s">
        <v>1592</v>
      </c>
      <c r="C559" s="263" t="s">
        <v>1593</v>
      </c>
      <c r="D559" s="229" t="s">
        <v>1594</v>
      </c>
      <c r="E559" s="123" t="s">
        <v>355</v>
      </c>
      <c r="F559" s="179" t="s">
        <v>54</v>
      </c>
      <c r="G559" s="179" t="s">
        <v>55</v>
      </c>
      <c r="H559" s="179" t="s">
        <v>420</v>
      </c>
      <c r="J559" s="22">
        <v>250</v>
      </c>
      <c r="K559" s="180"/>
      <c r="L559" s="180" t="s">
        <v>57</v>
      </c>
      <c r="M559" s="22" t="s">
        <v>58</v>
      </c>
      <c r="N559" s="22">
        <v>0</v>
      </c>
      <c r="O559" s="176" t="s">
        <v>59</v>
      </c>
      <c r="P559" s="22" t="s">
        <v>78</v>
      </c>
      <c r="Q559" s="177" t="s">
        <v>1863</v>
      </c>
      <c r="R559" s="23" t="s">
        <v>1922</v>
      </c>
      <c r="T559" s="177">
        <v>100</v>
      </c>
      <c r="U559" s="177"/>
      <c r="V559" s="165" t="s">
        <v>613</v>
      </c>
      <c r="W559" s="65" t="s">
        <v>1923</v>
      </c>
      <c r="X559" s="106" t="s">
        <v>202</v>
      </c>
      <c r="Z559" s="167" t="s">
        <v>62</v>
      </c>
      <c r="AA559" s="6">
        <v>8</v>
      </c>
      <c r="AB559" s="6">
        <v>0</v>
      </c>
      <c r="AD559" s="163" t="s">
        <v>79</v>
      </c>
      <c r="AI559" s="163">
        <v>21</v>
      </c>
      <c r="AJ559" s="163">
        <v>40</v>
      </c>
      <c r="BO559" s="163"/>
      <c r="BP559" s="163"/>
      <c r="BQ559" s="6" t="s">
        <v>213</v>
      </c>
      <c r="BR559" s="5" t="s">
        <v>1924</v>
      </c>
    </row>
    <row r="560" spans="1:70" ht="14.25" x14ac:dyDescent="0.2">
      <c r="A560" s="203">
        <v>627</v>
      </c>
      <c r="B560" s="229" t="s">
        <v>1592</v>
      </c>
      <c r="C560" s="263" t="s">
        <v>1593</v>
      </c>
      <c r="D560" s="229" t="s">
        <v>1595</v>
      </c>
      <c r="E560" s="123" t="s">
        <v>355</v>
      </c>
      <c r="F560" s="179" t="s">
        <v>54</v>
      </c>
      <c r="G560" s="179" t="s">
        <v>55</v>
      </c>
      <c r="H560" s="179" t="s">
        <v>421</v>
      </c>
      <c r="J560" s="22">
        <v>250</v>
      </c>
      <c r="K560" s="180"/>
      <c r="L560" s="180" t="s">
        <v>57</v>
      </c>
      <c r="M560" s="22" t="s">
        <v>58</v>
      </c>
      <c r="N560" s="22" t="s">
        <v>1925</v>
      </c>
      <c r="O560" s="176" t="s">
        <v>59</v>
      </c>
      <c r="P560" s="22" t="s">
        <v>1926</v>
      </c>
      <c r="Q560" s="177" t="s">
        <v>1863</v>
      </c>
      <c r="R560" s="23" t="s">
        <v>1922</v>
      </c>
      <c r="T560" s="177">
        <v>100</v>
      </c>
      <c r="U560" s="177"/>
      <c r="V560" s="165" t="s">
        <v>613</v>
      </c>
      <c r="W560" s="65" t="s">
        <v>1927</v>
      </c>
      <c r="X560" s="106" t="s">
        <v>333</v>
      </c>
      <c r="Y560" s="25" t="s">
        <v>1928</v>
      </c>
      <c r="Z560" s="167" t="s">
        <v>62</v>
      </c>
      <c r="AA560" s="6">
        <v>24</v>
      </c>
      <c r="AB560" s="6">
        <v>0</v>
      </c>
      <c r="AD560" s="163" t="s">
        <v>79</v>
      </c>
      <c r="AI560" s="163">
        <v>21</v>
      </c>
      <c r="AJ560" s="163">
        <v>40</v>
      </c>
      <c r="BO560" s="163"/>
      <c r="BP560" s="163"/>
      <c r="BQ560" s="6" t="s">
        <v>213</v>
      </c>
      <c r="BR560" s="5" t="s">
        <v>1924</v>
      </c>
    </row>
    <row r="561" spans="1:70" ht="14.25" customHeight="1" x14ac:dyDescent="0.2">
      <c r="A561" s="203">
        <v>628</v>
      </c>
      <c r="B561" s="229" t="s">
        <v>1592</v>
      </c>
      <c r="C561" s="263" t="s">
        <v>1593</v>
      </c>
      <c r="D561" s="229" t="s">
        <v>1596</v>
      </c>
      <c r="E561" s="123" t="s">
        <v>355</v>
      </c>
      <c r="F561" s="179" t="s">
        <v>54</v>
      </c>
      <c r="G561" s="26" t="s">
        <v>55</v>
      </c>
      <c r="H561" s="26" t="s">
        <v>421</v>
      </c>
      <c r="J561" s="22">
        <v>250</v>
      </c>
      <c r="K561" s="180"/>
      <c r="L561" s="180" t="s">
        <v>57</v>
      </c>
      <c r="M561" s="22" t="s">
        <v>58</v>
      </c>
      <c r="N561" s="22" t="s">
        <v>1925</v>
      </c>
      <c r="O561" s="176" t="s">
        <v>59</v>
      </c>
      <c r="P561" s="22" t="s">
        <v>1926</v>
      </c>
      <c r="Q561" s="177" t="s">
        <v>357</v>
      </c>
      <c r="R561" s="23" t="s">
        <v>1929</v>
      </c>
      <c r="T561" s="177">
        <v>100</v>
      </c>
      <c r="U561" s="177"/>
      <c r="V561" s="25" t="s">
        <v>613</v>
      </c>
      <c r="W561" s="65" t="s">
        <v>1927</v>
      </c>
      <c r="X561" s="106" t="s">
        <v>333</v>
      </c>
      <c r="Y561" s="25" t="s">
        <v>1928</v>
      </c>
      <c r="Z561" s="167" t="s">
        <v>62</v>
      </c>
      <c r="AA561" s="6">
        <v>24</v>
      </c>
      <c r="AB561" s="6">
        <v>0</v>
      </c>
      <c r="AD561" s="163" t="s">
        <v>79</v>
      </c>
      <c r="AI561" s="5">
        <v>21</v>
      </c>
      <c r="AJ561" s="5">
        <v>40</v>
      </c>
      <c r="BQ561" s="6" t="s">
        <v>213</v>
      </c>
      <c r="BR561" s="5" t="s">
        <v>1924</v>
      </c>
    </row>
    <row r="562" spans="1:70" ht="14.25" customHeight="1" x14ac:dyDescent="0.2">
      <c r="A562" s="91">
        <v>629</v>
      </c>
      <c r="B562" s="229" t="s">
        <v>1611</v>
      </c>
      <c r="C562" s="263" t="s">
        <v>1610</v>
      </c>
      <c r="D562" s="229" t="s">
        <v>1733</v>
      </c>
      <c r="E562" s="123" t="s">
        <v>1613</v>
      </c>
      <c r="F562" s="179" t="s">
        <v>102</v>
      </c>
      <c r="G562" s="26" t="s">
        <v>55</v>
      </c>
      <c r="H562" s="26" t="s">
        <v>56</v>
      </c>
      <c r="J562" s="22">
        <v>0.08</v>
      </c>
      <c r="K562" s="180"/>
      <c r="L562" s="180" t="s">
        <v>57</v>
      </c>
      <c r="M562" s="22" t="s">
        <v>77</v>
      </c>
      <c r="N562" s="22">
        <v>1</v>
      </c>
      <c r="O562" s="176" t="s">
        <v>59</v>
      </c>
      <c r="P562" s="22" t="s">
        <v>78</v>
      </c>
      <c r="Q562" s="177" t="s">
        <v>1701</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1614</v>
      </c>
    </row>
    <row r="563" spans="1:70" ht="14.25" customHeight="1" x14ac:dyDescent="0.2">
      <c r="A563" s="91">
        <v>630</v>
      </c>
      <c r="B563" s="229" t="s">
        <v>1611</v>
      </c>
      <c r="C563" s="263" t="s">
        <v>1610</v>
      </c>
      <c r="D563" s="229" t="s">
        <v>1612</v>
      </c>
      <c r="E563" s="123" t="s">
        <v>1613</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1614</v>
      </c>
    </row>
    <row r="564" spans="1:70" ht="14.25" customHeight="1" x14ac:dyDescent="0.2">
      <c r="A564" s="91">
        <v>631</v>
      </c>
      <c r="B564" s="229" t="s">
        <v>1615</v>
      </c>
      <c r="C564" s="263" t="s">
        <v>1616</v>
      </c>
      <c r="D564" s="229" t="s">
        <v>1617</v>
      </c>
      <c r="E564" s="123" t="s">
        <v>1613</v>
      </c>
      <c r="F564" s="179" t="s">
        <v>102</v>
      </c>
      <c r="G564" s="26" t="s">
        <v>55</v>
      </c>
      <c r="H564" s="179" t="s">
        <v>1342</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1618</v>
      </c>
    </row>
    <row r="565" spans="1:70" ht="14.25" customHeight="1" x14ac:dyDescent="0.2">
      <c r="A565" s="92">
        <v>632</v>
      </c>
      <c r="B565" s="229" t="s">
        <v>1615</v>
      </c>
      <c r="C565" s="263" t="s">
        <v>1616</v>
      </c>
      <c r="D565" s="229" t="s">
        <v>1642</v>
      </c>
      <c r="E565" s="123" t="s">
        <v>1613</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1618</v>
      </c>
    </row>
    <row r="566" spans="1:70" ht="14.25" x14ac:dyDescent="0.2">
      <c r="A566" s="91">
        <v>633</v>
      </c>
      <c r="B566" s="229" t="s">
        <v>1619</v>
      </c>
      <c r="C566" s="263" t="s">
        <v>1620</v>
      </c>
      <c r="D566" s="229" t="s">
        <v>199</v>
      </c>
      <c r="E566" s="123" t="s">
        <v>1613</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1621</v>
      </c>
      <c r="Y566" s="25" t="s">
        <v>1622</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1624</v>
      </c>
      <c r="C567" s="263" t="s">
        <v>1623</v>
      </c>
      <c r="D567" s="229" t="s">
        <v>613</v>
      </c>
      <c r="E567" s="123" t="s">
        <v>1613</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1624</v>
      </c>
      <c r="C568" s="263" t="s">
        <v>1623</v>
      </c>
      <c r="D568" s="229" t="s">
        <v>642</v>
      </c>
      <c r="E568" s="123" t="s">
        <v>1613</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1625</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1626</v>
      </c>
      <c r="C569" s="263" t="s">
        <v>1627</v>
      </c>
      <c r="D569" s="229" t="s">
        <v>1628</v>
      </c>
      <c r="E569" s="123" t="s">
        <v>1613</v>
      </c>
      <c r="F569" s="179" t="s">
        <v>102</v>
      </c>
      <c r="G569" s="179" t="s">
        <v>55</v>
      </c>
      <c r="H569" s="179" t="s">
        <v>1631</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1626</v>
      </c>
      <c r="C570" s="263" t="s">
        <v>1627</v>
      </c>
      <c r="D570" s="229" t="s">
        <v>1629</v>
      </c>
      <c r="E570" s="123" t="s">
        <v>1613</v>
      </c>
      <c r="F570" s="179" t="s">
        <v>102</v>
      </c>
      <c r="G570" s="179" t="s">
        <v>55</v>
      </c>
      <c r="H570" s="26" t="s">
        <v>1632</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1626</v>
      </c>
      <c r="C571" s="263" t="s">
        <v>1627</v>
      </c>
      <c r="D571" s="229" t="s">
        <v>1630</v>
      </c>
      <c r="E571" s="123" t="s">
        <v>1613</v>
      </c>
      <c r="F571" s="179" t="s">
        <v>102</v>
      </c>
      <c r="G571" s="179" t="s">
        <v>55</v>
      </c>
      <c r="H571" s="26" t="s">
        <v>1633</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1634</v>
      </c>
      <c r="C572" s="263" t="s">
        <v>1635</v>
      </c>
      <c r="D572" s="229" t="s">
        <v>1636</v>
      </c>
      <c r="E572" s="123" t="s">
        <v>1613</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1637</v>
      </c>
    </row>
    <row r="573" spans="1:70" ht="14.25" x14ac:dyDescent="0.2">
      <c r="A573" s="91">
        <v>640</v>
      </c>
      <c r="B573" s="229" t="s">
        <v>1654</v>
      </c>
      <c r="C573" s="263" t="s">
        <v>1640</v>
      </c>
      <c r="D573" s="229" t="s">
        <v>1636</v>
      </c>
      <c r="E573" s="123" t="s">
        <v>1613</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1654</v>
      </c>
      <c r="C574" s="263" t="s">
        <v>1640</v>
      </c>
      <c r="D574" s="229" t="s">
        <v>1638</v>
      </c>
      <c r="E574" s="123" t="s">
        <v>1613</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1654</v>
      </c>
      <c r="C575" s="263" t="s">
        <v>1640</v>
      </c>
      <c r="D575" s="229" t="s">
        <v>1639</v>
      </c>
      <c r="E575" s="123" t="s">
        <v>1613</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1654</v>
      </c>
      <c r="C576" s="263" t="s">
        <v>1640</v>
      </c>
      <c r="D576" s="229" t="s">
        <v>1641</v>
      </c>
      <c r="E576" s="123" t="s">
        <v>1613</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1653</v>
      </c>
      <c r="C577" s="263" t="s">
        <v>1652</v>
      </c>
      <c r="D577" s="229" t="s">
        <v>1655</v>
      </c>
      <c r="E577" s="123" t="s">
        <v>1613</v>
      </c>
      <c r="F577" s="179" t="s">
        <v>102</v>
      </c>
      <c r="G577" s="179" t="s">
        <v>55</v>
      </c>
      <c r="H577" s="26" t="s">
        <v>1661</v>
      </c>
      <c r="J577" s="176">
        <v>50</v>
      </c>
      <c r="K577" s="180"/>
      <c r="L577" s="180" t="s">
        <v>57</v>
      </c>
      <c r="M577" s="176" t="s">
        <v>58</v>
      </c>
      <c r="N577" s="176">
        <v>0</v>
      </c>
      <c r="O577" s="176" t="s">
        <v>59</v>
      </c>
      <c r="P577" s="176" t="s">
        <v>78</v>
      </c>
      <c r="Q577" s="177"/>
      <c r="T577" s="177">
        <v>250</v>
      </c>
      <c r="U577" s="177"/>
      <c r="V577" s="25" t="s">
        <v>61</v>
      </c>
      <c r="W577" s="65">
        <v>10</v>
      </c>
      <c r="X577" s="106" t="s">
        <v>1660</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1653</v>
      </c>
      <c r="C578" s="263" t="s">
        <v>1652</v>
      </c>
      <c r="D578" s="229" t="s">
        <v>1656</v>
      </c>
      <c r="E578" s="123" t="s">
        <v>1613</v>
      </c>
      <c r="F578" s="179" t="s">
        <v>102</v>
      </c>
      <c r="G578" s="179" t="s">
        <v>55</v>
      </c>
      <c r="H578" s="179" t="s">
        <v>1661</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1660</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1653</v>
      </c>
      <c r="C579" s="263" t="s">
        <v>1652</v>
      </c>
      <c r="D579" s="229" t="s">
        <v>1657</v>
      </c>
      <c r="E579" s="123" t="s">
        <v>1613</v>
      </c>
      <c r="F579" s="179" t="s">
        <v>102</v>
      </c>
      <c r="G579" s="179" t="s">
        <v>55</v>
      </c>
      <c r="H579" s="26" t="s">
        <v>1661</v>
      </c>
      <c r="J579" s="176">
        <v>50</v>
      </c>
      <c r="K579" s="180"/>
      <c r="L579" s="180" t="s">
        <v>57</v>
      </c>
      <c r="M579" s="176" t="s">
        <v>58</v>
      </c>
      <c r="N579" s="176">
        <v>0</v>
      </c>
      <c r="O579" s="176" t="s">
        <v>59</v>
      </c>
      <c r="P579" s="176" t="s">
        <v>78</v>
      </c>
      <c r="T579" s="23">
        <v>250</v>
      </c>
      <c r="V579" s="25" t="s">
        <v>61</v>
      </c>
      <c r="W579" s="65">
        <v>10</v>
      </c>
      <c r="X579" s="106" t="s">
        <v>1660</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1653</v>
      </c>
      <c r="C580" s="263" t="s">
        <v>1652</v>
      </c>
      <c r="D580" s="229" t="s">
        <v>1658</v>
      </c>
      <c r="E580" s="123" t="s">
        <v>1613</v>
      </c>
      <c r="F580" s="179" t="s">
        <v>102</v>
      </c>
      <c r="G580" s="179" t="s">
        <v>55</v>
      </c>
      <c r="H580" s="179" t="s">
        <v>1661</v>
      </c>
      <c r="J580" s="176">
        <v>50</v>
      </c>
      <c r="K580" s="180"/>
      <c r="L580" s="180" t="s">
        <v>57</v>
      </c>
      <c r="M580" s="176" t="s">
        <v>58</v>
      </c>
      <c r="N580" s="176">
        <v>0</v>
      </c>
      <c r="O580" s="176" t="s">
        <v>59</v>
      </c>
      <c r="P580" s="176" t="s">
        <v>78</v>
      </c>
      <c r="T580" s="23">
        <v>250</v>
      </c>
      <c r="V580" s="25" t="s">
        <v>61</v>
      </c>
      <c r="W580" s="65">
        <v>10</v>
      </c>
      <c r="X580" s="106" t="s">
        <v>1660</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1653</v>
      </c>
      <c r="C581" s="263" t="s">
        <v>1652</v>
      </c>
      <c r="D581" s="229" t="s">
        <v>1659</v>
      </c>
      <c r="E581" s="123" t="s">
        <v>1613</v>
      </c>
      <c r="F581" s="179" t="s">
        <v>102</v>
      </c>
      <c r="G581" s="179" t="s">
        <v>55</v>
      </c>
      <c r="H581" s="26" t="s">
        <v>1661</v>
      </c>
      <c r="J581" s="22">
        <v>50</v>
      </c>
      <c r="L581" s="28" t="s">
        <v>57</v>
      </c>
      <c r="M581" s="22" t="s">
        <v>58</v>
      </c>
      <c r="N581" s="22">
        <v>0</v>
      </c>
      <c r="O581" s="22" t="s">
        <v>59</v>
      </c>
      <c r="P581" s="22" t="s">
        <v>78</v>
      </c>
      <c r="T581" s="23">
        <v>250</v>
      </c>
      <c r="V581" s="25" t="s">
        <v>61</v>
      </c>
      <c r="W581" s="65">
        <v>10</v>
      </c>
      <c r="X581" s="106" t="s">
        <v>1660</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1663</v>
      </c>
      <c r="C582" s="263" t="s">
        <v>1662</v>
      </c>
      <c r="D582" s="229" t="s">
        <v>1613</v>
      </c>
      <c r="E582" s="123" t="s">
        <v>1613</v>
      </c>
      <c r="F582" s="179" t="s">
        <v>102</v>
      </c>
      <c r="G582" s="179" t="s">
        <v>55</v>
      </c>
      <c r="H582" s="179" t="s">
        <v>1664</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1666</v>
      </c>
      <c r="C583" s="263" t="s">
        <v>1665</v>
      </c>
      <c r="D583" s="229" t="s">
        <v>1667</v>
      </c>
      <c r="E583" s="123" t="s">
        <v>1613</v>
      </c>
      <c r="F583" s="179" t="s">
        <v>102</v>
      </c>
      <c r="G583" s="179" t="s">
        <v>55</v>
      </c>
      <c r="H583" s="179" t="s">
        <v>1668</v>
      </c>
      <c r="I583" s="179"/>
      <c r="J583" s="176">
        <v>10</v>
      </c>
      <c r="K583" s="180"/>
      <c r="L583" s="180" t="s">
        <v>57</v>
      </c>
      <c r="M583" s="176" t="s">
        <v>58</v>
      </c>
      <c r="N583" s="176" t="s">
        <v>1670</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1669</v>
      </c>
    </row>
    <row r="584" spans="1:70" ht="14.25" x14ac:dyDescent="0.2">
      <c r="A584" s="91">
        <v>651</v>
      </c>
      <c r="B584" s="229" t="s">
        <v>1671</v>
      </c>
      <c r="C584" s="263" t="s">
        <v>1672</v>
      </c>
      <c r="D584" s="229" t="s">
        <v>329</v>
      </c>
      <c r="E584" s="123" t="s">
        <v>1613</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1671</v>
      </c>
      <c r="C585" s="263" t="s">
        <v>1672</v>
      </c>
      <c r="D585" s="229" t="s">
        <v>1673</v>
      </c>
      <c r="E585" s="123" t="s">
        <v>1613</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1671</v>
      </c>
      <c r="C586" s="263" t="s">
        <v>1672</v>
      </c>
      <c r="D586" s="229" t="s">
        <v>1674</v>
      </c>
      <c r="E586" s="123" t="s">
        <v>1613</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1671</v>
      </c>
      <c r="C587" s="263" t="s">
        <v>1672</v>
      </c>
      <c r="D587" s="229" t="s">
        <v>1675</v>
      </c>
      <c r="E587" s="123" t="s">
        <v>1613</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1676</v>
      </c>
    </row>
    <row r="588" spans="1:70" ht="14.25" x14ac:dyDescent="0.2">
      <c r="A588" s="91">
        <v>655</v>
      </c>
      <c r="B588" s="229" t="s">
        <v>1689</v>
      </c>
      <c r="C588" s="263" t="s">
        <v>1677</v>
      </c>
      <c r="D588" s="229" t="s">
        <v>1680</v>
      </c>
      <c r="E588" s="123" t="s">
        <v>1613</v>
      </c>
      <c r="F588" s="179" t="s">
        <v>102</v>
      </c>
      <c r="G588" s="179" t="s">
        <v>55</v>
      </c>
      <c r="H588" s="26" t="s">
        <v>1693</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1678</v>
      </c>
    </row>
    <row r="589" spans="1:70" ht="14.25" x14ac:dyDescent="0.2">
      <c r="A589" s="91">
        <v>656</v>
      </c>
      <c r="B589" s="229" t="s">
        <v>1689</v>
      </c>
      <c r="C589" s="263" t="s">
        <v>1677</v>
      </c>
      <c r="D589" s="229" t="s">
        <v>1679</v>
      </c>
      <c r="E589" s="123" t="s">
        <v>1613</v>
      </c>
      <c r="F589" s="179" t="s">
        <v>102</v>
      </c>
      <c r="G589" s="179" t="s">
        <v>55</v>
      </c>
      <c r="H589" s="179" t="s">
        <v>1693</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1689</v>
      </c>
      <c r="C590" s="263" t="s">
        <v>1677</v>
      </c>
      <c r="D590" s="229" t="s">
        <v>1681</v>
      </c>
      <c r="E590" s="123" t="s">
        <v>1613</v>
      </c>
      <c r="F590" s="179" t="s">
        <v>102</v>
      </c>
      <c r="G590" s="179" t="s">
        <v>55</v>
      </c>
      <c r="H590" s="179" t="s">
        <v>1693</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1689</v>
      </c>
      <c r="C591" s="263" t="s">
        <v>1677</v>
      </c>
      <c r="D591" s="229" t="s">
        <v>1682</v>
      </c>
      <c r="E591" s="123" t="s">
        <v>1613</v>
      </c>
      <c r="F591" s="179" t="s">
        <v>102</v>
      </c>
      <c r="G591" s="179" t="s">
        <v>55</v>
      </c>
      <c r="H591" s="179" t="s">
        <v>1693</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1689</v>
      </c>
      <c r="C592" s="263" t="s">
        <v>1677</v>
      </c>
      <c r="D592" s="229" t="s">
        <v>1683</v>
      </c>
      <c r="E592" s="123" t="s">
        <v>1613</v>
      </c>
      <c r="F592" s="179" t="s">
        <v>102</v>
      </c>
      <c r="G592" s="179" t="s">
        <v>55</v>
      </c>
      <c r="H592" s="26" t="s">
        <v>1693</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1689</v>
      </c>
      <c r="C593" s="263" t="s">
        <v>1677</v>
      </c>
      <c r="D593" s="229" t="s">
        <v>1684</v>
      </c>
      <c r="E593" s="123" t="s">
        <v>1613</v>
      </c>
      <c r="F593" s="179" t="s">
        <v>102</v>
      </c>
      <c r="G593" s="179" t="s">
        <v>55</v>
      </c>
      <c r="H593" s="179" t="s">
        <v>1693</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1689</v>
      </c>
      <c r="C594" s="263" t="s">
        <v>1677</v>
      </c>
      <c r="D594" s="229" t="s">
        <v>1686</v>
      </c>
      <c r="E594" s="123" t="s">
        <v>1613</v>
      </c>
      <c r="F594" s="179" t="s">
        <v>102</v>
      </c>
      <c r="G594" s="179" t="s">
        <v>55</v>
      </c>
      <c r="H594" s="179" t="s">
        <v>1694</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1689</v>
      </c>
      <c r="C595" s="263" t="s">
        <v>1677</v>
      </c>
      <c r="D595" s="229" t="s">
        <v>1685</v>
      </c>
      <c r="E595" s="123" t="s">
        <v>1613</v>
      </c>
      <c r="F595" s="179" t="s">
        <v>102</v>
      </c>
      <c r="G595" s="179" t="s">
        <v>55</v>
      </c>
      <c r="H595" s="179" t="s">
        <v>1693</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1689</v>
      </c>
      <c r="C596" s="263" t="s">
        <v>1677</v>
      </c>
      <c r="D596" s="229" t="s">
        <v>1687</v>
      </c>
      <c r="E596" s="123" t="s">
        <v>1613</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1688</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1689</v>
      </c>
      <c r="C597" s="263" t="s">
        <v>1677</v>
      </c>
      <c r="D597" s="229" t="s">
        <v>1721</v>
      </c>
      <c r="E597" s="123" t="s">
        <v>1613</v>
      </c>
      <c r="F597" s="179" t="s">
        <v>102</v>
      </c>
      <c r="G597" s="179" t="s">
        <v>55</v>
      </c>
      <c r="H597" s="179" t="s">
        <v>1695</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1689</v>
      </c>
      <c r="C598" s="263" t="s">
        <v>1677</v>
      </c>
      <c r="D598" s="229" t="s">
        <v>1722</v>
      </c>
      <c r="E598" s="123" t="s">
        <v>1613</v>
      </c>
      <c r="F598" s="179" t="s">
        <v>102</v>
      </c>
      <c r="G598" s="179" t="s">
        <v>55</v>
      </c>
      <c r="H598" s="26" t="s">
        <v>1695</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1689</v>
      </c>
      <c r="C599" s="263" t="s">
        <v>1677</v>
      </c>
      <c r="D599" s="229" t="s">
        <v>1723</v>
      </c>
      <c r="E599" s="123" t="s">
        <v>1613</v>
      </c>
      <c r="F599" s="179" t="s">
        <v>102</v>
      </c>
      <c r="G599" s="179" t="s">
        <v>55</v>
      </c>
      <c r="H599" s="179" t="s">
        <v>1695</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1689</v>
      </c>
      <c r="C600" s="263" t="s">
        <v>1677</v>
      </c>
      <c r="D600" s="229" t="s">
        <v>1724</v>
      </c>
      <c r="E600" s="123" t="s">
        <v>1613</v>
      </c>
      <c r="F600" s="179" t="s">
        <v>102</v>
      </c>
      <c r="G600" s="179" t="s">
        <v>55</v>
      </c>
      <c r="H600" s="179" t="s">
        <v>1695</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1689</v>
      </c>
      <c r="C601" s="263" t="s">
        <v>1677</v>
      </c>
      <c r="D601" s="229" t="s">
        <v>1725</v>
      </c>
      <c r="E601" s="123" t="s">
        <v>1613</v>
      </c>
      <c r="F601" s="179" t="s">
        <v>102</v>
      </c>
      <c r="G601" s="179" t="s">
        <v>55</v>
      </c>
      <c r="H601" s="26" t="s">
        <v>1695</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1727</v>
      </c>
      <c r="C602" s="263" t="s">
        <v>1726</v>
      </c>
      <c r="D602" s="229" t="s">
        <v>1728</v>
      </c>
      <c r="E602" s="123" t="s">
        <v>572</v>
      </c>
      <c r="F602" s="179" t="s">
        <v>102</v>
      </c>
      <c r="G602" s="179" t="s">
        <v>55</v>
      </c>
      <c r="H602" s="179" t="s">
        <v>1729</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1702</v>
      </c>
      <c r="C603" s="263" t="s">
        <v>1703</v>
      </c>
      <c r="D603" s="229" t="s">
        <v>1734</v>
      </c>
      <c r="E603" s="123" t="s">
        <v>1696</v>
      </c>
      <c r="F603" s="179" t="s">
        <v>1704</v>
      </c>
      <c r="G603" s="179" t="s">
        <v>55</v>
      </c>
      <c r="H603" s="179" t="s">
        <v>1705</v>
      </c>
      <c r="I603" s="26" t="s">
        <v>1706</v>
      </c>
      <c r="J603" s="22">
        <v>50</v>
      </c>
      <c r="L603" s="180" t="s">
        <v>57</v>
      </c>
      <c r="M603" s="176" t="s">
        <v>58</v>
      </c>
      <c r="N603" s="176">
        <v>0</v>
      </c>
      <c r="O603" s="176" t="s">
        <v>59</v>
      </c>
      <c r="P603" s="176" t="s">
        <v>78</v>
      </c>
      <c r="Q603" s="23" t="s">
        <v>1700</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1702</v>
      </c>
      <c r="C604" s="263" t="s">
        <v>1703</v>
      </c>
      <c r="D604" s="229" t="s">
        <v>1735</v>
      </c>
      <c r="E604" s="123" t="s">
        <v>1697</v>
      </c>
      <c r="F604" s="179" t="s">
        <v>1704</v>
      </c>
      <c r="G604" s="179" t="s">
        <v>55</v>
      </c>
      <c r="H604" s="179" t="s">
        <v>1705</v>
      </c>
      <c r="I604" s="26" t="s">
        <v>1706</v>
      </c>
      <c r="J604" s="22">
        <v>50</v>
      </c>
      <c r="L604" s="180" t="s">
        <v>57</v>
      </c>
      <c r="M604" s="176" t="s">
        <v>58</v>
      </c>
      <c r="N604" s="176">
        <v>0</v>
      </c>
      <c r="O604" s="176" t="s">
        <v>59</v>
      </c>
      <c r="P604" s="176" t="s">
        <v>78</v>
      </c>
      <c r="Q604" s="23" t="s">
        <v>1700</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1702</v>
      </c>
      <c r="C605" s="263" t="s">
        <v>1703</v>
      </c>
      <c r="D605" s="229" t="s">
        <v>1736</v>
      </c>
      <c r="E605" s="123" t="s">
        <v>1698</v>
      </c>
      <c r="F605" s="179" t="s">
        <v>1704</v>
      </c>
      <c r="G605" s="179" t="s">
        <v>55</v>
      </c>
      <c r="H605" s="179" t="s">
        <v>1705</v>
      </c>
      <c r="I605" s="26" t="s">
        <v>1706</v>
      </c>
      <c r="J605" s="22">
        <v>50</v>
      </c>
      <c r="L605" s="180" t="s">
        <v>57</v>
      </c>
      <c r="M605" s="176" t="s">
        <v>58</v>
      </c>
      <c r="N605" s="176">
        <v>0</v>
      </c>
      <c r="O605" s="176" t="s">
        <v>59</v>
      </c>
      <c r="P605" s="176" t="s">
        <v>78</v>
      </c>
      <c r="Q605" s="23" t="s">
        <v>1700</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1702</v>
      </c>
      <c r="C606" s="263" t="s">
        <v>1703</v>
      </c>
      <c r="D606" s="229" t="s">
        <v>1737</v>
      </c>
      <c r="E606" s="123" t="s">
        <v>1613</v>
      </c>
      <c r="F606" s="26" t="s">
        <v>70</v>
      </c>
      <c r="G606" s="26" t="s">
        <v>55</v>
      </c>
      <c r="H606" s="26" t="s">
        <v>1705</v>
      </c>
      <c r="I606" s="26" t="s">
        <v>1706</v>
      </c>
      <c r="J606" s="176">
        <v>50</v>
      </c>
      <c r="K606" s="180"/>
      <c r="L606" s="180" t="s">
        <v>57</v>
      </c>
      <c r="M606" s="176" t="s">
        <v>58</v>
      </c>
      <c r="N606" s="176">
        <v>0</v>
      </c>
      <c r="O606" s="176" t="s">
        <v>59</v>
      </c>
      <c r="P606" s="176" t="s">
        <v>78</v>
      </c>
      <c r="Q606" s="23" t="s">
        <v>1700</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1702</v>
      </c>
      <c r="C607" s="263" t="s">
        <v>1703</v>
      </c>
      <c r="D607" s="229" t="s">
        <v>1738</v>
      </c>
      <c r="E607" s="3" t="s">
        <v>1613</v>
      </c>
      <c r="F607" s="26" t="s">
        <v>1699</v>
      </c>
      <c r="G607" s="179" t="s">
        <v>55</v>
      </c>
      <c r="H607" s="26" t="s">
        <v>1705</v>
      </c>
      <c r="I607" s="26" t="s">
        <v>1706</v>
      </c>
      <c r="J607" s="22">
        <v>50</v>
      </c>
      <c r="L607" s="28" t="s">
        <v>57</v>
      </c>
      <c r="M607" s="176" t="s">
        <v>58</v>
      </c>
      <c r="N607" s="176">
        <v>0</v>
      </c>
      <c r="O607" s="176" t="s">
        <v>59</v>
      </c>
      <c r="P607" s="176" t="s">
        <v>78</v>
      </c>
      <c r="Q607" s="23" t="s">
        <v>1700</v>
      </c>
      <c r="R607" s="23" t="s">
        <v>170</v>
      </c>
      <c r="Z607" s="167" t="s">
        <v>62</v>
      </c>
      <c r="AA607" s="164">
        <v>6</v>
      </c>
      <c r="AB607" s="6">
        <v>0</v>
      </c>
    </row>
    <row r="608" spans="1:44" ht="14.25" customHeight="1" x14ac:dyDescent="0.2">
      <c r="A608" s="91">
        <v>675</v>
      </c>
      <c r="B608" s="229" t="s">
        <v>1702</v>
      </c>
      <c r="C608" s="263" t="s">
        <v>1703</v>
      </c>
      <c r="D608" s="229" t="s">
        <v>1739</v>
      </c>
      <c r="E608" s="3" t="s">
        <v>1696</v>
      </c>
      <c r="F608" s="179" t="s">
        <v>1704</v>
      </c>
      <c r="G608" s="179" t="s">
        <v>55</v>
      </c>
      <c r="H608" s="179" t="s">
        <v>1705</v>
      </c>
      <c r="I608" s="179" t="s">
        <v>1707</v>
      </c>
      <c r="J608" s="176">
        <v>50</v>
      </c>
      <c r="K608" s="180"/>
      <c r="L608" s="180" t="s">
        <v>57</v>
      </c>
      <c r="M608" s="176" t="s">
        <v>58</v>
      </c>
      <c r="N608" s="176">
        <v>0</v>
      </c>
      <c r="O608" s="176" t="s">
        <v>59</v>
      </c>
      <c r="P608" s="176" t="s">
        <v>78</v>
      </c>
      <c r="Q608" s="177" t="s">
        <v>1700</v>
      </c>
      <c r="R608" s="177" t="s">
        <v>170</v>
      </c>
      <c r="Z608" s="167" t="s">
        <v>62</v>
      </c>
      <c r="AA608" s="164">
        <v>6</v>
      </c>
      <c r="AB608" s="164">
        <v>0</v>
      </c>
    </row>
    <row r="609" spans="1:70" ht="14.25" customHeight="1" x14ac:dyDescent="0.2">
      <c r="A609" s="91">
        <v>676</v>
      </c>
      <c r="B609" s="229" t="s">
        <v>1702</v>
      </c>
      <c r="C609" s="263" t="s">
        <v>1703</v>
      </c>
      <c r="D609" s="229" t="s">
        <v>1740</v>
      </c>
      <c r="E609" s="3" t="s">
        <v>1697</v>
      </c>
      <c r="F609" s="179" t="s">
        <v>1704</v>
      </c>
      <c r="G609" s="179" t="s">
        <v>55</v>
      </c>
      <c r="H609" s="179" t="s">
        <v>1705</v>
      </c>
      <c r="I609" s="179" t="s">
        <v>1707</v>
      </c>
      <c r="J609" s="176">
        <v>50</v>
      </c>
      <c r="K609" s="180"/>
      <c r="L609" s="180" t="s">
        <v>57</v>
      </c>
      <c r="M609" s="176" t="s">
        <v>58</v>
      </c>
      <c r="N609" s="176">
        <v>0</v>
      </c>
      <c r="O609" s="176" t="s">
        <v>59</v>
      </c>
      <c r="P609" s="176" t="s">
        <v>78</v>
      </c>
      <c r="Q609" s="177" t="s">
        <v>1700</v>
      </c>
      <c r="R609" s="177" t="s">
        <v>170</v>
      </c>
      <c r="Z609" s="167" t="s">
        <v>62</v>
      </c>
      <c r="AA609" s="164">
        <v>6</v>
      </c>
      <c r="AB609" s="164">
        <v>0</v>
      </c>
    </row>
    <row r="610" spans="1:70" ht="14.25" customHeight="1" x14ac:dyDescent="0.2">
      <c r="A610" s="91">
        <v>677</v>
      </c>
      <c r="B610" s="229" t="s">
        <v>1689</v>
      </c>
      <c r="C610" s="263" t="s">
        <v>1677</v>
      </c>
      <c r="D610" s="229" t="s">
        <v>1708</v>
      </c>
      <c r="E610" s="123" t="s">
        <v>1613</v>
      </c>
      <c r="F610" s="26" t="s">
        <v>70</v>
      </c>
      <c r="G610" s="179" t="s">
        <v>55</v>
      </c>
      <c r="H610" s="179" t="s">
        <v>1715</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1678</v>
      </c>
    </row>
    <row r="611" spans="1:70" ht="14.25" customHeight="1" x14ac:dyDescent="0.2">
      <c r="A611" s="91">
        <v>678</v>
      </c>
      <c r="B611" s="229" t="s">
        <v>1689</v>
      </c>
      <c r="C611" s="263" t="s">
        <v>1677</v>
      </c>
      <c r="D611" s="229" t="s">
        <v>1709</v>
      </c>
      <c r="E611" s="123" t="s">
        <v>1613</v>
      </c>
      <c r="F611" s="26" t="s">
        <v>70</v>
      </c>
      <c r="G611" s="179" t="s">
        <v>55</v>
      </c>
      <c r="H611" s="179" t="s">
        <v>1715</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1689</v>
      </c>
      <c r="C612" s="263" t="s">
        <v>1677</v>
      </c>
      <c r="D612" s="229" t="s">
        <v>1710</v>
      </c>
      <c r="E612" s="123" t="s">
        <v>1613</v>
      </c>
      <c r="F612" s="179" t="s">
        <v>70</v>
      </c>
      <c r="G612" s="179" t="s">
        <v>55</v>
      </c>
      <c r="H612" s="179" t="s">
        <v>1715</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1689</v>
      </c>
      <c r="C613" s="263" t="s">
        <v>1677</v>
      </c>
      <c r="D613" s="229" t="s">
        <v>1711</v>
      </c>
      <c r="E613" s="123" t="s">
        <v>1613</v>
      </c>
      <c r="F613" s="179" t="s">
        <v>70</v>
      </c>
      <c r="G613" s="179" t="s">
        <v>55</v>
      </c>
      <c r="H613" s="179" t="s">
        <v>1715</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1689</v>
      </c>
      <c r="C614" s="263" t="s">
        <v>1677</v>
      </c>
      <c r="D614" s="229" t="s">
        <v>1712</v>
      </c>
      <c r="E614" s="123" t="s">
        <v>1613</v>
      </c>
      <c r="F614" s="179" t="s">
        <v>70</v>
      </c>
      <c r="G614" s="179" t="s">
        <v>55</v>
      </c>
      <c r="H614" s="179" t="s">
        <v>1715</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1689</v>
      </c>
      <c r="C615" s="263" t="s">
        <v>1677</v>
      </c>
      <c r="D615" s="229" t="s">
        <v>1713</v>
      </c>
      <c r="E615" s="123" t="s">
        <v>1613</v>
      </c>
      <c r="F615" s="179" t="s">
        <v>70</v>
      </c>
      <c r="G615" s="179" t="s">
        <v>55</v>
      </c>
      <c r="H615" s="179" t="s">
        <v>1715</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1689</v>
      </c>
      <c r="C616" s="263" t="s">
        <v>1677</v>
      </c>
      <c r="D616" s="229" t="s">
        <v>1690</v>
      </c>
      <c r="E616" s="123" t="s">
        <v>1613</v>
      </c>
      <c r="F616" s="179" t="s">
        <v>70</v>
      </c>
      <c r="G616" s="179" t="s">
        <v>55</v>
      </c>
      <c r="H616" s="179" t="s">
        <v>1715</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1689</v>
      </c>
      <c r="C617" s="263" t="s">
        <v>1677</v>
      </c>
      <c r="D617" s="229" t="s">
        <v>1714</v>
      </c>
      <c r="E617" s="123" t="s">
        <v>1613</v>
      </c>
      <c r="F617" s="179" t="s">
        <v>70</v>
      </c>
      <c r="G617" s="179" t="s">
        <v>55</v>
      </c>
      <c r="H617" s="179" t="s">
        <v>1715</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1689</v>
      </c>
      <c r="C618" s="263" t="s">
        <v>1677</v>
      </c>
      <c r="D618" s="229" t="s">
        <v>1716</v>
      </c>
      <c r="E618" s="123" t="s">
        <v>1613</v>
      </c>
      <c r="F618" s="179" t="s">
        <v>102</v>
      </c>
      <c r="G618" s="179" t="s">
        <v>55</v>
      </c>
      <c r="H618" s="179" t="s">
        <v>1695</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1689</v>
      </c>
      <c r="C619" s="263" t="s">
        <v>1677</v>
      </c>
      <c r="D619" s="229" t="s">
        <v>1717</v>
      </c>
      <c r="E619" s="123" t="s">
        <v>1613</v>
      </c>
      <c r="F619" s="179" t="s">
        <v>102</v>
      </c>
      <c r="G619" s="179" t="s">
        <v>55</v>
      </c>
      <c r="H619" s="179" t="s">
        <v>1695</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1689</v>
      </c>
      <c r="C620" s="263" t="s">
        <v>1677</v>
      </c>
      <c r="D620" s="229" t="s">
        <v>1718</v>
      </c>
      <c r="E620" s="123" t="s">
        <v>1613</v>
      </c>
      <c r="F620" s="179" t="s">
        <v>102</v>
      </c>
      <c r="G620" s="179" t="s">
        <v>55</v>
      </c>
      <c r="H620" s="179" t="s">
        <v>1695</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1689</v>
      </c>
      <c r="C621" s="263" t="s">
        <v>1677</v>
      </c>
      <c r="D621" s="229" t="s">
        <v>1719</v>
      </c>
      <c r="E621" s="123" t="s">
        <v>1613</v>
      </c>
      <c r="F621" s="179" t="s">
        <v>102</v>
      </c>
      <c r="G621" s="179" t="s">
        <v>55</v>
      </c>
      <c r="H621" s="179" t="s">
        <v>1695</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1689</v>
      </c>
      <c r="C622" s="263" t="s">
        <v>1677</v>
      </c>
      <c r="D622" s="229" t="s">
        <v>1720</v>
      </c>
      <c r="E622" s="123" t="s">
        <v>1613</v>
      </c>
      <c r="F622" s="179" t="s">
        <v>102</v>
      </c>
      <c r="G622" s="179" t="s">
        <v>55</v>
      </c>
      <c r="H622" s="179" t="s">
        <v>1695</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1830</v>
      </c>
      <c r="C623" s="263" t="s">
        <v>1831</v>
      </c>
      <c r="D623" s="229" t="s">
        <v>1728</v>
      </c>
      <c r="E623" s="123" t="s">
        <v>572</v>
      </c>
      <c r="F623" s="179" t="s">
        <v>102</v>
      </c>
      <c r="G623" s="179" t="s">
        <v>55</v>
      </c>
      <c r="H623" s="179" t="s">
        <v>1832</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1533</v>
      </c>
      <c r="C624" s="263" t="s">
        <v>1534</v>
      </c>
      <c r="D624" s="229" t="s">
        <v>1601</v>
      </c>
      <c r="E624" s="123" t="s">
        <v>355</v>
      </c>
      <c r="F624" s="179" t="s">
        <v>70</v>
      </c>
      <c r="G624" s="179" t="s">
        <v>55</v>
      </c>
      <c r="H624" s="179" t="s">
        <v>237</v>
      </c>
      <c r="I624" s="179"/>
      <c r="J624" s="176">
        <v>250</v>
      </c>
      <c r="K624" s="180"/>
      <c r="L624" s="180" t="s">
        <v>57</v>
      </c>
      <c r="M624" s="176" t="s">
        <v>77</v>
      </c>
      <c r="N624" s="176">
        <v>0</v>
      </c>
      <c r="O624" s="176" t="s">
        <v>59</v>
      </c>
      <c r="P624" s="176" t="s">
        <v>78</v>
      </c>
      <c r="Q624" s="177" t="s">
        <v>1833</v>
      </c>
      <c r="R624" s="177" t="s">
        <v>1834</v>
      </c>
      <c r="S624" s="178">
        <v>3</v>
      </c>
      <c r="T624" s="177"/>
      <c r="U624" s="177" t="s">
        <v>1835</v>
      </c>
      <c r="V624" s="165" t="s">
        <v>613</v>
      </c>
      <c r="W624" s="166" t="s">
        <v>730</v>
      </c>
      <c r="X624" s="106"/>
      <c r="Y624" s="165" t="s">
        <v>1836</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1837</v>
      </c>
      <c r="BR624" s="163" t="s">
        <v>1838</v>
      </c>
    </row>
    <row r="625" spans="1:70" s="122" customFormat="1" ht="14.25" customHeight="1" x14ac:dyDescent="0.2">
      <c r="A625" s="91">
        <v>692</v>
      </c>
      <c r="B625" s="229" t="s">
        <v>1533</v>
      </c>
      <c r="C625" s="263" t="s">
        <v>1534</v>
      </c>
      <c r="D625" s="229" t="s">
        <v>1597</v>
      </c>
      <c r="E625" s="123" t="s">
        <v>355</v>
      </c>
      <c r="F625" s="179" t="s">
        <v>70</v>
      </c>
      <c r="G625" s="179" t="s">
        <v>55</v>
      </c>
      <c r="H625" s="179" t="s">
        <v>323</v>
      </c>
      <c r="I625" s="179"/>
      <c r="J625" s="176">
        <v>125</v>
      </c>
      <c r="K625" s="180"/>
      <c r="L625" s="180" t="s">
        <v>57</v>
      </c>
      <c r="M625" s="176" t="s">
        <v>77</v>
      </c>
      <c r="N625" s="176">
        <v>0</v>
      </c>
      <c r="O625" s="176" t="s">
        <v>59</v>
      </c>
      <c r="P625" s="176" t="s">
        <v>78</v>
      </c>
      <c r="Q625" s="177" t="s">
        <v>1833</v>
      </c>
      <c r="R625" s="177" t="s">
        <v>1834</v>
      </c>
      <c r="S625" s="178">
        <v>15</v>
      </c>
      <c r="T625" s="177"/>
      <c r="U625" s="177" t="s">
        <v>1835</v>
      </c>
      <c r="V625" s="165" t="s">
        <v>613</v>
      </c>
      <c r="W625" s="166" t="s">
        <v>730</v>
      </c>
      <c r="X625" s="106"/>
      <c r="Y625" s="165" t="s">
        <v>1836</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1837</v>
      </c>
      <c r="BR625" s="163" t="s">
        <v>1839</v>
      </c>
    </row>
    <row r="626" spans="1:70" s="122" customFormat="1" ht="14.25" customHeight="1" x14ac:dyDescent="0.2">
      <c r="A626" s="91">
        <v>693</v>
      </c>
      <c r="B626" s="229" t="s">
        <v>1533</v>
      </c>
      <c r="C626" s="263" t="s">
        <v>1534</v>
      </c>
      <c r="D626" s="229" t="s">
        <v>1598</v>
      </c>
      <c r="E626" s="123" t="s">
        <v>355</v>
      </c>
      <c r="F626" s="179" t="s">
        <v>70</v>
      </c>
      <c r="G626" s="179" t="s">
        <v>55</v>
      </c>
      <c r="H626" s="179" t="s">
        <v>323</v>
      </c>
      <c r="I626" s="179"/>
      <c r="J626" s="176">
        <v>250</v>
      </c>
      <c r="K626" s="180"/>
      <c r="L626" s="180" t="s">
        <v>57</v>
      </c>
      <c r="M626" s="176" t="s">
        <v>77</v>
      </c>
      <c r="N626" s="176">
        <v>0</v>
      </c>
      <c r="O626" s="176" t="s">
        <v>59</v>
      </c>
      <c r="P626" s="176" t="s">
        <v>78</v>
      </c>
      <c r="Q626" s="177" t="s">
        <v>1833</v>
      </c>
      <c r="R626" s="177" t="s">
        <v>1834</v>
      </c>
      <c r="S626" s="178">
        <v>15</v>
      </c>
      <c r="T626" s="177"/>
      <c r="U626" s="177" t="s">
        <v>1835</v>
      </c>
      <c r="V626" s="165" t="s">
        <v>613</v>
      </c>
      <c r="W626" s="166" t="s">
        <v>730</v>
      </c>
      <c r="X626" s="106"/>
      <c r="Y626" s="165" t="s">
        <v>1836</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1837</v>
      </c>
      <c r="BR626" s="163" t="s">
        <v>1839</v>
      </c>
    </row>
    <row r="627" spans="1:70" ht="12.75" customHeight="1" x14ac:dyDescent="0.2">
      <c r="A627" s="91">
        <v>694</v>
      </c>
      <c r="B627" s="229" t="s">
        <v>1533</v>
      </c>
      <c r="C627" s="263" t="s">
        <v>1534</v>
      </c>
      <c r="D627" s="229" t="s">
        <v>1599</v>
      </c>
      <c r="E627" s="3" t="s">
        <v>355</v>
      </c>
      <c r="F627" s="26" t="s">
        <v>70</v>
      </c>
      <c r="G627" s="26" t="s">
        <v>55</v>
      </c>
      <c r="H627" s="26" t="s">
        <v>323</v>
      </c>
      <c r="J627" s="22">
        <v>500</v>
      </c>
      <c r="L627" s="28" t="s">
        <v>57</v>
      </c>
      <c r="M627" s="22" t="s">
        <v>77</v>
      </c>
      <c r="N627" s="22">
        <v>0</v>
      </c>
      <c r="O627" s="22" t="s">
        <v>59</v>
      </c>
      <c r="P627" s="22" t="s">
        <v>78</v>
      </c>
      <c r="Q627" s="23" t="s">
        <v>1833</v>
      </c>
      <c r="R627" s="23" t="s">
        <v>1834</v>
      </c>
      <c r="S627" s="24">
        <v>15</v>
      </c>
      <c r="U627" s="23" t="s">
        <v>1835</v>
      </c>
      <c r="V627" s="25" t="s">
        <v>613</v>
      </c>
      <c r="W627" s="65" t="s">
        <v>730</v>
      </c>
      <c r="Y627" s="25" t="s">
        <v>1836</v>
      </c>
      <c r="Z627" s="83" t="s">
        <v>62</v>
      </c>
      <c r="AA627" s="6">
        <v>4</v>
      </c>
      <c r="AB627" s="6">
        <v>1</v>
      </c>
      <c r="AD627" s="5" t="s">
        <v>79</v>
      </c>
      <c r="AI627" s="5">
        <v>19</v>
      </c>
      <c r="AJ627" s="5">
        <v>20</v>
      </c>
      <c r="AL627" s="6" t="s">
        <v>80</v>
      </c>
      <c r="AQ627" s="6">
        <v>61.2</v>
      </c>
      <c r="AR627" s="6">
        <v>77.3</v>
      </c>
      <c r="BQ627" s="6" t="s">
        <v>1837</v>
      </c>
      <c r="BR627" s="5" t="s">
        <v>1839</v>
      </c>
    </row>
    <row r="628" spans="1:70" ht="12.75" customHeight="1" x14ac:dyDescent="0.2">
      <c r="A628" s="91">
        <v>695</v>
      </c>
      <c r="B628" s="229" t="s">
        <v>1533</v>
      </c>
      <c r="C628" s="263" t="s">
        <v>1534</v>
      </c>
      <c r="D628" s="229" t="s">
        <v>1600</v>
      </c>
      <c r="E628" s="3" t="s">
        <v>355</v>
      </c>
      <c r="F628" s="26" t="s">
        <v>70</v>
      </c>
      <c r="G628" s="26" t="s">
        <v>55</v>
      </c>
      <c r="H628" s="26" t="s">
        <v>323</v>
      </c>
      <c r="J628" s="22">
        <v>900</v>
      </c>
      <c r="L628" s="28" t="s">
        <v>57</v>
      </c>
      <c r="M628" s="22" t="s">
        <v>77</v>
      </c>
      <c r="N628" s="22">
        <v>0</v>
      </c>
      <c r="O628" s="22" t="s">
        <v>59</v>
      </c>
      <c r="P628" s="22" t="s">
        <v>78</v>
      </c>
      <c r="Q628" s="23" t="s">
        <v>1833</v>
      </c>
      <c r="R628" s="23" t="s">
        <v>1834</v>
      </c>
      <c r="S628" s="24">
        <v>15</v>
      </c>
      <c r="U628" s="23" t="s">
        <v>1835</v>
      </c>
      <c r="V628" s="25" t="s">
        <v>613</v>
      </c>
      <c r="W628" s="65" t="s">
        <v>730</v>
      </c>
      <c r="Y628" s="25" t="s">
        <v>1836</v>
      </c>
      <c r="Z628" s="83" t="s">
        <v>62</v>
      </c>
      <c r="AA628" s="6">
        <v>3</v>
      </c>
      <c r="AB628" s="6">
        <v>1</v>
      </c>
      <c r="AD628" s="5" t="s">
        <v>79</v>
      </c>
      <c r="AI628" s="5">
        <v>19</v>
      </c>
      <c r="AJ628" s="5">
        <v>19</v>
      </c>
      <c r="AL628" s="6" t="s">
        <v>80</v>
      </c>
      <c r="AQ628" s="6">
        <v>62.2</v>
      </c>
      <c r="AR628" s="6">
        <v>77.3</v>
      </c>
      <c r="BQ628" s="6" t="s">
        <v>1837</v>
      </c>
      <c r="BR628" s="5" t="s">
        <v>1839</v>
      </c>
    </row>
    <row r="629" spans="1:70" ht="12.75" customHeight="1" x14ac:dyDescent="0.2">
      <c r="A629" s="91">
        <v>696</v>
      </c>
      <c r="B629" s="229" t="s">
        <v>1535</v>
      </c>
      <c r="C629" s="263" t="s">
        <v>1536</v>
      </c>
      <c r="D629" s="229" t="s">
        <v>1537</v>
      </c>
      <c r="E629" s="3" t="s">
        <v>355</v>
      </c>
      <c r="F629" s="26" t="s">
        <v>70</v>
      </c>
      <c r="G629" s="26" t="s">
        <v>55</v>
      </c>
      <c r="H629" s="26" t="s">
        <v>1957</v>
      </c>
      <c r="J629" s="22">
        <v>500</v>
      </c>
      <c r="L629" s="28" t="s">
        <v>57</v>
      </c>
      <c r="M629" s="22" t="s">
        <v>77</v>
      </c>
      <c r="N629" s="22">
        <v>0</v>
      </c>
      <c r="O629" s="22" t="s">
        <v>59</v>
      </c>
      <c r="P629" s="22" t="s">
        <v>78</v>
      </c>
      <c r="Q629" s="23" t="s">
        <v>1840</v>
      </c>
      <c r="R629" s="23" t="s">
        <v>1841</v>
      </c>
      <c r="S629" s="24">
        <v>30</v>
      </c>
      <c r="Z629" s="83" t="s">
        <v>62</v>
      </c>
      <c r="AA629" s="6">
        <v>6</v>
      </c>
      <c r="AB629" s="6">
        <v>1</v>
      </c>
      <c r="AC629" s="5">
        <v>24.5</v>
      </c>
      <c r="AD629" s="5" t="s">
        <v>79</v>
      </c>
      <c r="AE629" s="5" t="s">
        <v>115</v>
      </c>
      <c r="AF629" s="5">
        <v>1.6</v>
      </c>
      <c r="AG629" s="5" t="s">
        <v>79</v>
      </c>
      <c r="AH629" s="5" t="s">
        <v>1842</v>
      </c>
      <c r="AK629" s="6">
        <v>64</v>
      </c>
      <c r="AL629" s="6" t="s">
        <v>80</v>
      </c>
      <c r="AM629" s="6" t="s">
        <v>115</v>
      </c>
      <c r="AN629" s="6">
        <v>7.2</v>
      </c>
      <c r="AO629" s="6" t="s">
        <v>80</v>
      </c>
      <c r="AP629" s="6" t="s">
        <v>1842</v>
      </c>
      <c r="BQ629" s="6" t="s">
        <v>183</v>
      </c>
      <c r="BR629" s="5" t="s">
        <v>1843</v>
      </c>
    </row>
    <row r="630" spans="1:70" ht="12.75" customHeight="1" x14ac:dyDescent="0.2">
      <c r="A630" s="91">
        <v>697</v>
      </c>
      <c r="B630" s="229" t="s">
        <v>1574</v>
      </c>
      <c r="C630" s="263" t="s">
        <v>1575</v>
      </c>
      <c r="D630" s="229" t="s">
        <v>1576</v>
      </c>
      <c r="E630" s="3" t="s">
        <v>355</v>
      </c>
      <c r="F630" s="26" t="s">
        <v>70</v>
      </c>
      <c r="G630" s="26" t="s">
        <v>55</v>
      </c>
      <c r="H630" s="26" t="s">
        <v>1957</v>
      </c>
      <c r="J630" s="22">
        <v>300</v>
      </c>
      <c r="L630" s="28" t="s">
        <v>57</v>
      </c>
      <c r="M630" s="22" t="s">
        <v>77</v>
      </c>
      <c r="N630" s="22">
        <v>0</v>
      </c>
      <c r="O630" s="22" t="s">
        <v>59</v>
      </c>
      <c r="P630" s="22" t="s">
        <v>78</v>
      </c>
      <c r="Q630" s="23" t="s">
        <v>1833</v>
      </c>
      <c r="R630" s="23" t="s">
        <v>1900</v>
      </c>
      <c r="S630" s="24">
        <v>15</v>
      </c>
      <c r="U630" s="23" t="s">
        <v>1901</v>
      </c>
      <c r="Z630" s="83" t="s">
        <v>62</v>
      </c>
      <c r="AA630" s="6">
        <v>8</v>
      </c>
      <c r="AB630" s="6">
        <v>2</v>
      </c>
      <c r="AD630" s="5" t="s">
        <v>79</v>
      </c>
      <c r="AI630" s="5">
        <v>22</v>
      </c>
      <c r="AJ630" s="5">
        <v>33</v>
      </c>
      <c r="BQ630" s="6" t="s">
        <v>1865</v>
      </c>
      <c r="BR630" s="5" t="s">
        <v>1902</v>
      </c>
    </row>
    <row r="631" spans="1:70" ht="12.75" customHeight="1" x14ac:dyDescent="0.2">
      <c r="A631" s="91">
        <v>698</v>
      </c>
      <c r="B631" s="229" t="s">
        <v>1589</v>
      </c>
      <c r="C631" s="263" t="s">
        <v>1590</v>
      </c>
      <c r="D631" s="229" t="s">
        <v>1591</v>
      </c>
      <c r="E631" s="3" t="s">
        <v>355</v>
      </c>
      <c r="F631" s="26" t="s">
        <v>70</v>
      </c>
      <c r="G631" s="26" t="s">
        <v>55</v>
      </c>
      <c r="H631" s="26" t="s">
        <v>406</v>
      </c>
      <c r="J631" s="22">
        <v>125</v>
      </c>
      <c r="L631" s="28" t="s">
        <v>57</v>
      </c>
      <c r="M631" s="22" t="s">
        <v>77</v>
      </c>
      <c r="N631" s="22">
        <v>0</v>
      </c>
      <c r="O631" s="22" t="s">
        <v>59</v>
      </c>
      <c r="P631" s="22" t="s">
        <v>78</v>
      </c>
      <c r="Q631" s="23" t="s">
        <v>1164</v>
      </c>
      <c r="R631" s="23" t="s">
        <v>1919</v>
      </c>
      <c r="S631" s="24">
        <v>30</v>
      </c>
      <c r="V631" s="25" t="s">
        <v>613</v>
      </c>
      <c r="W631" s="65" t="s">
        <v>1920</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1921</v>
      </c>
    </row>
    <row r="632" spans="1:70" ht="12.75" customHeight="1" x14ac:dyDescent="0.2">
      <c r="A632" s="91">
        <v>699</v>
      </c>
      <c r="B632" s="229" t="s">
        <v>1961</v>
      </c>
      <c r="C632" s="259" t="s">
        <v>1962</v>
      </c>
      <c r="D632" s="229" t="s">
        <v>1963</v>
      </c>
      <c r="E632" s="3" t="s">
        <v>1964</v>
      </c>
      <c r="F632" s="26" t="s">
        <v>102</v>
      </c>
      <c r="G632" s="26" t="s">
        <v>55</v>
      </c>
      <c r="H632" s="26" t="s">
        <v>56</v>
      </c>
      <c r="J632" s="22">
        <v>0.5</v>
      </c>
      <c r="L632" s="28" t="s">
        <v>57</v>
      </c>
      <c r="M632" s="22" t="s">
        <v>58</v>
      </c>
      <c r="N632" s="22">
        <v>0</v>
      </c>
      <c r="O632" s="22" t="s">
        <v>59</v>
      </c>
      <c r="P632" s="22" t="s">
        <v>78</v>
      </c>
      <c r="T632" s="23" t="s">
        <v>1965</v>
      </c>
      <c r="V632" s="25" t="s">
        <v>61</v>
      </c>
      <c r="W632" s="65" t="s">
        <v>1966</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1967</v>
      </c>
      <c r="C633" s="259" t="s">
        <v>1968</v>
      </c>
      <c r="D633" s="229" t="s">
        <v>1969</v>
      </c>
      <c r="E633" s="3" t="s">
        <v>1964</v>
      </c>
      <c r="F633" s="26" t="s">
        <v>102</v>
      </c>
      <c r="G633" s="26" t="s">
        <v>55</v>
      </c>
      <c r="H633" s="26" t="s">
        <v>56</v>
      </c>
      <c r="J633" s="22">
        <v>0.5</v>
      </c>
      <c r="L633" s="28" t="s">
        <v>57</v>
      </c>
      <c r="M633" s="22" t="s">
        <v>58</v>
      </c>
      <c r="N633" s="22">
        <v>0</v>
      </c>
      <c r="O633" s="22" t="s">
        <v>59</v>
      </c>
      <c r="P633" s="22" t="s">
        <v>78</v>
      </c>
      <c r="R633" s="23" t="s">
        <v>1970</v>
      </c>
      <c r="T633" s="23" t="s">
        <v>1965</v>
      </c>
      <c r="V633" s="25" t="s">
        <v>61</v>
      </c>
      <c r="W633" s="65" t="s">
        <v>1966</v>
      </c>
      <c r="X633" s="106">
        <v>3</v>
      </c>
      <c r="Z633" s="83" t="s">
        <v>62</v>
      </c>
      <c r="AA633" s="6">
        <v>19</v>
      </c>
      <c r="AD633" s="5" t="s">
        <v>79</v>
      </c>
      <c r="AI633" s="5">
        <v>20</v>
      </c>
      <c r="AJ633" s="5">
        <v>45</v>
      </c>
      <c r="BQ633" s="6" t="s">
        <v>120</v>
      </c>
    </row>
    <row r="634" spans="1:70" ht="12.75" customHeight="1" x14ac:dyDescent="0.2">
      <c r="A634" s="91">
        <v>701</v>
      </c>
      <c r="B634" s="229" t="s">
        <v>1971</v>
      </c>
      <c r="C634" s="259" t="s">
        <v>1972</v>
      </c>
      <c r="D634" s="229" t="s">
        <v>1973</v>
      </c>
      <c r="E634" s="3" t="s">
        <v>1964</v>
      </c>
      <c r="F634" s="26" t="s">
        <v>102</v>
      </c>
      <c r="G634" s="26" t="s">
        <v>55</v>
      </c>
      <c r="H634" s="26" t="s">
        <v>56</v>
      </c>
      <c r="J634" s="22">
        <v>0.125</v>
      </c>
      <c r="L634" s="28" t="s">
        <v>57</v>
      </c>
      <c r="M634" s="22" t="s">
        <v>58</v>
      </c>
      <c r="N634" s="22">
        <v>0</v>
      </c>
      <c r="O634" s="22" t="s">
        <v>59</v>
      </c>
      <c r="P634" s="22" t="s">
        <v>78</v>
      </c>
      <c r="T634" s="23" t="s">
        <v>1965</v>
      </c>
      <c r="Y634" s="25" t="s">
        <v>1974</v>
      </c>
      <c r="Z634" s="83" t="s">
        <v>62</v>
      </c>
      <c r="AA634" s="6">
        <v>26</v>
      </c>
      <c r="AB634" s="6">
        <v>11</v>
      </c>
      <c r="AC634" s="5">
        <v>30</v>
      </c>
      <c r="AD634" s="5" t="s">
        <v>79</v>
      </c>
      <c r="AE634" s="5" t="s">
        <v>115</v>
      </c>
      <c r="AF634" s="5">
        <v>1.2</v>
      </c>
      <c r="AG634" s="5" t="s">
        <v>79</v>
      </c>
      <c r="AH634" s="5" t="s">
        <v>947</v>
      </c>
      <c r="AI634" s="5">
        <v>21</v>
      </c>
      <c r="AJ634" s="5">
        <v>41</v>
      </c>
      <c r="AK634" s="6">
        <v>72</v>
      </c>
      <c r="AL634" s="6" t="s">
        <v>80</v>
      </c>
      <c r="AM634" s="6" t="s">
        <v>117</v>
      </c>
      <c r="AN634" s="6">
        <v>2.5</v>
      </c>
      <c r="AO634" s="6" t="s">
        <v>80</v>
      </c>
      <c r="AP634" s="6" t="s">
        <v>947</v>
      </c>
      <c r="AS634" s="5">
        <v>173</v>
      </c>
      <c r="AT634" s="5" t="s">
        <v>118</v>
      </c>
      <c r="AU634" s="5" t="s">
        <v>117</v>
      </c>
      <c r="AV634" s="5">
        <v>2.2000000000000002</v>
      </c>
      <c r="AW634" s="5" t="s">
        <v>118</v>
      </c>
      <c r="AX634" s="5" t="s">
        <v>947</v>
      </c>
      <c r="BQ634" s="6" t="s">
        <v>120</v>
      </c>
    </row>
    <row r="635" spans="1:70" ht="12.75" customHeight="1" x14ac:dyDescent="0.2">
      <c r="A635" s="91">
        <v>702</v>
      </c>
      <c r="B635" s="229" t="s">
        <v>1971</v>
      </c>
      <c r="C635" s="259" t="s">
        <v>1972</v>
      </c>
      <c r="D635" s="229" t="s">
        <v>1975</v>
      </c>
      <c r="E635" s="3" t="s">
        <v>1964</v>
      </c>
      <c r="F635" s="26" t="s">
        <v>102</v>
      </c>
      <c r="G635" s="26" t="s">
        <v>55</v>
      </c>
      <c r="H635" s="26" t="s">
        <v>56</v>
      </c>
      <c r="J635" s="22">
        <v>0.25</v>
      </c>
      <c r="L635" s="28" t="s">
        <v>57</v>
      </c>
      <c r="M635" s="22" t="s">
        <v>58</v>
      </c>
      <c r="N635" s="22">
        <v>0</v>
      </c>
      <c r="O635" s="22" t="s">
        <v>59</v>
      </c>
      <c r="P635" s="22" t="s">
        <v>78</v>
      </c>
      <c r="T635" s="23" t="s">
        <v>1965</v>
      </c>
      <c r="Y635" s="25" t="s">
        <v>1974</v>
      </c>
      <c r="Z635" s="83" t="s">
        <v>62</v>
      </c>
      <c r="AA635" s="6">
        <v>26</v>
      </c>
      <c r="AB635" s="6">
        <v>11</v>
      </c>
      <c r="AC635" s="5">
        <v>30</v>
      </c>
      <c r="AD635" s="5" t="s">
        <v>79</v>
      </c>
      <c r="AE635" s="5" t="s">
        <v>115</v>
      </c>
      <c r="AF635" s="5">
        <v>1.2</v>
      </c>
      <c r="AG635" s="5" t="s">
        <v>79</v>
      </c>
      <c r="AH635" s="5" t="s">
        <v>947</v>
      </c>
      <c r="AI635" s="5">
        <v>21</v>
      </c>
      <c r="AJ635" s="5">
        <v>41</v>
      </c>
      <c r="AK635" s="6">
        <v>72</v>
      </c>
      <c r="AL635" s="6" t="s">
        <v>80</v>
      </c>
      <c r="AM635" s="6" t="s">
        <v>117</v>
      </c>
      <c r="AN635" s="6">
        <v>2.5</v>
      </c>
      <c r="AO635" s="6" t="s">
        <v>80</v>
      </c>
      <c r="AP635" s="6" t="s">
        <v>947</v>
      </c>
      <c r="BQ635" s="6" t="s">
        <v>120</v>
      </c>
    </row>
    <row r="636" spans="1:70" ht="12.75" customHeight="1" x14ac:dyDescent="0.2">
      <c r="A636" s="91">
        <v>703</v>
      </c>
      <c r="B636" s="229" t="s">
        <v>1976</v>
      </c>
      <c r="C636" s="259" t="s">
        <v>1977</v>
      </c>
      <c r="D636" s="229" t="s">
        <v>1978</v>
      </c>
      <c r="E636" s="3" t="s">
        <v>1964</v>
      </c>
      <c r="F636" s="26" t="s">
        <v>102</v>
      </c>
      <c r="G636" s="26" t="s">
        <v>55</v>
      </c>
      <c r="H636" s="26" t="s">
        <v>56</v>
      </c>
      <c r="J636" s="22">
        <v>0.25</v>
      </c>
      <c r="L636" s="28" t="s">
        <v>57</v>
      </c>
      <c r="M636" s="22" t="s">
        <v>58</v>
      </c>
      <c r="N636" s="22">
        <v>0</v>
      </c>
      <c r="O636" s="22" t="s">
        <v>59</v>
      </c>
      <c r="P636" s="22" t="s">
        <v>78</v>
      </c>
      <c r="T636" s="23" t="s">
        <v>1965</v>
      </c>
      <c r="U636" s="23" t="s">
        <v>1979</v>
      </c>
      <c r="X636" s="106">
        <v>3</v>
      </c>
      <c r="Y636" s="25" t="s">
        <v>1974</v>
      </c>
      <c r="Z636" s="83" t="s">
        <v>62</v>
      </c>
      <c r="AA636" s="6">
        <v>11</v>
      </c>
      <c r="AB636" s="6">
        <v>4</v>
      </c>
      <c r="AC636" s="5">
        <v>27</v>
      </c>
      <c r="AD636" s="5" t="s">
        <v>79</v>
      </c>
      <c r="AE636" s="5" t="s">
        <v>115</v>
      </c>
      <c r="AF636" s="5">
        <v>1</v>
      </c>
      <c r="AG636" s="5" t="s">
        <v>79</v>
      </c>
      <c r="AH636" s="5" t="s">
        <v>947</v>
      </c>
      <c r="AK636" s="6">
        <v>65</v>
      </c>
      <c r="AL636" s="6" t="s">
        <v>80</v>
      </c>
      <c r="AM636" s="6" t="s">
        <v>117</v>
      </c>
      <c r="AN636" s="6">
        <v>3</v>
      </c>
      <c r="AO636" s="6" t="s">
        <v>80</v>
      </c>
      <c r="AP636" s="6" t="s">
        <v>947</v>
      </c>
      <c r="BQ636" s="6" t="s">
        <v>120</v>
      </c>
    </row>
    <row r="637" spans="1:70" ht="12.75" customHeight="1" x14ac:dyDescent="0.2">
      <c r="A637" s="91">
        <v>704</v>
      </c>
      <c r="B637" s="229" t="s">
        <v>2178</v>
      </c>
      <c r="C637" s="263" t="s">
        <v>1980</v>
      </c>
      <c r="D637" s="229" t="s">
        <v>1981</v>
      </c>
      <c r="E637" s="3" t="s">
        <v>1964</v>
      </c>
      <c r="F637" s="26" t="s">
        <v>102</v>
      </c>
      <c r="G637" s="26" t="s">
        <v>55</v>
      </c>
      <c r="H637" s="26" t="s">
        <v>65</v>
      </c>
      <c r="J637" s="22">
        <v>0.125</v>
      </c>
      <c r="L637" s="28" t="s">
        <v>57</v>
      </c>
      <c r="M637" s="22" t="s">
        <v>58</v>
      </c>
      <c r="N637" s="22">
        <v>0</v>
      </c>
      <c r="O637" s="22" t="s">
        <v>59</v>
      </c>
      <c r="P637" s="22" t="s">
        <v>78</v>
      </c>
      <c r="R637" s="23" t="s">
        <v>2427</v>
      </c>
      <c r="U637" s="23" t="s">
        <v>1982</v>
      </c>
      <c r="V637" s="25" t="s">
        <v>435</v>
      </c>
      <c r="X637" s="106" t="s">
        <v>202</v>
      </c>
      <c r="Y637" s="25" t="s">
        <v>516</v>
      </c>
      <c r="Z637" s="83" t="s">
        <v>62</v>
      </c>
      <c r="AA637" s="6">
        <v>12</v>
      </c>
      <c r="AB637" s="6">
        <v>6</v>
      </c>
      <c r="AD637" s="5" t="s">
        <v>79</v>
      </c>
      <c r="AI637" s="5">
        <v>21</v>
      </c>
      <c r="AJ637" s="5">
        <v>39</v>
      </c>
      <c r="BQ637" s="6" t="s">
        <v>213</v>
      </c>
      <c r="BR637" s="5" t="s">
        <v>2429</v>
      </c>
    </row>
    <row r="638" spans="1:70" ht="12.75" customHeight="1" x14ac:dyDescent="0.2">
      <c r="A638" s="91">
        <v>705</v>
      </c>
      <c r="B638" s="229" t="s">
        <v>1983</v>
      </c>
      <c r="C638" s="259" t="s">
        <v>1984</v>
      </c>
      <c r="D638" s="229" t="s">
        <v>1985</v>
      </c>
      <c r="E638" s="3" t="s">
        <v>1964</v>
      </c>
      <c r="F638" s="26" t="s">
        <v>102</v>
      </c>
      <c r="G638" s="26" t="s">
        <v>55</v>
      </c>
      <c r="H638" s="26" t="s">
        <v>56</v>
      </c>
      <c r="J638" s="22">
        <v>0.25</v>
      </c>
      <c r="L638" s="28" t="s">
        <v>57</v>
      </c>
      <c r="M638" s="22" t="s">
        <v>58</v>
      </c>
      <c r="N638" s="22">
        <v>0</v>
      </c>
      <c r="O638" s="22" t="s">
        <v>59</v>
      </c>
      <c r="P638" s="22" t="s">
        <v>78</v>
      </c>
      <c r="T638" s="23">
        <v>240</v>
      </c>
      <c r="U638" s="23" t="s">
        <v>1986</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1983</v>
      </c>
      <c r="C639" s="259" t="s">
        <v>1984</v>
      </c>
      <c r="D639" s="229" t="s">
        <v>1988</v>
      </c>
      <c r="E639" s="3" t="s">
        <v>1964</v>
      </c>
      <c r="F639" s="26" t="s">
        <v>102</v>
      </c>
      <c r="G639" s="26" t="s">
        <v>55</v>
      </c>
      <c r="H639" s="26" t="s">
        <v>56</v>
      </c>
      <c r="J639" s="22">
        <v>0.25</v>
      </c>
      <c r="L639" s="28" t="s">
        <v>57</v>
      </c>
      <c r="M639" s="22" t="s">
        <v>58</v>
      </c>
      <c r="N639" s="22">
        <v>0</v>
      </c>
      <c r="O639" s="22" t="s">
        <v>59</v>
      </c>
      <c r="P639" s="22" t="s">
        <v>78</v>
      </c>
      <c r="T639" s="23">
        <v>240</v>
      </c>
      <c r="U639" s="23" t="s">
        <v>1986</v>
      </c>
      <c r="X639" s="106">
        <v>3</v>
      </c>
      <c r="Y639" s="25" t="s">
        <v>1987</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1989</v>
      </c>
      <c r="C640" s="259" t="s">
        <v>1990</v>
      </c>
      <c r="D640" s="229" t="s">
        <v>1991</v>
      </c>
      <c r="E640" s="3" t="s">
        <v>1964</v>
      </c>
      <c r="F640" s="26" t="s">
        <v>102</v>
      </c>
      <c r="G640" s="26" t="s">
        <v>55</v>
      </c>
      <c r="H640" s="26" t="s">
        <v>56</v>
      </c>
      <c r="J640" s="22">
        <v>0.25</v>
      </c>
      <c r="L640" s="28" t="s">
        <v>57</v>
      </c>
      <c r="M640" s="22" t="s">
        <v>58</v>
      </c>
      <c r="N640" s="22">
        <v>0</v>
      </c>
      <c r="O640" s="22" t="s">
        <v>59</v>
      </c>
      <c r="P640" s="22" t="s">
        <v>78</v>
      </c>
      <c r="T640" s="23">
        <v>240</v>
      </c>
      <c r="U640" s="23" t="s">
        <v>1986</v>
      </c>
      <c r="X640" s="106">
        <v>3</v>
      </c>
      <c r="Y640" s="25" t="s">
        <v>1987</v>
      </c>
      <c r="Z640" s="83" t="s">
        <v>62</v>
      </c>
      <c r="AA640" s="6">
        <v>10</v>
      </c>
      <c r="AB640" s="6">
        <v>0</v>
      </c>
      <c r="AC640" s="5">
        <v>29</v>
      </c>
      <c r="AD640" s="5" t="s">
        <v>79</v>
      </c>
      <c r="AE640" s="5" t="s">
        <v>115</v>
      </c>
      <c r="AF640" s="5">
        <v>1.6</v>
      </c>
      <c r="AG640" s="5" t="s">
        <v>79</v>
      </c>
      <c r="AH640" s="5" t="s">
        <v>947</v>
      </c>
      <c r="AI640" s="5">
        <v>20</v>
      </c>
      <c r="AJ640" s="5">
        <v>36</v>
      </c>
      <c r="AK640" s="6">
        <v>76.7</v>
      </c>
      <c r="AL640" s="6" t="s">
        <v>80</v>
      </c>
      <c r="AM640" s="6" t="s">
        <v>115</v>
      </c>
      <c r="AN640" s="6">
        <v>3.8</v>
      </c>
      <c r="AO640" s="6" t="s">
        <v>80</v>
      </c>
      <c r="AP640" s="6" t="s">
        <v>947</v>
      </c>
      <c r="AQ640" s="6">
        <v>59</v>
      </c>
      <c r="AR640" s="6">
        <v>105</v>
      </c>
      <c r="AS640" s="5">
        <v>178</v>
      </c>
      <c r="AT640" s="5" t="s">
        <v>118</v>
      </c>
      <c r="AU640" s="5" t="s">
        <v>115</v>
      </c>
      <c r="AV640" s="5">
        <v>2</v>
      </c>
      <c r="AW640" s="5" t="s">
        <v>118</v>
      </c>
      <c r="AX640" s="5" t="s">
        <v>947</v>
      </c>
      <c r="AY640" s="5">
        <v>168</v>
      </c>
      <c r="AZ640" s="5">
        <v>185</v>
      </c>
      <c r="BQ640" s="6" t="s">
        <v>120</v>
      </c>
    </row>
    <row r="641" spans="1:69" ht="12.75" customHeight="1" x14ac:dyDescent="0.2">
      <c r="A641" s="91">
        <v>708</v>
      </c>
      <c r="B641" s="229" t="s">
        <v>1989</v>
      </c>
      <c r="C641" s="259" t="s">
        <v>1990</v>
      </c>
      <c r="D641" s="229" t="s">
        <v>1992</v>
      </c>
      <c r="E641" s="3" t="s">
        <v>1964</v>
      </c>
      <c r="F641" s="26" t="s">
        <v>102</v>
      </c>
      <c r="G641" s="26" t="s">
        <v>55</v>
      </c>
      <c r="H641" s="26" t="s">
        <v>56</v>
      </c>
      <c r="J641" s="22">
        <v>0.25</v>
      </c>
      <c r="L641" s="28" t="s">
        <v>57</v>
      </c>
      <c r="M641" s="22" t="s">
        <v>58</v>
      </c>
      <c r="N641" s="22">
        <v>0</v>
      </c>
      <c r="O641" s="22" t="s">
        <v>59</v>
      </c>
      <c r="P641" s="22" t="s">
        <v>78</v>
      </c>
      <c r="T641" s="23">
        <v>240</v>
      </c>
      <c r="U641" s="23" t="s">
        <v>1986</v>
      </c>
      <c r="X641" s="106">
        <v>3</v>
      </c>
      <c r="Y641" s="25" t="s">
        <v>1987</v>
      </c>
      <c r="Z641" s="83" t="s">
        <v>62</v>
      </c>
      <c r="AA641" s="6">
        <v>13</v>
      </c>
      <c r="AB641" s="6">
        <v>13</v>
      </c>
      <c r="AC641" s="5">
        <v>29</v>
      </c>
      <c r="AD641" s="5" t="s">
        <v>79</v>
      </c>
      <c r="AE641" s="5" t="s">
        <v>115</v>
      </c>
      <c r="AF641" s="5">
        <v>1.6</v>
      </c>
      <c r="AG641" s="5" t="s">
        <v>79</v>
      </c>
      <c r="AH641" s="5" t="s">
        <v>947</v>
      </c>
      <c r="AI641" s="5">
        <v>20</v>
      </c>
      <c r="AJ641" s="5">
        <v>36</v>
      </c>
      <c r="AK641" s="6">
        <v>65</v>
      </c>
      <c r="AL641" s="6" t="s">
        <v>80</v>
      </c>
      <c r="AM641" s="6" t="s">
        <v>115</v>
      </c>
      <c r="AN641" s="6">
        <v>4.7</v>
      </c>
      <c r="AO641" s="6" t="s">
        <v>80</v>
      </c>
      <c r="AP641" s="6" t="s">
        <v>947</v>
      </c>
      <c r="AQ641" s="6">
        <v>48</v>
      </c>
      <c r="AR641" s="6">
        <v>109</v>
      </c>
      <c r="AS641" s="5">
        <v>167</v>
      </c>
      <c r="AT641" s="5" t="s">
        <v>118</v>
      </c>
      <c r="AU641" s="5" t="s">
        <v>115</v>
      </c>
      <c r="AV641" s="5">
        <v>2</v>
      </c>
      <c r="AW641" s="5" t="s">
        <v>118</v>
      </c>
      <c r="AX641" s="5" t="s">
        <v>947</v>
      </c>
      <c r="AY641" s="5">
        <v>152</v>
      </c>
      <c r="AZ641" s="5">
        <v>188</v>
      </c>
      <c r="BQ641" s="6" t="s">
        <v>120</v>
      </c>
    </row>
    <row r="642" spans="1:69" ht="12.75" customHeight="1" x14ac:dyDescent="0.2">
      <c r="A642" s="91">
        <v>709</v>
      </c>
      <c r="B642" s="229" t="s">
        <v>1993</v>
      </c>
      <c r="C642" s="259" t="s">
        <v>1994</v>
      </c>
      <c r="D642" s="229" t="s">
        <v>1995</v>
      </c>
      <c r="E642" s="3" t="s">
        <v>1964</v>
      </c>
      <c r="F642" s="26" t="s">
        <v>102</v>
      </c>
      <c r="G642" s="26" t="s">
        <v>55</v>
      </c>
      <c r="H642" s="26" t="s">
        <v>65</v>
      </c>
      <c r="J642" s="22">
        <v>0.25</v>
      </c>
      <c r="L642" s="28" t="s">
        <v>57</v>
      </c>
      <c r="M642" s="22" t="s">
        <v>58</v>
      </c>
      <c r="N642" s="22">
        <v>0</v>
      </c>
      <c r="O642" s="22" t="s">
        <v>59</v>
      </c>
      <c r="P642" s="22" t="s">
        <v>78</v>
      </c>
      <c r="R642" s="23" t="s">
        <v>1970</v>
      </c>
      <c r="T642" s="23">
        <v>250</v>
      </c>
      <c r="V642" s="25" t="s">
        <v>61</v>
      </c>
      <c r="W642" s="65">
        <v>5</v>
      </c>
      <c r="X642" s="106">
        <v>4</v>
      </c>
      <c r="Y642" s="25" t="s">
        <v>1996</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1997</v>
      </c>
      <c r="C643" s="259" t="s">
        <v>1998</v>
      </c>
      <c r="D643" s="229" t="s">
        <v>1999</v>
      </c>
      <c r="E643" s="3" t="s">
        <v>1964</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2000</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1997</v>
      </c>
      <c r="C644" s="259" t="s">
        <v>1998</v>
      </c>
      <c r="D644" s="229" t="s">
        <v>2001</v>
      </c>
      <c r="E644" s="3" t="s">
        <v>1964</v>
      </c>
      <c r="F644" s="26" t="s">
        <v>102</v>
      </c>
      <c r="G644" s="26" t="s">
        <v>55</v>
      </c>
      <c r="H644" s="26" t="s">
        <v>56</v>
      </c>
      <c r="J644" s="22">
        <v>0.25</v>
      </c>
      <c r="L644" s="28" t="s">
        <v>57</v>
      </c>
      <c r="M644" s="22" t="s">
        <v>58</v>
      </c>
      <c r="N644" s="22">
        <v>0</v>
      </c>
      <c r="O644" s="22" t="s">
        <v>59</v>
      </c>
      <c r="P644" s="22" t="s">
        <v>78</v>
      </c>
      <c r="R644" s="23" t="s">
        <v>1970</v>
      </c>
      <c r="T644" s="23">
        <v>120</v>
      </c>
      <c r="V644" s="25" t="s">
        <v>61</v>
      </c>
      <c r="W644" s="65">
        <v>10</v>
      </c>
      <c r="X644" s="106">
        <v>4</v>
      </c>
      <c r="Y644" s="25" t="s">
        <v>2000</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2002</v>
      </c>
      <c r="C645" s="259" t="s">
        <v>2003</v>
      </c>
      <c r="D645" s="229" t="s">
        <v>2004</v>
      </c>
      <c r="E645" s="3" t="s">
        <v>1964</v>
      </c>
      <c r="F645" s="26" t="s">
        <v>102</v>
      </c>
      <c r="G645" s="26" t="s">
        <v>55</v>
      </c>
      <c r="H645" s="26" t="s">
        <v>56</v>
      </c>
      <c r="J645" s="22">
        <v>0.25</v>
      </c>
      <c r="L645" s="28" t="s">
        <v>57</v>
      </c>
      <c r="M645" s="22" t="s">
        <v>58</v>
      </c>
      <c r="N645" s="22">
        <v>0</v>
      </c>
      <c r="O645" s="22" t="s">
        <v>59</v>
      </c>
      <c r="P645" s="22" t="s">
        <v>78</v>
      </c>
      <c r="R645" s="23" t="s">
        <v>1970</v>
      </c>
      <c r="T645" s="23">
        <v>200</v>
      </c>
      <c r="V645" s="25" t="s">
        <v>61</v>
      </c>
      <c r="W645" s="65" t="s">
        <v>1966</v>
      </c>
      <c r="X645" s="106">
        <v>3</v>
      </c>
      <c r="Y645" s="25" t="s">
        <v>2005</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2006</v>
      </c>
      <c r="C646" s="259" t="s">
        <v>2007</v>
      </c>
      <c r="D646" s="229" t="s">
        <v>2008</v>
      </c>
      <c r="E646" s="3" t="s">
        <v>1964</v>
      </c>
      <c r="F646" s="26" t="s">
        <v>102</v>
      </c>
      <c r="G646" s="26" t="s">
        <v>55</v>
      </c>
      <c r="H646" s="26" t="s">
        <v>429</v>
      </c>
      <c r="J646" s="22">
        <v>0.125</v>
      </c>
      <c r="L646" s="28" t="s">
        <v>57</v>
      </c>
      <c r="M646" s="22" t="s">
        <v>58</v>
      </c>
      <c r="N646" s="22">
        <v>0</v>
      </c>
      <c r="O646" s="22" t="s">
        <v>59</v>
      </c>
      <c r="P646" s="22" t="s">
        <v>78</v>
      </c>
      <c r="U646" s="23" t="s">
        <v>2009</v>
      </c>
      <c r="Z646" s="83" t="s">
        <v>62</v>
      </c>
      <c r="AA646" s="6">
        <v>9</v>
      </c>
      <c r="AB646" s="6">
        <v>2</v>
      </c>
      <c r="AD646" s="5" t="s">
        <v>79</v>
      </c>
      <c r="AI646" s="5">
        <v>23</v>
      </c>
      <c r="AJ646" s="5">
        <v>72</v>
      </c>
      <c r="BQ646" s="6" t="s">
        <v>120</v>
      </c>
    </row>
    <row r="647" spans="1:69" ht="12.75" customHeight="1" x14ac:dyDescent="0.2">
      <c r="A647" s="91">
        <v>714</v>
      </c>
      <c r="B647" s="229" t="s">
        <v>2010</v>
      </c>
      <c r="C647" s="259" t="s">
        <v>2011</v>
      </c>
      <c r="D647" s="229" t="s">
        <v>2012</v>
      </c>
      <c r="E647" s="3" t="s">
        <v>1964</v>
      </c>
      <c r="F647" s="26" t="s">
        <v>102</v>
      </c>
      <c r="G647" s="26" t="s">
        <v>55</v>
      </c>
      <c r="H647" s="26" t="s">
        <v>534</v>
      </c>
      <c r="J647" s="22">
        <v>0.25</v>
      </c>
      <c r="L647" s="28" t="s">
        <v>57</v>
      </c>
      <c r="M647" s="22" t="s">
        <v>58</v>
      </c>
      <c r="N647" s="22">
        <v>0</v>
      </c>
      <c r="O647" s="22" t="s">
        <v>59</v>
      </c>
      <c r="P647" s="22" t="s">
        <v>78</v>
      </c>
      <c r="R647" s="23" t="s">
        <v>1970</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2013</v>
      </c>
      <c r="C648" s="259" t="s">
        <v>2014</v>
      </c>
      <c r="D648" s="229" t="s">
        <v>1969</v>
      </c>
      <c r="E648" s="3" t="s">
        <v>1964</v>
      </c>
      <c r="F648" s="26" t="s">
        <v>102</v>
      </c>
      <c r="G648" s="26" t="s">
        <v>55</v>
      </c>
      <c r="H648" s="26" t="s">
        <v>56</v>
      </c>
      <c r="J648" s="22">
        <v>0.5</v>
      </c>
      <c r="L648" s="28" t="s">
        <v>57</v>
      </c>
      <c r="M648" s="22" t="s">
        <v>58</v>
      </c>
      <c r="N648" s="22">
        <v>0</v>
      </c>
      <c r="O648" s="22" t="s">
        <v>59</v>
      </c>
      <c r="P648" s="22" t="s">
        <v>78</v>
      </c>
      <c r="T648" s="23" t="s">
        <v>1965</v>
      </c>
      <c r="V648" s="25" t="s">
        <v>61</v>
      </c>
      <c r="W648" s="65" t="s">
        <v>1966</v>
      </c>
      <c r="Z648" s="83" t="s">
        <v>62</v>
      </c>
      <c r="AA648" s="6">
        <v>5</v>
      </c>
      <c r="AB648" s="6">
        <v>2</v>
      </c>
      <c r="AD648" s="5" t="s">
        <v>79</v>
      </c>
      <c r="AI648" s="5">
        <v>22</v>
      </c>
      <c r="AJ648" s="5">
        <v>28</v>
      </c>
      <c r="BQ648" s="6" t="s">
        <v>120</v>
      </c>
    </row>
    <row r="649" spans="1:69" ht="12.75" customHeight="1" x14ac:dyDescent="0.2">
      <c r="A649" s="91">
        <v>716</v>
      </c>
      <c r="B649" s="229" t="s">
        <v>2015</v>
      </c>
      <c r="C649" s="263" t="s">
        <v>2016</v>
      </c>
      <c r="D649" s="229" t="s">
        <v>2017</v>
      </c>
      <c r="E649" s="3" t="s">
        <v>1964</v>
      </c>
      <c r="F649" s="26" t="s">
        <v>102</v>
      </c>
      <c r="G649" s="26" t="s">
        <v>55</v>
      </c>
      <c r="H649" s="26" t="s">
        <v>56</v>
      </c>
      <c r="J649" s="22">
        <v>0.5</v>
      </c>
      <c r="L649" s="28" t="s">
        <v>57</v>
      </c>
      <c r="M649" s="22" t="s">
        <v>58</v>
      </c>
      <c r="N649" s="22">
        <v>0</v>
      </c>
      <c r="O649" s="22" t="s">
        <v>59</v>
      </c>
      <c r="P649" s="22" t="s">
        <v>78</v>
      </c>
      <c r="R649" s="23" t="s">
        <v>1970</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2018</v>
      </c>
      <c r="C650" s="259" t="s">
        <v>2019</v>
      </c>
      <c r="D650" s="229" t="s">
        <v>2020</v>
      </c>
      <c r="E650" s="3" t="s">
        <v>1964</v>
      </c>
      <c r="F650" s="26" t="s">
        <v>102</v>
      </c>
      <c r="G650" s="26" t="s">
        <v>55</v>
      </c>
      <c r="H650" s="26" t="s">
        <v>56</v>
      </c>
      <c r="J650" s="22">
        <v>0.125</v>
      </c>
      <c r="L650" s="28" t="s">
        <v>57</v>
      </c>
      <c r="M650" s="22" t="s">
        <v>77</v>
      </c>
      <c r="N650" s="22">
        <v>0</v>
      </c>
      <c r="O650" s="22" t="s">
        <v>59</v>
      </c>
      <c r="P650" s="22" t="s">
        <v>78</v>
      </c>
      <c r="S650" s="24">
        <v>1</v>
      </c>
      <c r="V650" s="25" t="s">
        <v>61</v>
      </c>
      <c r="W650" s="65" t="s">
        <v>1966</v>
      </c>
      <c r="Z650" s="83" t="s">
        <v>62</v>
      </c>
      <c r="AA650" s="6">
        <v>5</v>
      </c>
      <c r="BQ650" s="6" t="s">
        <v>120</v>
      </c>
    </row>
    <row r="651" spans="1:69" ht="12.75" customHeight="1" x14ac:dyDescent="0.2">
      <c r="A651" s="91">
        <v>718</v>
      </c>
      <c r="B651" s="229" t="s">
        <v>2018</v>
      </c>
      <c r="C651" s="259" t="s">
        <v>2019</v>
      </c>
      <c r="D651" s="229" t="s">
        <v>2021</v>
      </c>
      <c r="E651" s="3" t="s">
        <v>1964</v>
      </c>
      <c r="F651" s="26" t="s">
        <v>102</v>
      </c>
      <c r="G651" s="26" t="s">
        <v>55</v>
      </c>
      <c r="H651" s="26" t="s">
        <v>56</v>
      </c>
      <c r="J651" s="22">
        <v>0.25</v>
      </c>
      <c r="L651" s="28" t="s">
        <v>57</v>
      </c>
      <c r="M651" s="22" t="s">
        <v>77</v>
      </c>
      <c r="N651" s="22">
        <v>0</v>
      </c>
      <c r="O651" s="22" t="s">
        <v>59</v>
      </c>
      <c r="P651" s="22" t="s">
        <v>78</v>
      </c>
      <c r="S651" s="24">
        <v>1</v>
      </c>
      <c r="V651" s="25" t="s">
        <v>61</v>
      </c>
      <c r="W651" s="65" t="s">
        <v>1966</v>
      </c>
      <c r="Z651" s="83" t="s">
        <v>62</v>
      </c>
      <c r="AA651" s="6">
        <v>5</v>
      </c>
      <c r="BQ651" s="6" t="s">
        <v>120</v>
      </c>
    </row>
    <row r="652" spans="1:69" ht="12.75" customHeight="1" x14ac:dyDescent="0.2">
      <c r="A652" s="91">
        <v>719</v>
      </c>
      <c r="B652" s="229" t="s">
        <v>2018</v>
      </c>
      <c r="C652" s="259" t="s">
        <v>2019</v>
      </c>
      <c r="D652" s="229" t="s">
        <v>2022</v>
      </c>
      <c r="E652" s="3" t="s">
        <v>1964</v>
      </c>
      <c r="F652" s="26" t="s">
        <v>102</v>
      </c>
      <c r="G652" s="26" t="s">
        <v>55</v>
      </c>
      <c r="H652" s="26" t="s">
        <v>56</v>
      </c>
      <c r="J652" s="22">
        <v>0.5</v>
      </c>
      <c r="L652" s="28" t="s">
        <v>57</v>
      </c>
      <c r="M652" s="22" t="s">
        <v>77</v>
      </c>
      <c r="N652" s="22">
        <v>0</v>
      </c>
      <c r="O652" s="22" t="s">
        <v>59</v>
      </c>
      <c r="P652" s="22" t="s">
        <v>78</v>
      </c>
      <c r="S652" s="24">
        <v>1</v>
      </c>
      <c r="V652" s="25" t="s">
        <v>61</v>
      </c>
      <c r="W652" s="65" t="s">
        <v>1966</v>
      </c>
      <c r="Z652" s="83" t="s">
        <v>62</v>
      </c>
      <c r="AA652" s="6">
        <v>5</v>
      </c>
      <c r="BQ652" s="6" t="s">
        <v>120</v>
      </c>
    </row>
    <row r="653" spans="1:69" ht="12.75" customHeight="1" x14ac:dyDescent="0.2">
      <c r="A653" s="91">
        <v>720</v>
      </c>
      <c r="B653" s="229" t="s">
        <v>2018</v>
      </c>
      <c r="C653" s="259" t="s">
        <v>2019</v>
      </c>
      <c r="D653" s="229" t="s">
        <v>2023</v>
      </c>
      <c r="E653" s="3" t="s">
        <v>1964</v>
      </c>
      <c r="F653" s="26" t="s">
        <v>102</v>
      </c>
      <c r="G653" s="26" t="s">
        <v>55</v>
      </c>
      <c r="H653" s="26" t="s">
        <v>56</v>
      </c>
      <c r="J653" s="22">
        <v>0.75</v>
      </c>
      <c r="L653" s="28" t="s">
        <v>57</v>
      </c>
      <c r="M653" s="22" t="s">
        <v>77</v>
      </c>
      <c r="N653" s="22">
        <v>0</v>
      </c>
      <c r="O653" s="22" t="s">
        <v>59</v>
      </c>
      <c r="P653" s="22" t="s">
        <v>78</v>
      </c>
      <c r="S653" s="24">
        <v>1</v>
      </c>
      <c r="V653" s="25" t="s">
        <v>61</v>
      </c>
      <c r="W653" s="65" t="s">
        <v>1966</v>
      </c>
      <c r="Z653" s="83" t="s">
        <v>62</v>
      </c>
      <c r="AA653" s="6">
        <v>5</v>
      </c>
      <c r="BQ653" s="6" t="s">
        <v>120</v>
      </c>
    </row>
    <row r="654" spans="1:69" ht="12.75" customHeight="1" x14ac:dyDescent="0.2">
      <c r="A654" s="91">
        <v>721</v>
      </c>
      <c r="B654" s="229" t="s">
        <v>2018</v>
      </c>
      <c r="C654" s="259" t="s">
        <v>2019</v>
      </c>
      <c r="D654" s="229" t="s">
        <v>2024</v>
      </c>
      <c r="E654" s="3" t="s">
        <v>1964</v>
      </c>
      <c r="F654" s="26" t="s">
        <v>102</v>
      </c>
      <c r="G654" s="26" t="s">
        <v>55</v>
      </c>
      <c r="H654" s="26" t="s">
        <v>56</v>
      </c>
      <c r="J654" s="22">
        <v>1</v>
      </c>
      <c r="L654" s="28" t="s">
        <v>57</v>
      </c>
      <c r="M654" s="22" t="s">
        <v>77</v>
      </c>
      <c r="N654" s="22">
        <v>0</v>
      </c>
      <c r="O654" s="22" t="s">
        <v>59</v>
      </c>
      <c r="P654" s="22" t="s">
        <v>78</v>
      </c>
      <c r="S654" s="24">
        <v>1</v>
      </c>
      <c r="V654" s="25" t="s">
        <v>61</v>
      </c>
      <c r="W654" s="65" t="s">
        <v>1966</v>
      </c>
      <c r="Z654" s="83" t="s">
        <v>62</v>
      </c>
      <c r="AA654" s="6">
        <v>5</v>
      </c>
      <c r="BQ654" s="6" t="s">
        <v>120</v>
      </c>
    </row>
    <row r="655" spans="1:69" ht="12.75" customHeight="1" x14ac:dyDescent="0.2">
      <c r="A655" s="91">
        <v>723</v>
      </c>
      <c r="B655" s="229" t="s">
        <v>2029</v>
      </c>
      <c r="C655" s="259" t="s">
        <v>2030</v>
      </c>
      <c r="D655" s="229" t="s">
        <v>2027</v>
      </c>
      <c r="E655" s="3" t="s">
        <v>1964</v>
      </c>
      <c r="F655" s="26" t="s">
        <v>102</v>
      </c>
      <c r="G655" s="26" t="s">
        <v>55</v>
      </c>
      <c r="H655" s="26" t="s">
        <v>56</v>
      </c>
      <c r="J655" s="22">
        <v>0.25</v>
      </c>
      <c r="L655" s="28" t="s">
        <v>57</v>
      </c>
      <c r="M655" s="22" t="s">
        <v>58</v>
      </c>
      <c r="N655" s="22">
        <v>0</v>
      </c>
      <c r="O655" s="22" t="s">
        <v>59</v>
      </c>
      <c r="P655" s="22" t="s">
        <v>78</v>
      </c>
      <c r="R655" s="23" t="s">
        <v>1970</v>
      </c>
      <c r="T655" s="23">
        <v>150</v>
      </c>
      <c r="V655" s="25" t="s">
        <v>61</v>
      </c>
      <c r="W655" s="65">
        <v>3</v>
      </c>
      <c r="X655" s="106">
        <v>4</v>
      </c>
      <c r="Y655" s="25" t="s">
        <v>2028</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2031</v>
      </c>
      <c r="C656" s="259" t="s">
        <v>2032</v>
      </c>
      <c r="D656" s="229" t="s">
        <v>2027</v>
      </c>
      <c r="E656" s="3" t="s">
        <v>1964</v>
      </c>
      <c r="F656" s="26" t="s">
        <v>102</v>
      </c>
      <c r="G656" s="26" t="s">
        <v>55</v>
      </c>
      <c r="H656" s="26" t="s">
        <v>56</v>
      </c>
      <c r="J656" s="22">
        <v>0.25</v>
      </c>
      <c r="L656" s="28" t="s">
        <v>57</v>
      </c>
      <c r="M656" s="22" t="s">
        <v>58</v>
      </c>
      <c r="N656" s="22">
        <v>0</v>
      </c>
      <c r="O656" s="22" t="s">
        <v>59</v>
      </c>
      <c r="P656" s="22" t="s">
        <v>78</v>
      </c>
      <c r="R656" s="23" t="s">
        <v>1970</v>
      </c>
      <c r="T656" s="23">
        <v>150</v>
      </c>
      <c r="V656" s="25" t="s">
        <v>61</v>
      </c>
      <c r="W656" s="65">
        <v>3</v>
      </c>
      <c r="X656" s="106">
        <v>4</v>
      </c>
      <c r="Y656" s="25" t="s">
        <v>2028</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2033</v>
      </c>
      <c r="C657" s="259" t="s">
        <v>2034</v>
      </c>
      <c r="D657" s="229" t="s">
        <v>2027</v>
      </c>
      <c r="E657" s="3" t="s">
        <v>1964</v>
      </c>
      <c r="F657" s="26" t="s">
        <v>102</v>
      </c>
      <c r="G657" s="26" t="s">
        <v>55</v>
      </c>
      <c r="H657" s="26" t="s">
        <v>56</v>
      </c>
      <c r="J657" s="22">
        <v>0.25</v>
      </c>
      <c r="L657" s="28" t="s">
        <v>57</v>
      </c>
      <c r="M657" s="22" t="s">
        <v>58</v>
      </c>
      <c r="N657" s="22">
        <v>0</v>
      </c>
      <c r="O657" s="22" t="s">
        <v>59</v>
      </c>
      <c r="P657" s="22" t="s">
        <v>78</v>
      </c>
      <c r="R657" s="23" t="s">
        <v>1970</v>
      </c>
      <c r="T657" s="23">
        <v>150</v>
      </c>
      <c r="V657" s="25" t="s">
        <v>61</v>
      </c>
      <c r="W657" s="65">
        <v>3</v>
      </c>
      <c r="X657" s="106">
        <v>4</v>
      </c>
      <c r="Y657" s="25" t="s">
        <v>2028</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2035</v>
      </c>
      <c r="C658" s="259" t="s">
        <v>2036</v>
      </c>
      <c r="D658" s="229" t="s">
        <v>2027</v>
      </c>
      <c r="E658" s="3" t="s">
        <v>1964</v>
      </c>
      <c r="F658" s="26" t="s">
        <v>102</v>
      </c>
      <c r="G658" s="26" t="s">
        <v>55</v>
      </c>
      <c r="H658" s="26" t="s">
        <v>56</v>
      </c>
      <c r="J658" s="22">
        <v>0.5</v>
      </c>
      <c r="L658" s="28" t="s">
        <v>57</v>
      </c>
      <c r="M658" s="22" t="s">
        <v>58</v>
      </c>
      <c r="N658" s="22">
        <v>0</v>
      </c>
      <c r="O658" s="22" t="s">
        <v>59</v>
      </c>
      <c r="P658" s="22" t="s">
        <v>78</v>
      </c>
      <c r="R658" s="23" t="s">
        <v>1970</v>
      </c>
      <c r="T658" s="23">
        <v>150</v>
      </c>
      <c r="V658" s="25" t="s">
        <v>61</v>
      </c>
      <c r="W658" s="65">
        <v>2</v>
      </c>
      <c r="X658" s="106">
        <v>3</v>
      </c>
      <c r="Y658" s="25" t="s">
        <v>2037</v>
      </c>
      <c r="Z658" s="167" t="s">
        <v>62</v>
      </c>
      <c r="AA658" s="6">
        <v>10</v>
      </c>
      <c r="AB658" s="6">
        <v>4</v>
      </c>
      <c r="AD658" s="5" t="s">
        <v>79</v>
      </c>
      <c r="AI658" s="5">
        <v>19</v>
      </c>
      <c r="AJ658" s="5">
        <v>25</v>
      </c>
      <c r="AL658" s="6" t="s">
        <v>80</v>
      </c>
      <c r="AQ658" s="6">
        <v>53</v>
      </c>
      <c r="AR658" s="6">
        <v>90</v>
      </c>
      <c r="BQ658" s="6" t="s">
        <v>353</v>
      </c>
      <c r="BR658" s="5" t="s">
        <v>2275</v>
      </c>
    </row>
    <row r="659" spans="1:70" ht="12.75" customHeight="1" x14ac:dyDescent="0.2">
      <c r="A659" s="91">
        <v>727</v>
      </c>
      <c r="B659" s="229" t="s">
        <v>2038</v>
      </c>
      <c r="C659" s="259" t="s">
        <v>2039</v>
      </c>
      <c r="D659" s="229" t="s">
        <v>2027</v>
      </c>
      <c r="E659" s="3" t="s">
        <v>1964</v>
      </c>
      <c r="F659" s="26" t="s">
        <v>102</v>
      </c>
      <c r="G659" s="26" t="s">
        <v>55</v>
      </c>
      <c r="H659" s="26" t="s">
        <v>56</v>
      </c>
      <c r="J659" s="22">
        <v>0.5</v>
      </c>
      <c r="L659" s="28" t="s">
        <v>57</v>
      </c>
      <c r="M659" s="22" t="s">
        <v>58</v>
      </c>
      <c r="N659" s="22">
        <v>0</v>
      </c>
      <c r="O659" s="22" t="s">
        <v>59</v>
      </c>
      <c r="P659" s="22" t="s">
        <v>78</v>
      </c>
      <c r="R659" s="23" t="s">
        <v>1970</v>
      </c>
      <c r="T659" s="23">
        <v>150</v>
      </c>
      <c r="V659" s="25" t="s">
        <v>61</v>
      </c>
      <c r="W659" s="65" t="s">
        <v>1966</v>
      </c>
      <c r="X659" s="106">
        <v>3</v>
      </c>
      <c r="Y659" s="25" t="s">
        <v>2037</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2040</v>
      </c>
      <c r="C660" s="259" t="s">
        <v>2041</v>
      </c>
      <c r="D660" s="229" t="s">
        <v>2042</v>
      </c>
      <c r="E660" s="3" t="s">
        <v>2043</v>
      </c>
      <c r="F660" s="26" t="s">
        <v>102</v>
      </c>
      <c r="G660" s="26" t="s">
        <v>75</v>
      </c>
      <c r="H660" s="26" t="s">
        <v>167</v>
      </c>
      <c r="J660" s="22">
        <v>0.25</v>
      </c>
      <c r="L660" s="28" t="s">
        <v>57</v>
      </c>
      <c r="M660" s="22" t="s">
        <v>77</v>
      </c>
      <c r="N660" s="22">
        <v>0</v>
      </c>
      <c r="O660" s="22" t="s">
        <v>59</v>
      </c>
      <c r="P660" s="22" t="s">
        <v>78</v>
      </c>
      <c r="S660" s="24">
        <v>0</v>
      </c>
      <c r="U660" s="23" t="s">
        <v>2044</v>
      </c>
      <c r="V660" s="25" t="s">
        <v>61</v>
      </c>
      <c r="W660" s="65">
        <v>9</v>
      </c>
      <c r="X660" s="106">
        <v>6</v>
      </c>
      <c r="Z660" s="83" t="s">
        <v>62</v>
      </c>
      <c r="AA660" s="6">
        <v>1</v>
      </c>
      <c r="AB660" s="6">
        <v>0</v>
      </c>
      <c r="BQ660" s="6" t="s">
        <v>120</v>
      </c>
    </row>
    <row r="661" spans="1:70" x14ac:dyDescent="0.2">
      <c r="A661" s="91">
        <v>729</v>
      </c>
      <c r="B661" s="229" t="s">
        <v>2040</v>
      </c>
      <c r="C661" s="259" t="s">
        <v>2041</v>
      </c>
      <c r="D661" s="229" t="s">
        <v>2045</v>
      </c>
      <c r="E661" s="123" t="s">
        <v>2043</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2044</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2040</v>
      </c>
      <c r="C662" s="259" t="s">
        <v>2041</v>
      </c>
      <c r="D662" s="229" t="s">
        <v>2046</v>
      </c>
      <c r="E662" s="123" t="s">
        <v>2043</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2044</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2040</v>
      </c>
      <c r="C663" s="259" t="s">
        <v>2041</v>
      </c>
      <c r="D663" s="229" t="s">
        <v>2047</v>
      </c>
      <c r="E663" s="123" t="s">
        <v>2043</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2044</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2040</v>
      </c>
      <c r="C664" s="259" t="s">
        <v>2041</v>
      </c>
      <c r="D664" s="229" t="s">
        <v>2048</v>
      </c>
      <c r="E664" s="123" t="s">
        <v>2043</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2044</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2049</v>
      </c>
      <c r="C665" s="259" t="s">
        <v>2050</v>
      </c>
      <c r="D665" s="229" t="s">
        <v>2051</v>
      </c>
      <c r="E665" s="123" t="s">
        <v>2043</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2052</v>
      </c>
      <c r="C666" s="259" t="s">
        <v>2053</v>
      </c>
      <c r="D666" s="229" t="s">
        <v>2054</v>
      </c>
      <c r="E666" s="123" t="s">
        <v>2043</v>
      </c>
      <c r="F666" s="179" t="s">
        <v>102</v>
      </c>
      <c r="G666" s="179" t="s">
        <v>55</v>
      </c>
      <c r="H666" s="179" t="s">
        <v>56</v>
      </c>
      <c r="I666" s="179"/>
      <c r="J666" s="176">
        <v>1</v>
      </c>
      <c r="K666" s="180"/>
      <c r="L666" s="180" t="s">
        <v>57</v>
      </c>
      <c r="M666" s="176" t="s">
        <v>58</v>
      </c>
      <c r="N666" s="176">
        <v>0</v>
      </c>
      <c r="O666" s="176" t="s">
        <v>59</v>
      </c>
      <c r="P666" s="176" t="s">
        <v>78</v>
      </c>
      <c r="Q666" s="177"/>
      <c r="R666" s="177" t="s">
        <v>2055</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2056</v>
      </c>
      <c r="C667" s="259" t="s">
        <v>2057</v>
      </c>
      <c r="D667" s="229" t="s">
        <v>2058</v>
      </c>
      <c r="E667" s="123" t="s">
        <v>2043</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2059</v>
      </c>
      <c r="C668" s="259" t="s">
        <v>2060</v>
      </c>
      <c r="D668" s="229" t="s">
        <v>2061</v>
      </c>
      <c r="E668" s="123" t="s">
        <v>2043</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1966</v>
      </c>
      <c r="X668" s="106">
        <v>3</v>
      </c>
      <c r="Y668" s="165" t="s">
        <v>2062</v>
      </c>
      <c r="Z668" s="167" t="s">
        <v>62</v>
      </c>
      <c r="AA668" s="164">
        <v>22</v>
      </c>
      <c r="AB668" s="164">
        <v>0</v>
      </c>
      <c r="AC668" s="163">
        <v>27.3</v>
      </c>
      <c r="AD668" s="163" t="s">
        <v>79</v>
      </c>
      <c r="AE668" s="163" t="s">
        <v>115</v>
      </c>
      <c r="AF668" s="163">
        <v>1.2</v>
      </c>
      <c r="AG668" s="163" t="s">
        <v>79</v>
      </c>
      <c r="AH668" s="163" t="s">
        <v>947</v>
      </c>
      <c r="AI668" s="163">
        <v>18</v>
      </c>
      <c r="AJ668" s="163">
        <v>40</v>
      </c>
      <c r="AK668" s="164">
        <v>77.3</v>
      </c>
      <c r="AL668" s="164" t="s">
        <v>80</v>
      </c>
      <c r="AM668" s="164" t="s">
        <v>115</v>
      </c>
      <c r="AN668" s="164">
        <v>2.4</v>
      </c>
      <c r="AO668" s="164" t="s">
        <v>80</v>
      </c>
      <c r="AP668" s="164" t="s">
        <v>947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2063</v>
      </c>
      <c r="C669" s="259" t="s">
        <v>2064</v>
      </c>
      <c r="D669" s="229" t="s">
        <v>2061</v>
      </c>
      <c r="E669" s="3" t="s">
        <v>2043</v>
      </c>
      <c r="F669" s="26" t="s">
        <v>102</v>
      </c>
      <c r="G669" s="26" t="s">
        <v>55</v>
      </c>
      <c r="H669" s="26" t="s">
        <v>56</v>
      </c>
      <c r="J669" s="22">
        <v>1</v>
      </c>
      <c r="L669" s="28" t="s">
        <v>57</v>
      </c>
      <c r="M669" s="22" t="s">
        <v>58</v>
      </c>
      <c r="N669" s="22">
        <v>0</v>
      </c>
      <c r="O669" s="22" t="s">
        <v>59</v>
      </c>
      <c r="P669" s="22" t="s">
        <v>78</v>
      </c>
      <c r="T669" s="23" t="s">
        <v>1965</v>
      </c>
      <c r="V669" s="25" t="s">
        <v>61</v>
      </c>
      <c r="W669" s="65">
        <v>2</v>
      </c>
      <c r="X669" s="106">
        <v>3</v>
      </c>
      <c r="Y669" s="25" t="s">
        <v>2062</v>
      </c>
      <c r="Z669" s="83" t="s">
        <v>62</v>
      </c>
      <c r="AA669" s="6">
        <v>12</v>
      </c>
      <c r="AB669" s="6">
        <v>3</v>
      </c>
      <c r="AC669" s="5">
        <v>27</v>
      </c>
      <c r="AD669" s="5" t="s">
        <v>79</v>
      </c>
      <c r="AE669" s="5" t="s">
        <v>115</v>
      </c>
      <c r="AF669" s="5">
        <v>1</v>
      </c>
      <c r="AG669" s="5" t="s">
        <v>79</v>
      </c>
      <c r="AH669" s="5" t="s">
        <v>947</v>
      </c>
      <c r="AK669" s="6">
        <v>69</v>
      </c>
      <c r="AL669" s="6" t="s">
        <v>80</v>
      </c>
      <c r="AM669" s="6" t="s">
        <v>115</v>
      </c>
      <c r="AN669" s="6">
        <v>2</v>
      </c>
      <c r="AO669" s="6" t="s">
        <v>80</v>
      </c>
      <c r="AP669" s="6" t="s">
        <v>947</v>
      </c>
      <c r="BQ669" s="6" t="s">
        <v>120</v>
      </c>
    </row>
    <row r="670" spans="1:70" x14ac:dyDescent="0.2">
      <c r="A670" s="91">
        <v>738</v>
      </c>
      <c r="B670" s="229" t="s">
        <v>2065</v>
      </c>
      <c r="C670" s="259" t="s">
        <v>2066</v>
      </c>
      <c r="D670" s="229" t="s">
        <v>2067</v>
      </c>
      <c r="E670" s="3" t="s">
        <v>2043</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2068</v>
      </c>
      <c r="Z670" s="83" t="s">
        <v>62</v>
      </c>
      <c r="AA670" s="6">
        <v>11</v>
      </c>
      <c r="AB670" s="6">
        <v>11</v>
      </c>
      <c r="AD670" s="5" t="s">
        <v>79</v>
      </c>
      <c r="AI670" s="5">
        <v>18</v>
      </c>
      <c r="AJ670" s="5">
        <v>37</v>
      </c>
      <c r="BQ670" s="6" t="s">
        <v>120</v>
      </c>
    </row>
    <row r="671" spans="1:70" ht="12.75" customHeight="1" x14ac:dyDescent="0.2">
      <c r="A671" s="91">
        <v>739</v>
      </c>
      <c r="B671" s="229" t="s">
        <v>2069</v>
      </c>
      <c r="C671" s="259" t="s">
        <v>2070</v>
      </c>
      <c r="D671" s="229" t="s">
        <v>2071</v>
      </c>
      <c r="E671" s="3" t="s">
        <v>2043</v>
      </c>
      <c r="F671" s="179" t="s">
        <v>102</v>
      </c>
      <c r="G671" s="26" t="s">
        <v>55</v>
      </c>
      <c r="H671" s="26" t="s">
        <v>65</v>
      </c>
      <c r="J671" s="22">
        <v>1</v>
      </c>
      <c r="L671" s="28" t="s">
        <v>57</v>
      </c>
      <c r="M671" s="22" t="s">
        <v>58</v>
      </c>
      <c r="N671" s="22">
        <v>0</v>
      </c>
      <c r="O671" s="22" t="s">
        <v>59</v>
      </c>
      <c r="P671" s="22" t="s">
        <v>78</v>
      </c>
      <c r="U671" s="23" t="s">
        <v>1982</v>
      </c>
      <c r="V671" s="25" t="s">
        <v>61</v>
      </c>
      <c r="W671" s="65">
        <v>1.5</v>
      </c>
      <c r="X671" s="106">
        <v>3</v>
      </c>
      <c r="Y671" s="25" t="s">
        <v>2072</v>
      </c>
      <c r="Z671" s="83" t="s">
        <v>62</v>
      </c>
      <c r="AA671" s="6">
        <v>7</v>
      </c>
      <c r="AB671" s="6">
        <v>0</v>
      </c>
      <c r="AD671" s="5" t="s">
        <v>79</v>
      </c>
      <c r="AI671" s="5">
        <v>21</v>
      </c>
      <c r="AJ671" s="5">
        <v>44</v>
      </c>
      <c r="BQ671" s="6" t="s">
        <v>120</v>
      </c>
    </row>
    <row r="672" spans="1:70" ht="12.75" customHeight="1" x14ac:dyDescent="0.2">
      <c r="A672" s="91">
        <v>740</v>
      </c>
      <c r="B672" s="229" t="s">
        <v>1983</v>
      </c>
      <c r="C672" s="259" t="s">
        <v>2073</v>
      </c>
      <c r="D672" s="229" t="s">
        <v>1969</v>
      </c>
      <c r="E672" s="3" t="s">
        <v>2043</v>
      </c>
      <c r="F672" s="179" t="s">
        <v>102</v>
      </c>
      <c r="G672" s="26" t="s">
        <v>55</v>
      </c>
      <c r="H672" s="26" t="s">
        <v>65</v>
      </c>
      <c r="J672" s="22">
        <v>1</v>
      </c>
      <c r="L672" s="28" t="s">
        <v>57</v>
      </c>
      <c r="M672" s="22" t="s">
        <v>58</v>
      </c>
      <c r="N672" s="22">
        <v>0</v>
      </c>
      <c r="O672" s="22" t="s">
        <v>59</v>
      </c>
      <c r="P672" s="22" t="s">
        <v>78</v>
      </c>
      <c r="V672" s="25" t="s">
        <v>61</v>
      </c>
      <c r="W672" s="65">
        <v>1</v>
      </c>
      <c r="X672" s="106">
        <v>3.5</v>
      </c>
      <c r="Y672" s="25" t="s">
        <v>2068</v>
      </c>
      <c r="Z672" s="83" t="s">
        <v>62</v>
      </c>
      <c r="AA672" s="6">
        <v>8</v>
      </c>
      <c r="AB672" s="6">
        <v>1</v>
      </c>
      <c r="AD672" s="5" t="s">
        <v>79</v>
      </c>
      <c r="AI672" s="5">
        <v>21</v>
      </c>
      <c r="AJ672" s="5">
        <v>44</v>
      </c>
      <c r="BQ672" s="6" t="s">
        <v>120</v>
      </c>
    </row>
    <row r="673" spans="1:69" ht="12.75" customHeight="1" x14ac:dyDescent="0.2">
      <c r="A673" s="91">
        <v>741</v>
      </c>
      <c r="B673" s="229" t="s">
        <v>2074</v>
      </c>
      <c r="C673" s="259" t="s">
        <v>2075</v>
      </c>
      <c r="D673" s="229" t="s">
        <v>2076</v>
      </c>
      <c r="E673" s="3" t="s">
        <v>2043</v>
      </c>
      <c r="F673" s="179" t="s">
        <v>102</v>
      </c>
      <c r="G673" s="26" t="s">
        <v>55</v>
      </c>
      <c r="H673" s="26" t="s">
        <v>56</v>
      </c>
      <c r="J673" s="22">
        <v>1</v>
      </c>
      <c r="L673" s="28" t="s">
        <v>57</v>
      </c>
      <c r="M673" s="22" t="s">
        <v>58</v>
      </c>
      <c r="N673" s="22">
        <v>0</v>
      </c>
      <c r="O673" s="22" t="s">
        <v>59</v>
      </c>
      <c r="P673" s="22" t="s">
        <v>78</v>
      </c>
      <c r="V673" s="25" t="s">
        <v>61</v>
      </c>
      <c r="W673" s="65" t="s">
        <v>1966</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2077</v>
      </c>
      <c r="C674" s="259" t="s">
        <v>2078</v>
      </c>
      <c r="D674" s="229" t="s">
        <v>2079</v>
      </c>
      <c r="E674" s="3" t="s">
        <v>2043</v>
      </c>
      <c r="F674" s="26" t="s">
        <v>102</v>
      </c>
      <c r="G674" s="26" t="s">
        <v>55</v>
      </c>
      <c r="H674" s="26" t="s">
        <v>56</v>
      </c>
      <c r="J674" s="22">
        <v>1</v>
      </c>
      <c r="L674" s="28" t="s">
        <v>57</v>
      </c>
      <c r="M674" s="22" t="s">
        <v>58</v>
      </c>
      <c r="N674" s="22">
        <v>0</v>
      </c>
      <c r="O674" s="22" t="s">
        <v>59</v>
      </c>
      <c r="P674" s="22" t="s">
        <v>78</v>
      </c>
      <c r="T674" s="23">
        <v>250</v>
      </c>
      <c r="U674" s="23" t="s">
        <v>2080</v>
      </c>
      <c r="V674" s="165" t="s">
        <v>61</v>
      </c>
      <c r="W674" s="166">
        <v>1.5</v>
      </c>
      <c r="X674" s="106">
        <v>3</v>
      </c>
      <c r="Y674" s="165" t="s">
        <v>2062</v>
      </c>
      <c r="Z674" s="83" t="s">
        <v>62</v>
      </c>
      <c r="AA674" s="6">
        <v>8</v>
      </c>
      <c r="AB674" s="6">
        <v>3</v>
      </c>
      <c r="AC674" s="5">
        <v>29.8</v>
      </c>
      <c r="AD674" s="5" t="s">
        <v>79</v>
      </c>
      <c r="AE674" s="5" t="s">
        <v>115</v>
      </c>
      <c r="AF674" s="5">
        <v>2.5</v>
      </c>
      <c r="AG674" s="5" t="s">
        <v>79</v>
      </c>
      <c r="AH674" s="5" t="s">
        <v>947</v>
      </c>
      <c r="AK674" s="6">
        <v>71.599999999999994</v>
      </c>
      <c r="AL674" s="6" t="s">
        <v>80</v>
      </c>
      <c r="AM674" s="6" t="s">
        <v>115</v>
      </c>
      <c r="AN674" s="6">
        <v>3.5</v>
      </c>
      <c r="AO674" s="6" t="s">
        <v>80</v>
      </c>
      <c r="AP674" s="6" t="s">
        <v>947</v>
      </c>
      <c r="BQ674" s="6" t="s">
        <v>120</v>
      </c>
    </row>
    <row r="675" spans="1:69" ht="12.75" customHeight="1" x14ac:dyDescent="0.2">
      <c r="A675" s="91">
        <v>743</v>
      </c>
      <c r="B675" s="229" t="s">
        <v>2081</v>
      </c>
      <c r="C675" s="259" t="s">
        <v>2082</v>
      </c>
      <c r="D675" s="229" t="s">
        <v>2083</v>
      </c>
      <c r="E675" s="3" t="s">
        <v>2043</v>
      </c>
      <c r="F675" s="26" t="s">
        <v>102</v>
      </c>
      <c r="G675" s="26" t="s">
        <v>55</v>
      </c>
      <c r="H675" s="26" t="s">
        <v>56</v>
      </c>
      <c r="J675" s="22">
        <v>1</v>
      </c>
      <c r="L675" s="28" t="s">
        <v>57</v>
      </c>
      <c r="M675" s="22" t="s">
        <v>58</v>
      </c>
      <c r="N675" s="22">
        <v>0</v>
      </c>
      <c r="O675" s="22" t="s">
        <v>59</v>
      </c>
      <c r="P675" s="22" t="s">
        <v>78</v>
      </c>
      <c r="T675" s="23">
        <v>120</v>
      </c>
      <c r="V675" s="25" t="s">
        <v>61</v>
      </c>
      <c r="W675" s="65" t="s">
        <v>1966</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2084</v>
      </c>
      <c r="C676" s="259" t="s">
        <v>2085</v>
      </c>
      <c r="D676" s="229" t="s">
        <v>2086</v>
      </c>
      <c r="E676" s="3" t="s">
        <v>2043</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2084</v>
      </c>
      <c r="C677" s="259" t="s">
        <v>2085</v>
      </c>
      <c r="D677" s="229" t="s">
        <v>2087</v>
      </c>
      <c r="E677" s="3" t="s">
        <v>2043</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2084</v>
      </c>
      <c r="C678" s="259" t="s">
        <v>2085</v>
      </c>
      <c r="D678" s="229" t="s">
        <v>2088</v>
      </c>
      <c r="E678" s="3" t="s">
        <v>2043</v>
      </c>
      <c r="F678" s="26" t="s">
        <v>102</v>
      </c>
      <c r="G678" s="26" t="s">
        <v>55</v>
      </c>
      <c r="H678" s="26" t="s">
        <v>534</v>
      </c>
      <c r="J678" s="22">
        <v>1.5760000000000001</v>
      </c>
      <c r="L678" s="28" t="s">
        <v>57</v>
      </c>
      <c r="M678" s="22" t="s">
        <v>77</v>
      </c>
      <c r="N678" s="22" t="s">
        <v>2089</v>
      </c>
      <c r="O678" s="22" t="s">
        <v>951</v>
      </c>
      <c r="P678" s="22" t="s">
        <v>78</v>
      </c>
      <c r="S678" s="24" t="s">
        <v>2090</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2091</v>
      </c>
      <c r="C679" s="259" t="s">
        <v>2092</v>
      </c>
      <c r="D679" s="229" t="s">
        <v>2093</v>
      </c>
      <c r="E679" s="3" t="s">
        <v>2043</v>
      </c>
      <c r="F679" s="26" t="s">
        <v>102</v>
      </c>
      <c r="G679" s="26" t="s">
        <v>55</v>
      </c>
      <c r="H679" s="26" t="s">
        <v>56</v>
      </c>
      <c r="J679" s="22">
        <v>0.5</v>
      </c>
      <c r="L679" s="28" t="s">
        <v>57</v>
      </c>
      <c r="M679" s="22" t="s">
        <v>77</v>
      </c>
      <c r="N679" s="22">
        <v>0</v>
      </c>
      <c r="O679" s="22" t="s">
        <v>59</v>
      </c>
      <c r="P679" s="22" t="s">
        <v>78</v>
      </c>
      <c r="S679" s="24">
        <v>1</v>
      </c>
      <c r="U679" s="23" t="s">
        <v>2094</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2095</v>
      </c>
    </row>
    <row r="680" spans="1:69" ht="12.75" customHeight="1" x14ac:dyDescent="0.2">
      <c r="A680" s="91">
        <v>748</v>
      </c>
      <c r="B680" s="229" t="s">
        <v>2091</v>
      </c>
      <c r="C680" s="259" t="s">
        <v>2092</v>
      </c>
      <c r="D680" s="229" t="s">
        <v>2096</v>
      </c>
      <c r="E680" s="3" t="s">
        <v>2043</v>
      </c>
      <c r="F680" s="26" t="s">
        <v>102</v>
      </c>
      <c r="G680" s="26" t="s">
        <v>55</v>
      </c>
      <c r="H680" s="26" t="s">
        <v>65</v>
      </c>
      <c r="J680" s="22">
        <v>0.5</v>
      </c>
      <c r="L680" s="28" t="s">
        <v>57</v>
      </c>
      <c r="M680" s="22" t="s">
        <v>58</v>
      </c>
      <c r="N680" s="22">
        <v>0</v>
      </c>
      <c r="O680" s="22" t="s">
        <v>59</v>
      </c>
      <c r="P680" s="22" t="s">
        <v>78</v>
      </c>
      <c r="R680" s="23" t="s">
        <v>2055</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2095</v>
      </c>
    </row>
    <row r="681" spans="1:69" x14ac:dyDescent="0.2">
      <c r="A681" s="91">
        <v>749</v>
      </c>
      <c r="B681" s="229" t="s">
        <v>2097</v>
      </c>
      <c r="C681" s="259" t="s">
        <v>2098</v>
      </c>
      <c r="D681" s="229" t="s">
        <v>2099</v>
      </c>
      <c r="E681" s="3" t="s">
        <v>2043</v>
      </c>
      <c r="F681" s="26" t="s">
        <v>102</v>
      </c>
      <c r="G681" s="26" t="s">
        <v>55</v>
      </c>
      <c r="H681" s="26" t="s">
        <v>56</v>
      </c>
      <c r="J681" s="22">
        <v>1</v>
      </c>
      <c r="L681" s="28" t="s">
        <v>57</v>
      </c>
      <c r="M681" s="22" t="s">
        <v>58</v>
      </c>
      <c r="N681" s="22">
        <v>0</v>
      </c>
      <c r="O681" s="22" t="s">
        <v>59</v>
      </c>
      <c r="P681" s="22" t="s">
        <v>78</v>
      </c>
      <c r="R681" s="23" t="s">
        <v>2100</v>
      </c>
      <c r="V681" s="25" t="s">
        <v>61</v>
      </c>
      <c r="W681" s="65" t="s">
        <v>1966</v>
      </c>
      <c r="X681" s="106">
        <v>4</v>
      </c>
      <c r="Z681" s="83" t="s">
        <v>62</v>
      </c>
      <c r="AA681" s="6">
        <v>9</v>
      </c>
      <c r="AD681" s="5" t="s">
        <v>79</v>
      </c>
      <c r="AI681" s="5">
        <v>22</v>
      </c>
      <c r="AJ681" s="5">
        <v>55</v>
      </c>
      <c r="BQ681" s="6" t="s">
        <v>194</v>
      </c>
    </row>
    <row r="682" spans="1:69" x14ac:dyDescent="0.2">
      <c r="A682" s="91">
        <v>750</v>
      </c>
      <c r="B682" s="229" t="s">
        <v>2101</v>
      </c>
      <c r="C682" s="259" t="s">
        <v>2102</v>
      </c>
      <c r="D682" s="229" t="s">
        <v>2103</v>
      </c>
      <c r="E682" s="3" t="s">
        <v>2043</v>
      </c>
      <c r="F682" s="26" t="s">
        <v>102</v>
      </c>
      <c r="G682" s="26" t="s">
        <v>55</v>
      </c>
      <c r="H682" s="26" t="s">
        <v>56</v>
      </c>
      <c r="J682" s="22">
        <v>0.5</v>
      </c>
      <c r="L682" s="28" t="s">
        <v>57</v>
      </c>
      <c r="M682" s="22" t="s">
        <v>58</v>
      </c>
      <c r="N682" s="22">
        <v>0</v>
      </c>
      <c r="O682" s="22" t="s">
        <v>59</v>
      </c>
      <c r="P682" s="22" t="s">
        <v>78</v>
      </c>
      <c r="R682" s="23" t="s">
        <v>2055</v>
      </c>
      <c r="T682" s="23">
        <v>60</v>
      </c>
      <c r="V682" s="25" t="s">
        <v>61</v>
      </c>
      <c r="W682" s="65" t="s">
        <v>1966</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2101</v>
      </c>
      <c r="C683" s="259" t="s">
        <v>2102</v>
      </c>
      <c r="D683" s="229" t="s">
        <v>2104</v>
      </c>
      <c r="E683" s="3" t="s">
        <v>2043</v>
      </c>
      <c r="F683" s="26" t="s">
        <v>102</v>
      </c>
      <c r="G683" s="26" t="s">
        <v>55</v>
      </c>
      <c r="H683" s="26" t="s">
        <v>56</v>
      </c>
      <c r="J683" s="22">
        <v>2</v>
      </c>
      <c r="L683" s="28" t="s">
        <v>57</v>
      </c>
      <c r="M683" s="22" t="s">
        <v>58</v>
      </c>
      <c r="N683" s="22">
        <v>0</v>
      </c>
      <c r="O683" s="22" t="s">
        <v>59</v>
      </c>
      <c r="P683" s="22" t="s">
        <v>78</v>
      </c>
      <c r="R683" s="23" t="s">
        <v>2055</v>
      </c>
      <c r="T683" s="23">
        <v>60</v>
      </c>
      <c r="V683" s="25" t="s">
        <v>61</v>
      </c>
      <c r="W683" s="65" t="s">
        <v>1966</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2105</v>
      </c>
      <c r="C684" s="259" t="s">
        <v>2106</v>
      </c>
      <c r="D684" s="229" t="s">
        <v>1999</v>
      </c>
      <c r="E684" s="3" t="s">
        <v>2043</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2105</v>
      </c>
      <c r="C685" s="259" t="s">
        <v>2106</v>
      </c>
      <c r="D685" s="229" t="s">
        <v>2001</v>
      </c>
      <c r="E685" s="3" t="s">
        <v>2043</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2107</v>
      </c>
      <c r="C686" s="259" t="s">
        <v>2108</v>
      </c>
      <c r="D686" s="229" t="s">
        <v>1963</v>
      </c>
      <c r="E686" s="3" t="s">
        <v>2043</v>
      </c>
      <c r="F686" s="26" t="s">
        <v>102</v>
      </c>
      <c r="G686" s="26" t="s">
        <v>55</v>
      </c>
      <c r="H686" s="26" t="s">
        <v>56</v>
      </c>
      <c r="J686" s="22">
        <v>1</v>
      </c>
      <c r="L686" s="28" t="s">
        <v>57</v>
      </c>
      <c r="M686" s="22" t="s">
        <v>58</v>
      </c>
      <c r="N686" s="22">
        <v>0</v>
      </c>
      <c r="O686" s="22" t="s">
        <v>59</v>
      </c>
      <c r="P686" s="22" t="s">
        <v>78</v>
      </c>
      <c r="R686" s="23" t="s">
        <v>2109</v>
      </c>
      <c r="V686" s="25" t="s">
        <v>61</v>
      </c>
      <c r="W686" s="65" t="s">
        <v>1966</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1872</v>
      </c>
    </row>
    <row r="687" spans="1:69" ht="12.75" customHeight="1" x14ac:dyDescent="0.2">
      <c r="A687" s="91">
        <v>755</v>
      </c>
      <c r="B687" s="229" t="s">
        <v>2110</v>
      </c>
      <c r="C687" s="259" t="s">
        <v>2111</v>
      </c>
      <c r="D687" s="229" t="s">
        <v>2043</v>
      </c>
      <c r="E687" s="3" t="s">
        <v>2043</v>
      </c>
      <c r="F687" s="26" t="s">
        <v>102</v>
      </c>
      <c r="G687" s="26" t="s">
        <v>55</v>
      </c>
      <c r="H687" s="26" t="s">
        <v>56</v>
      </c>
      <c r="J687" s="22">
        <v>1</v>
      </c>
      <c r="L687" s="28" t="s">
        <v>57</v>
      </c>
      <c r="M687" s="22" t="s">
        <v>77</v>
      </c>
      <c r="N687" s="22">
        <v>0</v>
      </c>
      <c r="O687" s="22" t="s">
        <v>59</v>
      </c>
      <c r="P687" s="22" t="s">
        <v>78</v>
      </c>
      <c r="S687" s="24">
        <v>30</v>
      </c>
      <c r="U687" s="23" t="s">
        <v>2112</v>
      </c>
      <c r="V687" s="25" t="s">
        <v>61</v>
      </c>
      <c r="W687" s="65">
        <v>2</v>
      </c>
      <c r="X687" s="106">
        <v>3</v>
      </c>
      <c r="Y687" s="25" t="s">
        <v>2113</v>
      </c>
      <c r="Z687" s="83" t="s">
        <v>62</v>
      </c>
      <c r="AA687" s="6">
        <v>9</v>
      </c>
      <c r="AB687" s="6">
        <v>0</v>
      </c>
      <c r="AC687" s="5">
        <v>29</v>
      </c>
      <c r="AD687" s="5" t="s">
        <v>79</v>
      </c>
      <c r="AE687" s="5" t="s">
        <v>115</v>
      </c>
      <c r="AI687" s="5">
        <v>20</v>
      </c>
      <c r="AJ687" s="5">
        <v>40</v>
      </c>
      <c r="AK687" s="6">
        <v>80</v>
      </c>
      <c r="AL687" s="6" t="s">
        <v>80</v>
      </c>
      <c r="AM687" s="6" t="s">
        <v>115</v>
      </c>
      <c r="BQ687" s="6" t="s">
        <v>2095</v>
      </c>
    </row>
    <row r="688" spans="1:69" ht="12.75" customHeight="1" x14ac:dyDescent="0.2">
      <c r="A688" s="91">
        <v>756</v>
      </c>
      <c r="B688" s="229" t="s">
        <v>2114</v>
      </c>
      <c r="C688" s="259" t="s">
        <v>2115</v>
      </c>
      <c r="D688" s="229" t="s">
        <v>2116</v>
      </c>
      <c r="E688" s="3" t="s">
        <v>2043</v>
      </c>
      <c r="F688" s="26" t="s">
        <v>70</v>
      </c>
      <c r="G688" s="26" t="s">
        <v>55</v>
      </c>
      <c r="H688" s="26" t="s">
        <v>1957</v>
      </c>
      <c r="J688" s="22">
        <v>2</v>
      </c>
      <c r="L688" s="28" t="s">
        <v>57</v>
      </c>
      <c r="M688" s="22" t="s">
        <v>58</v>
      </c>
      <c r="N688" s="22">
        <v>0</v>
      </c>
      <c r="O688" s="22" t="s">
        <v>59</v>
      </c>
      <c r="P688" s="22" t="s">
        <v>78</v>
      </c>
      <c r="Q688" s="23" t="s">
        <v>2116</v>
      </c>
      <c r="Z688" s="83" t="s">
        <v>62</v>
      </c>
      <c r="AA688" s="6">
        <v>6</v>
      </c>
      <c r="AB688" s="6">
        <v>0</v>
      </c>
      <c r="BQ688" s="6" t="s">
        <v>120</v>
      </c>
    </row>
    <row r="689" spans="1:70" ht="12.75" customHeight="1" x14ac:dyDescent="0.2">
      <c r="A689" s="91">
        <v>757</v>
      </c>
      <c r="B689" s="229" t="s">
        <v>2015</v>
      </c>
      <c r="C689" s="263" t="s">
        <v>2016</v>
      </c>
      <c r="D689" s="229" t="s">
        <v>2117</v>
      </c>
      <c r="E689" s="3" t="s">
        <v>1964</v>
      </c>
      <c r="F689" s="26" t="s">
        <v>102</v>
      </c>
      <c r="G689" s="26" t="s">
        <v>55</v>
      </c>
      <c r="H689" s="26" t="s">
        <v>56</v>
      </c>
      <c r="J689" s="22">
        <v>0.5</v>
      </c>
      <c r="L689" s="28" t="s">
        <v>57</v>
      </c>
      <c r="M689" s="22" t="s">
        <v>58</v>
      </c>
      <c r="N689" s="22">
        <v>64</v>
      </c>
      <c r="O689" s="22" t="s">
        <v>59</v>
      </c>
      <c r="P689" s="22" t="s">
        <v>78</v>
      </c>
      <c r="R689" s="23" t="s">
        <v>1970</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2119</v>
      </c>
      <c r="C690" s="259" t="s">
        <v>2120</v>
      </c>
      <c r="D690" s="229" t="s">
        <v>2121</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2119</v>
      </c>
      <c r="C691" s="259" t="s">
        <v>2120</v>
      </c>
      <c r="D691" s="229" t="s">
        <v>2122</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2123</v>
      </c>
      <c r="C692" s="259" t="s">
        <v>2124</v>
      </c>
      <c r="D692" s="229" t="s">
        <v>2125</v>
      </c>
      <c r="E692" s="3" t="s">
        <v>338</v>
      </c>
      <c r="F692" s="26" t="s">
        <v>102</v>
      </c>
      <c r="G692" s="26" t="s">
        <v>55</v>
      </c>
      <c r="H692" s="26" t="s">
        <v>534</v>
      </c>
      <c r="J692" s="22">
        <v>1</v>
      </c>
      <c r="L692" s="28" t="s">
        <v>57</v>
      </c>
      <c r="M692" s="22" t="s">
        <v>77</v>
      </c>
      <c r="N692" s="22">
        <v>0</v>
      </c>
      <c r="O692" s="22" t="s">
        <v>59</v>
      </c>
      <c r="P692" s="22" t="s">
        <v>78</v>
      </c>
      <c r="Q692" s="23" t="s">
        <v>338</v>
      </c>
      <c r="S692" s="24" t="s">
        <v>2126</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2123</v>
      </c>
      <c r="C693" s="259" t="s">
        <v>2124</v>
      </c>
      <c r="D693" s="229" t="s">
        <v>2127</v>
      </c>
      <c r="E693" s="3" t="s">
        <v>338</v>
      </c>
      <c r="F693" s="26" t="s">
        <v>102</v>
      </c>
      <c r="G693" s="26" t="s">
        <v>55</v>
      </c>
      <c r="H693" s="26" t="s">
        <v>534</v>
      </c>
      <c r="J693" s="22">
        <v>1</v>
      </c>
      <c r="L693" s="28" t="s">
        <v>57</v>
      </c>
      <c r="M693" s="22" t="s">
        <v>77</v>
      </c>
      <c r="N693" s="22">
        <v>0</v>
      </c>
      <c r="O693" s="22" t="s">
        <v>59</v>
      </c>
      <c r="P693" s="22" t="s">
        <v>78</v>
      </c>
      <c r="Q693" s="23" t="s">
        <v>338</v>
      </c>
      <c r="S693" s="24" t="s">
        <v>2126</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2123</v>
      </c>
      <c r="C694" s="259" t="s">
        <v>2124</v>
      </c>
      <c r="D694" s="229" t="s">
        <v>2128</v>
      </c>
      <c r="E694" s="3" t="s">
        <v>338</v>
      </c>
      <c r="F694" s="26" t="s">
        <v>102</v>
      </c>
      <c r="G694" s="26" t="s">
        <v>55</v>
      </c>
      <c r="H694" s="26" t="s">
        <v>534</v>
      </c>
      <c r="J694" s="22">
        <v>0.5</v>
      </c>
      <c r="L694" s="28" t="s">
        <v>57</v>
      </c>
      <c r="M694" s="22" t="s">
        <v>77</v>
      </c>
      <c r="N694" s="22">
        <v>0</v>
      </c>
      <c r="O694" s="22" t="s">
        <v>59</v>
      </c>
      <c r="P694" s="22" t="s">
        <v>78</v>
      </c>
      <c r="Q694" s="23" t="s">
        <v>338</v>
      </c>
      <c r="S694" s="24" t="s">
        <v>2126</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2123</v>
      </c>
      <c r="C695" s="259" t="s">
        <v>2124</v>
      </c>
      <c r="D695" s="229" t="s">
        <v>2129</v>
      </c>
      <c r="E695" s="3" t="s">
        <v>338</v>
      </c>
      <c r="F695" s="26" t="s">
        <v>102</v>
      </c>
      <c r="G695" s="26" t="s">
        <v>55</v>
      </c>
      <c r="H695" s="26" t="s">
        <v>534</v>
      </c>
      <c r="J695" s="22">
        <v>1</v>
      </c>
      <c r="L695" s="28" t="s">
        <v>57</v>
      </c>
      <c r="M695" s="22" t="s">
        <v>77</v>
      </c>
      <c r="N695" s="22">
        <v>0</v>
      </c>
      <c r="O695" s="22" t="s">
        <v>59</v>
      </c>
      <c r="P695" s="22" t="s">
        <v>78</v>
      </c>
      <c r="Q695" s="23" t="s">
        <v>338</v>
      </c>
      <c r="S695" s="24" t="s">
        <v>2126</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2123</v>
      </c>
      <c r="C696" s="259" t="s">
        <v>2124</v>
      </c>
      <c r="D696" s="229" t="s">
        <v>2130</v>
      </c>
      <c r="E696" s="3" t="s">
        <v>338</v>
      </c>
      <c r="F696" s="26" t="s">
        <v>102</v>
      </c>
      <c r="G696" s="26" t="s">
        <v>55</v>
      </c>
      <c r="H696" s="26" t="s">
        <v>539</v>
      </c>
      <c r="J696" s="22">
        <v>1</v>
      </c>
      <c r="L696" s="28" t="s">
        <v>57</v>
      </c>
      <c r="M696" s="22" t="s">
        <v>77</v>
      </c>
      <c r="N696" s="22">
        <v>0</v>
      </c>
      <c r="O696" s="22" t="s">
        <v>59</v>
      </c>
      <c r="P696" s="22" t="s">
        <v>78</v>
      </c>
      <c r="Q696" s="23" t="s">
        <v>338</v>
      </c>
      <c r="S696" s="24" t="s">
        <v>2126</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2123</v>
      </c>
      <c r="C697" s="259" t="s">
        <v>2124</v>
      </c>
      <c r="D697" s="229" t="s">
        <v>2131</v>
      </c>
      <c r="E697" s="3" t="s">
        <v>338</v>
      </c>
      <c r="F697" s="26" t="s">
        <v>102</v>
      </c>
      <c r="G697" s="26" t="s">
        <v>55</v>
      </c>
      <c r="H697" s="26" t="s">
        <v>539</v>
      </c>
      <c r="J697" s="22">
        <v>1</v>
      </c>
      <c r="L697" s="28" t="s">
        <v>57</v>
      </c>
      <c r="M697" s="22" t="s">
        <v>77</v>
      </c>
      <c r="N697" s="22">
        <v>0</v>
      </c>
      <c r="O697" s="22" t="s">
        <v>59</v>
      </c>
      <c r="P697" s="22" t="s">
        <v>78</v>
      </c>
      <c r="Q697" s="23" t="s">
        <v>338</v>
      </c>
      <c r="S697" s="24" t="s">
        <v>2126</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2123</v>
      </c>
      <c r="C698" s="259" t="s">
        <v>2124</v>
      </c>
      <c r="D698" s="229" t="s">
        <v>2132</v>
      </c>
      <c r="E698" s="3" t="s">
        <v>338</v>
      </c>
      <c r="F698" s="26" t="s">
        <v>102</v>
      </c>
      <c r="G698" s="26" t="s">
        <v>55</v>
      </c>
      <c r="H698" s="26" t="s">
        <v>539</v>
      </c>
      <c r="J698" s="22">
        <v>0.5</v>
      </c>
      <c r="L698" s="28" t="s">
        <v>57</v>
      </c>
      <c r="M698" s="22" t="s">
        <v>77</v>
      </c>
      <c r="N698" s="22">
        <v>0</v>
      </c>
      <c r="O698" s="22" t="s">
        <v>59</v>
      </c>
      <c r="P698" s="22" t="s">
        <v>78</v>
      </c>
      <c r="Q698" s="23" t="s">
        <v>338</v>
      </c>
      <c r="S698" s="24" t="s">
        <v>2126</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2123</v>
      </c>
      <c r="C699" s="259" t="s">
        <v>2124</v>
      </c>
      <c r="D699" s="229" t="s">
        <v>2133</v>
      </c>
      <c r="E699" s="3" t="s">
        <v>338</v>
      </c>
      <c r="F699" s="26" t="s">
        <v>102</v>
      </c>
      <c r="G699" s="26" t="s">
        <v>55</v>
      </c>
      <c r="H699" s="26" t="s">
        <v>539</v>
      </c>
      <c r="J699" s="22">
        <v>1</v>
      </c>
      <c r="L699" s="28" t="s">
        <v>57</v>
      </c>
      <c r="M699" s="22" t="s">
        <v>77</v>
      </c>
      <c r="N699" s="22">
        <v>0</v>
      </c>
      <c r="O699" s="22" t="s">
        <v>59</v>
      </c>
      <c r="P699" s="22" t="s">
        <v>78</v>
      </c>
      <c r="Q699" s="23" t="s">
        <v>338</v>
      </c>
      <c r="S699" s="24" t="s">
        <v>2126</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2123</v>
      </c>
      <c r="C700" s="259" t="s">
        <v>2124</v>
      </c>
      <c r="D700" s="229" t="s">
        <v>2134</v>
      </c>
      <c r="E700" s="3" t="s">
        <v>338</v>
      </c>
      <c r="F700" s="26" t="s">
        <v>102</v>
      </c>
      <c r="G700" s="26" t="s">
        <v>55</v>
      </c>
      <c r="H700" s="26" t="s">
        <v>1342</v>
      </c>
      <c r="I700" s="26" t="s">
        <v>2135</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2123</v>
      </c>
      <c r="C701" s="259" t="s">
        <v>2124</v>
      </c>
      <c r="D701" s="229" t="s">
        <v>2136</v>
      </c>
      <c r="E701" s="3" t="s">
        <v>338</v>
      </c>
      <c r="F701" s="26" t="s">
        <v>102</v>
      </c>
      <c r="G701" s="26" t="s">
        <v>55</v>
      </c>
      <c r="H701" s="26" t="s">
        <v>1342</v>
      </c>
      <c r="I701" s="26" t="s">
        <v>2135</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2123</v>
      </c>
      <c r="C702" s="259" t="s">
        <v>2124</v>
      </c>
      <c r="D702" s="229" t="s">
        <v>2137</v>
      </c>
      <c r="E702" s="3" t="s">
        <v>338</v>
      </c>
      <c r="F702" s="26" t="s">
        <v>102</v>
      </c>
      <c r="G702" s="26" t="s">
        <v>55</v>
      </c>
      <c r="H702" s="26" t="s">
        <v>1342</v>
      </c>
      <c r="I702" s="26" t="s">
        <v>2135</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2123</v>
      </c>
      <c r="C703" s="259" t="s">
        <v>2124</v>
      </c>
      <c r="D703" s="229" t="s">
        <v>2138</v>
      </c>
      <c r="E703" s="3" t="s">
        <v>338</v>
      </c>
      <c r="F703" s="26" t="s">
        <v>102</v>
      </c>
      <c r="G703" s="26" t="s">
        <v>55</v>
      </c>
      <c r="H703" s="26" t="s">
        <v>1342</v>
      </c>
      <c r="I703" s="26" t="s">
        <v>2135</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2123</v>
      </c>
      <c r="C704" s="259" t="s">
        <v>2124</v>
      </c>
      <c r="D704" s="229" t="s">
        <v>2139</v>
      </c>
      <c r="E704" s="3" t="s">
        <v>338</v>
      </c>
      <c r="F704" s="26" t="s">
        <v>102</v>
      </c>
      <c r="G704" s="26" t="s">
        <v>55</v>
      </c>
      <c r="H704" s="26" t="s">
        <v>1343</v>
      </c>
      <c r="I704" s="26" t="s">
        <v>2135</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2123</v>
      </c>
      <c r="C705" s="259" t="s">
        <v>2124</v>
      </c>
      <c r="D705" s="229" t="s">
        <v>2140</v>
      </c>
      <c r="E705" s="3" t="s">
        <v>338</v>
      </c>
      <c r="F705" s="26" t="s">
        <v>102</v>
      </c>
      <c r="G705" s="26" t="s">
        <v>55</v>
      </c>
      <c r="H705" s="26" t="s">
        <v>1343</v>
      </c>
      <c r="I705" s="26" t="s">
        <v>2135</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2123</v>
      </c>
      <c r="C706" s="259" t="s">
        <v>2124</v>
      </c>
      <c r="D706" s="229" t="s">
        <v>2141</v>
      </c>
      <c r="E706" s="3" t="s">
        <v>338</v>
      </c>
      <c r="F706" s="26" t="s">
        <v>102</v>
      </c>
      <c r="G706" s="26" t="s">
        <v>55</v>
      </c>
      <c r="H706" s="26" t="s">
        <v>1343</v>
      </c>
      <c r="I706" s="26" t="s">
        <v>2135</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2123</v>
      </c>
      <c r="C707" s="259" t="s">
        <v>2124</v>
      </c>
      <c r="D707" s="229" t="s">
        <v>2142</v>
      </c>
      <c r="E707" s="3" t="s">
        <v>338</v>
      </c>
      <c r="F707" s="26" t="s">
        <v>102</v>
      </c>
      <c r="G707" s="26" t="s">
        <v>55</v>
      </c>
      <c r="H707" s="26" t="s">
        <v>1343</v>
      </c>
      <c r="I707" s="26" t="s">
        <v>2135</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2160</v>
      </c>
      <c r="C708" s="263" t="s">
        <v>2161</v>
      </c>
      <c r="D708" s="229" t="s">
        <v>2162</v>
      </c>
      <c r="E708" s="3" t="s">
        <v>2043</v>
      </c>
      <c r="F708" s="26" t="s">
        <v>102</v>
      </c>
      <c r="G708" s="26" t="s">
        <v>55</v>
      </c>
      <c r="H708" s="26" t="s">
        <v>56</v>
      </c>
      <c r="J708" s="22">
        <v>0.8</v>
      </c>
      <c r="L708" s="28" t="s">
        <v>57</v>
      </c>
      <c r="M708" s="22" t="s">
        <v>58</v>
      </c>
      <c r="N708" s="22">
        <v>170</v>
      </c>
      <c r="O708" s="22" t="s">
        <v>59</v>
      </c>
      <c r="P708" s="22" t="s">
        <v>78</v>
      </c>
      <c r="R708" s="23" t="s">
        <v>2164</v>
      </c>
      <c r="T708" s="23" t="s">
        <v>2165</v>
      </c>
      <c r="V708" s="25" t="s">
        <v>61</v>
      </c>
      <c r="W708" s="65" t="s">
        <v>1966</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1412</v>
      </c>
    </row>
    <row r="709" spans="1:70" ht="14.25" x14ac:dyDescent="0.2">
      <c r="A709" s="91">
        <v>777</v>
      </c>
      <c r="B709" s="229" t="s">
        <v>2160</v>
      </c>
      <c r="C709" s="263" t="s">
        <v>2161</v>
      </c>
      <c r="D709" s="229" t="s">
        <v>2163</v>
      </c>
      <c r="E709" s="3" t="s">
        <v>2043</v>
      </c>
      <c r="F709" s="26" t="s">
        <v>102</v>
      </c>
      <c r="G709" s="26" t="s">
        <v>55</v>
      </c>
      <c r="H709" s="26" t="s">
        <v>56</v>
      </c>
      <c r="J709" s="22">
        <v>0.8</v>
      </c>
      <c r="L709" s="28" t="s">
        <v>57</v>
      </c>
      <c r="M709" s="22" t="s">
        <v>58</v>
      </c>
      <c r="N709" s="22">
        <v>170</v>
      </c>
      <c r="O709" s="22" t="s">
        <v>59</v>
      </c>
      <c r="P709" s="22" t="s">
        <v>78</v>
      </c>
      <c r="R709" s="23" t="s">
        <v>2164</v>
      </c>
      <c r="T709" s="23" t="s">
        <v>2165</v>
      </c>
      <c r="V709" s="25" t="s">
        <v>61</v>
      </c>
      <c r="W709" s="65" t="s">
        <v>1966</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1412</v>
      </c>
    </row>
    <row r="710" spans="1:70" ht="14.25" x14ac:dyDescent="0.2">
      <c r="A710" s="91">
        <v>778</v>
      </c>
      <c r="B710" s="229" t="s">
        <v>2168</v>
      </c>
      <c r="C710" s="263" t="s">
        <v>2169</v>
      </c>
      <c r="D710" s="229" t="s">
        <v>1969</v>
      </c>
      <c r="E710" s="3" t="s">
        <v>338</v>
      </c>
      <c r="F710" s="26" t="s">
        <v>54</v>
      </c>
      <c r="G710" s="179" t="s">
        <v>75</v>
      </c>
      <c r="H710" s="179" t="s">
        <v>56</v>
      </c>
      <c r="I710" s="179" t="s">
        <v>2172</v>
      </c>
      <c r="J710" s="176">
        <v>50</v>
      </c>
      <c r="K710" s="180"/>
      <c r="L710" s="180" t="s">
        <v>211</v>
      </c>
      <c r="M710" s="176" t="s">
        <v>77</v>
      </c>
      <c r="N710" s="176">
        <v>0</v>
      </c>
      <c r="O710" s="176" t="s">
        <v>59</v>
      </c>
      <c r="P710" s="176" t="s">
        <v>78</v>
      </c>
      <c r="Q710" s="177"/>
      <c r="R710" s="177"/>
      <c r="S710" s="178">
        <v>5</v>
      </c>
      <c r="T710" s="177"/>
      <c r="U710" s="177"/>
      <c r="V710" s="165" t="s">
        <v>61</v>
      </c>
      <c r="W710" s="166" t="s">
        <v>1966</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2173</v>
      </c>
    </row>
    <row r="711" spans="1:70" ht="14.25" x14ac:dyDescent="0.2">
      <c r="A711" s="91">
        <v>779</v>
      </c>
      <c r="B711" s="229" t="s">
        <v>2168</v>
      </c>
      <c r="C711" s="263" t="s">
        <v>2169</v>
      </c>
      <c r="D711" s="229" t="s">
        <v>2170</v>
      </c>
      <c r="E711" s="3" t="s">
        <v>338</v>
      </c>
      <c r="F711" s="26" t="s">
        <v>54</v>
      </c>
      <c r="G711" s="179" t="s">
        <v>75</v>
      </c>
      <c r="H711" s="179" t="s">
        <v>56</v>
      </c>
      <c r="I711" s="179" t="s">
        <v>2172</v>
      </c>
      <c r="J711" s="176">
        <v>50</v>
      </c>
      <c r="K711" s="180"/>
      <c r="L711" s="180" t="s">
        <v>211</v>
      </c>
      <c r="M711" s="176" t="s">
        <v>77</v>
      </c>
      <c r="N711" s="176">
        <v>1.5</v>
      </c>
      <c r="O711" s="176" t="s">
        <v>59</v>
      </c>
      <c r="P711" s="176" t="s">
        <v>78</v>
      </c>
      <c r="Q711" s="177"/>
      <c r="R711" s="177"/>
      <c r="S711" s="178">
        <v>5</v>
      </c>
      <c r="T711" s="177"/>
      <c r="U711" s="177"/>
      <c r="V711" s="165" t="s">
        <v>61</v>
      </c>
      <c r="W711" s="166" t="s">
        <v>1966</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2173</v>
      </c>
    </row>
    <row r="712" spans="1:70" ht="14.25" x14ac:dyDescent="0.2">
      <c r="A712" s="91">
        <v>780</v>
      </c>
      <c r="B712" s="229" t="s">
        <v>2168</v>
      </c>
      <c r="C712" s="263" t="s">
        <v>2169</v>
      </c>
      <c r="D712" s="229" t="s">
        <v>2171</v>
      </c>
      <c r="E712" s="3" t="s">
        <v>338</v>
      </c>
      <c r="F712" s="26" t="s">
        <v>54</v>
      </c>
      <c r="G712" s="179" t="s">
        <v>75</v>
      </c>
      <c r="H712" s="179" t="s">
        <v>56</v>
      </c>
      <c r="I712" s="179" t="s">
        <v>2172</v>
      </c>
      <c r="J712" s="176">
        <v>50</v>
      </c>
      <c r="K712" s="180"/>
      <c r="L712" s="180" t="s">
        <v>211</v>
      </c>
      <c r="M712" s="176" t="s">
        <v>77</v>
      </c>
      <c r="N712" s="176">
        <v>145.5</v>
      </c>
      <c r="O712" s="176" t="s">
        <v>59</v>
      </c>
      <c r="P712" s="176" t="s">
        <v>78</v>
      </c>
      <c r="Q712" s="177"/>
      <c r="R712" s="177"/>
      <c r="S712" s="178">
        <v>5</v>
      </c>
      <c r="T712" s="177"/>
      <c r="U712" s="177"/>
      <c r="V712" s="165" t="s">
        <v>61</v>
      </c>
      <c r="W712" s="166" t="s">
        <v>1966</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2173</v>
      </c>
    </row>
    <row r="713" spans="1:70" ht="14.25" x14ac:dyDescent="0.2">
      <c r="A713" s="91">
        <v>781</v>
      </c>
      <c r="B713" s="229" t="s">
        <v>2178</v>
      </c>
      <c r="C713" s="263" t="s">
        <v>1980</v>
      </c>
      <c r="D713" s="229" t="s">
        <v>2179</v>
      </c>
      <c r="E713" s="3" t="s">
        <v>1964</v>
      </c>
      <c r="F713" s="26" t="s">
        <v>102</v>
      </c>
      <c r="G713" s="179" t="s">
        <v>55</v>
      </c>
      <c r="H713" s="179" t="s">
        <v>65</v>
      </c>
      <c r="I713" s="179"/>
      <c r="J713" s="176">
        <v>0.125</v>
      </c>
      <c r="K713" s="180"/>
      <c r="L713" s="180" t="s">
        <v>57</v>
      </c>
      <c r="M713" s="176" t="s">
        <v>58</v>
      </c>
      <c r="N713" s="176">
        <v>25</v>
      </c>
      <c r="O713" s="176" t="s">
        <v>59</v>
      </c>
      <c r="P713" s="176" t="s">
        <v>78</v>
      </c>
      <c r="Q713" s="177"/>
      <c r="R713" s="177" t="s">
        <v>2427</v>
      </c>
      <c r="S713" s="178"/>
      <c r="T713" s="177"/>
      <c r="U713" s="177" t="s">
        <v>1982</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2429</v>
      </c>
    </row>
    <row r="714" spans="1:70" ht="14.25" x14ac:dyDescent="0.2">
      <c r="A714" s="91">
        <v>782</v>
      </c>
      <c r="B714" s="229" t="s">
        <v>2186</v>
      </c>
      <c r="C714" s="263" t="s">
        <v>2187</v>
      </c>
      <c r="D714" s="229" t="s">
        <v>2188</v>
      </c>
      <c r="E714" s="3" t="s">
        <v>2191</v>
      </c>
      <c r="F714" s="26" t="s">
        <v>102</v>
      </c>
      <c r="G714" s="26" t="s">
        <v>55</v>
      </c>
      <c r="H714" s="26" t="s">
        <v>156</v>
      </c>
      <c r="J714" s="22">
        <v>600</v>
      </c>
      <c r="L714" s="28" t="s">
        <v>57</v>
      </c>
      <c r="M714" s="22" t="s">
        <v>58</v>
      </c>
      <c r="N714" s="22" t="s">
        <v>2192</v>
      </c>
      <c r="O714" s="22" t="s">
        <v>59</v>
      </c>
      <c r="P714" s="22" t="s">
        <v>1502</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2209</v>
      </c>
    </row>
    <row r="715" spans="1:70" ht="14.25" x14ac:dyDescent="0.2">
      <c r="A715" s="91">
        <v>783</v>
      </c>
      <c r="B715" s="229" t="s">
        <v>2186</v>
      </c>
      <c r="C715" s="263" t="s">
        <v>2187</v>
      </c>
      <c r="D715" s="229" t="s">
        <v>2189</v>
      </c>
      <c r="E715" s="3" t="s">
        <v>2191</v>
      </c>
      <c r="F715" s="26" t="s">
        <v>102</v>
      </c>
      <c r="G715" s="26" t="s">
        <v>55</v>
      </c>
      <c r="H715" s="26" t="s">
        <v>156</v>
      </c>
      <c r="J715" s="22">
        <v>600</v>
      </c>
      <c r="L715" s="28" t="s">
        <v>57</v>
      </c>
      <c r="M715" s="22" t="s">
        <v>58</v>
      </c>
      <c r="N715" s="22" t="s">
        <v>2192</v>
      </c>
      <c r="O715" s="22" t="s">
        <v>59</v>
      </c>
      <c r="P715" s="22" t="s">
        <v>1502</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2209</v>
      </c>
    </row>
    <row r="716" spans="1:70" ht="14.25" x14ac:dyDescent="0.2">
      <c r="A716" s="91">
        <v>784</v>
      </c>
      <c r="B716" s="229" t="s">
        <v>2186</v>
      </c>
      <c r="C716" s="263" t="s">
        <v>2187</v>
      </c>
      <c r="D716" s="229" t="s">
        <v>2190</v>
      </c>
      <c r="E716" s="3" t="s">
        <v>2191</v>
      </c>
      <c r="F716" s="26" t="s">
        <v>102</v>
      </c>
      <c r="G716" s="26" t="s">
        <v>55</v>
      </c>
      <c r="H716" s="26" t="s">
        <v>156</v>
      </c>
      <c r="J716" s="22">
        <v>600</v>
      </c>
      <c r="L716" s="28" t="s">
        <v>57</v>
      </c>
      <c r="M716" s="22" t="s">
        <v>58</v>
      </c>
      <c r="N716" s="22" t="s">
        <v>2192</v>
      </c>
      <c r="O716" s="22" t="s">
        <v>59</v>
      </c>
      <c r="P716" s="22" t="s">
        <v>1502</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2209</v>
      </c>
    </row>
    <row r="717" spans="1:70" ht="14.25" x14ac:dyDescent="0.2">
      <c r="A717" s="91">
        <v>785</v>
      </c>
      <c r="B717" s="229" t="s">
        <v>2193</v>
      </c>
      <c r="C717" s="263" t="s">
        <v>2195</v>
      </c>
      <c r="D717" s="229" t="s">
        <v>2194</v>
      </c>
      <c r="E717" s="3" t="s">
        <v>2191</v>
      </c>
      <c r="F717" s="26" t="s">
        <v>102</v>
      </c>
      <c r="G717" s="26" t="s">
        <v>55</v>
      </c>
      <c r="H717" s="26" t="s">
        <v>429</v>
      </c>
      <c r="J717" s="22">
        <v>600</v>
      </c>
      <c r="L717" s="28" t="s">
        <v>57</v>
      </c>
      <c r="M717" s="22" t="s">
        <v>58</v>
      </c>
      <c r="N717" s="22" t="s">
        <v>1482</v>
      </c>
      <c r="O717" s="22" t="s">
        <v>59</v>
      </c>
      <c r="P717" s="22" t="s">
        <v>1502</v>
      </c>
      <c r="R717" s="23" t="s">
        <v>2196</v>
      </c>
      <c r="V717" s="25" t="s">
        <v>435</v>
      </c>
      <c r="Y717" s="25" t="s">
        <v>2197</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2199</v>
      </c>
      <c r="C718" s="263" t="s">
        <v>2200</v>
      </c>
      <c r="D718" s="229" t="s">
        <v>2198</v>
      </c>
      <c r="E718" s="3" t="s">
        <v>2191</v>
      </c>
      <c r="F718" s="26" t="s">
        <v>102</v>
      </c>
      <c r="G718" s="26" t="s">
        <v>55</v>
      </c>
      <c r="H718" s="26" t="s">
        <v>156</v>
      </c>
      <c r="J718" s="22">
        <v>600</v>
      </c>
      <c r="L718" s="28" t="s">
        <v>57</v>
      </c>
      <c r="M718" s="22" t="s">
        <v>58</v>
      </c>
      <c r="N718" s="22" t="s">
        <v>2206</v>
      </c>
      <c r="O718" s="22" t="s">
        <v>59</v>
      </c>
      <c r="P718" s="22" t="s">
        <v>1502</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2201</v>
      </c>
      <c r="C719" s="263" t="s">
        <v>2207</v>
      </c>
      <c r="D719" s="229" t="s">
        <v>2202</v>
      </c>
      <c r="E719" s="3" t="s">
        <v>2191</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2210</v>
      </c>
    </row>
    <row r="720" spans="1:70" ht="14.25" x14ac:dyDescent="0.2">
      <c r="A720" s="91">
        <v>788</v>
      </c>
      <c r="B720" s="229" t="s">
        <v>2201</v>
      </c>
      <c r="C720" s="263" t="s">
        <v>2207</v>
      </c>
      <c r="D720" s="229" t="s">
        <v>2203</v>
      </c>
      <c r="E720" s="3" t="s">
        <v>2191</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2211</v>
      </c>
    </row>
    <row r="721" spans="1:70" ht="14.25" x14ac:dyDescent="0.2">
      <c r="A721" s="91">
        <v>789</v>
      </c>
      <c r="B721" s="229" t="s">
        <v>2201</v>
      </c>
      <c r="C721" s="263" t="s">
        <v>2207</v>
      </c>
      <c r="D721" s="229" t="s">
        <v>2204</v>
      </c>
      <c r="E721" s="3" t="s">
        <v>2191</v>
      </c>
      <c r="F721" s="26" t="s">
        <v>102</v>
      </c>
      <c r="G721" s="26" t="s">
        <v>55</v>
      </c>
      <c r="H721" s="26" t="s">
        <v>56</v>
      </c>
      <c r="J721" s="22">
        <v>200</v>
      </c>
      <c r="L721" s="28" t="s">
        <v>57</v>
      </c>
      <c r="M721" s="22" t="s">
        <v>58</v>
      </c>
      <c r="N721" s="22" t="s">
        <v>1482</v>
      </c>
      <c r="O721" s="22" t="s">
        <v>59</v>
      </c>
      <c r="P721" s="22" t="s">
        <v>1502</v>
      </c>
      <c r="V721" s="25" t="s">
        <v>61</v>
      </c>
      <c r="W721" s="65">
        <v>8</v>
      </c>
      <c r="Z721" s="83" t="s">
        <v>62</v>
      </c>
      <c r="AA721" s="6">
        <v>8</v>
      </c>
      <c r="AC721" s="5">
        <v>29.9</v>
      </c>
      <c r="AD721" s="5" t="s">
        <v>79</v>
      </c>
      <c r="AE721" s="5" t="s">
        <v>115</v>
      </c>
      <c r="AI721" s="5">
        <v>19</v>
      </c>
      <c r="AJ721" s="5">
        <v>49</v>
      </c>
      <c r="BQ721" s="6" t="s">
        <v>213</v>
      </c>
      <c r="BR721" s="5" t="s">
        <v>2210</v>
      </c>
    </row>
    <row r="722" spans="1:70" ht="14.25" x14ac:dyDescent="0.2">
      <c r="A722" s="91">
        <v>790</v>
      </c>
      <c r="B722" s="229" t="s">
        <v>2201</v>
      </c>
      <c r="C722" s="263" t="s">
        <v>2207</v>
      </c>
      <c r="D722" s="229" t="s">
        <v>2205</v>
      </c>
      <c r="E722" s="3" t="s">
        <v>2191</v>
      </c>
      <c r="F722" s="26" t="s">
        <v>102</v>
      </c>
      <c r="G722" s="26" t="s">
        <v>55</v>
      </c>
      <c r="H722" s="26" t="s">
        <v>56</v>
      </c>
      <c r="J722" s="22">
        <v>400</v>
      </c>
      <c r="L722" s="28" t="s">
        <v>57</v>
      </c>
      <c r="M722" s="22" t="s">
        <v>58</v>
      </c>
      <c r="N722" s="22" t="s">
        <v>1482</v>
      </c>
      <c r="O722" s="22" t="s">
        <v>59</v>
      </c>
      <c r="P722" s="22" t="s">
        <v>1502</v>
      </c>
      <c r="V722" s="25" t="s">
        <v>61</v>
      </c>
      <c r="W722" s="65">
        <v>8</v>
      </c>
      <c r="Z722" s="83" t="s">
        <v>62</v>
      </c>
      <c r="AA722" s="6">
        <v>8</v>
      </c>
      <c r="AC722" s="5">
        <v>29.9</v>
      </c>
      <c r="AD722" s="5" t="s">
        <v>79</v>
      </c>
      <c r="AE722" s="5" t="s">
        <v>115</v>
      </c>
      <c r="AI722" s="5">
        <v>19</v>
      </c>
      <c r="AJ722" s="5">
        <v>49</v>
      </c>
      <c r="BQ722" s="6" t="s">
        <v>213</v>
      </c>
      <c r="BR722" s="5" t="s">
        <v>2211</v>
      </c>
    </row>
    <row r="723" spans="1:70" ht="14.25" x14ac:dyDescent="0.2">
      <c r="A723" s="91">
        <v>791</v>
      </c>
      <c r="B723" s="229" t="s">
        <v>2213</v>
      </c>
      <c r="C723" s="263" t="s">
        <v>2212</v>
      </c>
      <c r="D723" s="229" t="s">
        <v>2214</v>
      </c>
      <c r="E723" s="3" t="s">
        <v>2191</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1412</v>
      </c>
    </row>
    <row r="724" spans="1:70" ht="14.25" x14ac:dyDescent="0.2">
      <c r="A724" s="91">
        <v>792</v>
      </c>
      <c r="B724" s="229" t="s">
        <v>2213</v>
      </c>
      <c r="C724" s="263" t="s">
        <v>2212</v>
      </c>
      <c r="D724" s="229" t="s">
        <v>2215</v>
      </c>
      <c r="E724" s="3" t="s">
        <v>2191</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1412</v>
      </c>
    </row>
    <row r="725" spans="1:70" ht="14.25" x14ac:dyDescent="0.2">
      <c r="A725" s="91">
        <v>793</v>
      </c>
      <c r="B725" s="229" t="s">
        <v>2213</v>
      </c>
      <c r="C725" s="263" t="s">
        <v>2212</v>
      </c>
      <c r="D725" s="229" t="s">
        <v>2216</v>
      </c>
      <c r="E725" s="123" t="s">
        <v>2191</v>
      </c>
      <c r="F725" s="26" t="s">
        <v>102</v>
      </c>
      <c r="G725" s="26" t="s">
        <v>75</v>
      </c>
      <c r="H725" s="26" t="s">
        <v>2217</v>
      </c>
      <c r="J725" s="22">
        <v>600</v>
      </c>
      <c r="L725" s="28" t="s">
        <v>57</v>
      </c>
      <c r="M725" s="22" t="s">
        <v>58</v>
      </c>
      <c r="N725" s="22">
        <v>0</v>
      </c>
      <c r="O725" s="22" t="s">
        <v>59</v>
      </c>
      <c r="P725" s="22" t="s">
        <v>78</v>
      </c>
      <c r="V725" s="25" t="s">
        <v>61</v>
      </c>
      <c r="Z725" s="83" t="s">
        <v>62</v>
      </c>
      <c r="AA725" s="6">
        <v>3</v>
      </c>
      <c r="BQ725" s="6" t="s">
        <v>213</v>
      </c>
      <c r="BR725" s="5" t="s">
        <v>1412</v>
      </c>
    </row>
    <row r="726" spans="1:70" ht="14.25" x14ac:dyDescent="0.2">
      <c r="A726" s="91">
        <v>794</v>
      </c>
      <c r="B726" s="229" t="s">
        <v>2219</v>
      </c>
      <c r="C726" s="263" t="s">
        <v>2225</v>
      </c>
      <c r="D726" s="229" t="s">
        <v>2220</v>
      </c>
      <c r="E726" s="3" t="s">
        <v>2191</v>
      </c>
      <c r="F726" s="26" t="s">
        <v>102</v>
      </c>
      <c r="G726" s="26" t="s">
        <v>55</v>
      </c>
      <c r="H726" s="26" t="s">
        <v>2221</v>
      </c>
      <c r="I726" s="26" t="s">
        <v>2222</v>
      </c>
      <c r="J726" s="22">
        <v>600</v>
      </c>
      <c r="L726" s="28" t="s">
        <v>57</v>
      </c>
      <c r="M726" s="22" t="s">
        <v>58</v>
      </c>
      <c r="N726" s="22" t="s">
        <v>1501</v>
      </c>
      <c r="O726" s="22" t="s">
        <v>59</v>
      </c>
      <c r="P726" s="22" t="s">
        <v>1502</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2223</v>
      </c>
      <c r="BR726" s="5" t="s">
        <v>2224</v>
      </c>
    </row>
    <row r="727" spans="1:70" ht="14.25" x14ac:dyDescent="0.2">
      <c r="A727" s="91">
        <v>795</v>
      </c>
      <c r="B727" s="229" t="s">
        <v>2226</v>
      </c>
      <c r="C727" s="263" t="s">
        <v>2230</v>
      </c>
      <c r="D727" s="229" t="s">
        <v>2227</v>
      </c>
      <c r="E727" s="3" t="s">
        <v>2191</v>
      </c>
      <c r="F727" s="26" t="s">
        <v>102</v>
      </c>
      <c r="G727" s="26" t="s">
        <v>55</v>
      </c>
      <c r="H727" s="26" t="s">
        <v>2232</v>
      </c>
      <c r="J727" s="22">
        <v>400</v>
      </c>
      <c r="L727" s="28" t="s">
        <v>57</v>
      </c>
      <c r="M727" s="22" t="s">
        <v>58</v>
      </c>
      <c r="N727" s="22" t="s">
        <v>1501</v>
      </c>
      <c r="O727" s="22" t="s">
        <v>59</v>
      </c>
      <c r="P727" s="22" t="s">
        <v>1502</v>
      </c>
      <c r="R727" s="23" t="s">
        <v>2196</v>
      </c>
      <c r="T727" s="23">
        <v>240</v>
      </c>
      <c r="V727" s="25" t="s">
        <v>1450</v>
      </c>
      <c r="W727" s="65">
        <v>1</v>
      </c>
      <c r="X727" s="106" t="s">
        <v>2237</v>
      </c>
      <c r="Y727" s="25" t="s">
        <v>2238</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2231</v>
      </c>
    </row>
    <row r="728" spans="1:70" ht="14.25" x14ac:dyDescent="0.2">
      <c r="A728" s="91">
        <v>796</v>
      </c>
      <c r="B728" s="229" t="s">
        <v>2226</v>
      </c>
      <c r="C728" s="263" t="s">
        <v>2230</v>
      </c>
      <c r="D728" s="229" t="s">
        <v>2228</v>
      </c>
      <c r="E728" s="3" t="s">
        <v>2191</v>
      </c>
      <c r="F728" s="26" t="s">
        <v>102</v>
      </c>
      <c r="G728" s="26" t="s">
        <v>55</v>
      </c>
      <c r="H728" s="26" t="s">
        <v>2233</v>
      </c>
      <c r="J728" s="22">
        <v>400</v>
      </c>
      <c r="L728" s="28" t="s">
        <v>57</v>
      </c>
      <c r="M728" s="22" t="s">
        <v>58</v>
      </c>
      <c r="N728" s="22" t="s">
        <v>1501</v>
      </c>
      <c r="O728" s="22" t="s">
        <v>59</v>
      </c>
      <c r="P728" s="22" t="s">
        <v>1502</v>
      </c>
      <c r="R728" s="23" t="s">
        <v>2196</v>
      </c>
      <c r="T728" s="23">
        <v>240</v>
      </c>
      <c r="V728" s="25" t="s">
        <v>1450</v>
      </c>
      <c r="W728" s="65">
        <v>1</v>
      </c>
      <c r="X728" s="106" t="s">
        <v>2237</v>
      </c>
      <c r="Y728" s="25" t="s">
        <v>2238</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2231</v>
      </c>
    </row>
    <row r="729" spans="1:70" ht="14.25" x14ac:dyDescent="0.2">
      <c r="A729" s="91">
        <v>797</v>
      </c>
      <c r="B729" s="229" t="s">
        <v>2226</v>
      </c>
      <c r="C729" s="263" t="s">
        <v>2230</v>
      </c>
      <c r="D729" s="229" t="s">
        <v>2229</v>
      </c>
      <c r="E729" s="3" t="s">
        <v>2191</v>
      </c>
      <c r="F729" s="26" t="s">
        <v>102</v>
      </c>
      <c r="G729" s="26" t="s">
        <v>55</v>
      </c>
      <c r="H729" s="26" t="s">
        <v>2233</v>
      </c>
      <c r="J729" s="22">
        <v>400</v>
      </c>
      <c r="L729" s="28" t="s">
        <v>57</v>
      </c>
      <c r="M729" s="22" t="s">
        <v>58</v>
      </c>
      <c r="N729" s="22" t="s">
        <v>2234</v>
      </c>
      <c r="O729" s="22" t="s">
        <v>59</v>
      </c>
      <c r="P729" s="22" t="s">
        <v>1502</v>
      </c>
      <c r="R729" s="23" t="s">
        <v>2196</v>
      </c>
      <c r="T729" s="23">
        <v>240</v>
      </c>
      <c r="V729" s="25" t="s">
        <v>1450</v>
      </c>
      <c r="W729" s="65">
        <v>1</v>
      </c>
      <c r="X729" s="106" t="s">
        <v>2237</v>
      </c>
      <c r="Y729" s="25" t="s">
        <v>2238</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2231</v>
      </c>
    </row>
    <row r="730" spans="1:70" ht="14.25" x14ac:dyDescent="0.2">
      <c r="A730" s="91">
        <v>798</v>
      </c>
      <c r="B730" s="229" t="s">
        <v>2235</v>
      </c>
      <c r="C730" s="263" t="s">
        <v>2236</v>
      </c>
      <c r="D730" s="229" t="s">
        <v>2220</v>
      </c>
      <c r="E730" s="3" t="s">
        <v>2191</v>
      </c>
      <c r="F730" s="26" t="s">
        <v>102</v>
      </c>
      <c r="G730" s="26" t="s">
        <v>55</v>
      </c>
      <c r="H730" s="26" t="s">
        <v>1343</v>
      </c>
      <c r="J730" s="22">
        <v>600</v>
      </c>
      <c r="L730" s="28" t="s">
        <v>57</v>
      </c>
      <c r="M730" s="22" t="s">
        <v>58</v>
      </c>
      <c r="N730" s="22" t="s">
        <v>1482</v>
      </c>
      <c r="O730" s="22" t="s">
        <v>59</v>
      </c>
      <c r="P730" s="22" t="s">
        <v>1502</v>
      </c>
      <c r="Z730" s="83" t="s">
        <v>62</v>
      </c>
      <c r="AA730" s="6">
        <v>14</v>
      </c>
      <c r="AB730" s="6">
        <v>4</v>
      </c>
      <c r="AC730" s="5">
        <v>43.5</v>
      </c>
      <c r="AD730" s="5" t="s">
        <v>79</v>
      </c>
      <c r="AE730" s="5" t="s">
        <v>537</v>
      </c>
      <c r="AI730" s="5">
        <v>19</v>
      </c>
      <c r="AJ730" s="5">
        <v>57</v>
      </c>
      <c r="AL730" s="6" t="s">
        <v>80</v>
      </c>
      <c r="AQ730" s="6">
        <v>50</v>
      </c>
      <c r="BQ730" s="6" t="s">
        <v>213</v>
      </c>
      <c r="BR730" s="5" t="s">
        <v>2239</v>
      </c>
    </row>
    <row r="731" spans="1:70" ht="14.25" x14ac:dyDescent="0.2">
      <c r="A731" s="91">
        <v>799</v>
      </c>
      <c r="B731" s="229" t="s">
        <v>2240</v>
      </c>
      <c r="C731" s="263" t="s">
        <v>2241</v>
      </c>
      <c r="D731" s="229" t="s">
        <v>2220</v>
      </c>
      <c r="E731" s="3" t="s">
        <v>2191</v>
      </c>
      <c r="F731" s="26" t="s">
        <v>102</v>
      </c>
      <c r="G731" s="26" t="s">
        <v>55</v>
      </c>
      <c r="H731" s="26" t="s">
        <v>167</v>
      </c>
      <c r="J731" s="22">
        <v>600</v>
      </c>
      <c r="L731" s="28" t="s">
        <v>57</v>
      </c>
      <c r="M731" s="22" t="s">
        <v>58</v>
      </c>
      <c r="N731" s="22" t="s">
        <v>2242</v>
      </c>
      <c r="O731" s="22" t="s">
        <v>59</v>
      </c>
      <c r="P731" s="22" t="s">
        <v>1502</v>
      </c>
      <c r="Z731" s="83" t="s">
        <v>62</v>
      </c>
      <c r="AA731" s="6">
        <v>12</v>
      </c>
      <c r="AB731" s="6">
        <v>7</v>
      </c>
      <c r="AD731" s="5" t="s">
        <v>79</v>
      </c>
      <c r="AI731" s="5">
        <v>24</v>
      </c>
      <c r="AJ731" s="5">
        <v>49</v>
      </c>
      <c r="AL731" s="6" t="s">
        <v>80</v>
      </c>
      <c r="AQ731" s="6">
        <v>50</v>
      </c>
      <c r="AR731" s="6">
        <v>83</v>
      </c>
      <c r="BQ731" s="6" t="s">
        <v>2243</v>
      </c>
      <c r="BR731" s="5" t="s">
        <v>1339</v>
      </c>
    </row>
    <row r="732" spans="1:70" ht="14.25" x14ac:dyDescent="0.2">
      <c r="A732" s="91">
        <v>800</v>
      </c>
      <c r="B732" s="229" t="s">
        <v>2245</v>
      </c>
      <c r="C732" s="263" t="s">
        <v>2244</v>
      </c>
      <c r="D732" s="229" t="s">
        <v>2257</v>
      </c>
      <c r="E732" s="3" t="s">
        <v>338</v>
      </c>
      <c r="F732" s="26" t="s">
        <v>102</v>
      </c>
      <c r="G732" s="26" t="s">
        <v>55</v>
      </c>
      <c r="H732" s="26" t="s">
        <v>406</v>
      </c>
      <c r="I732" s="26" t="s">
        <v>2247</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2246</v>
      </c>
    </row>
    <row r="733" spans="1:70" ht="14.25" x14ac:dyDescent="0.2">
      <c r="A733" s="91">
        <v>801</v>
      </c>
      <c r="B733" s="229" t="s">
        <v>2245</v>
      </c>
      <c r="C733" s="263" t="s">
        <v>2244</v>
      </c>
      <c r="D733" s="229" t="s">
        <v>2254</v>
      </c>
      <c r="E733" s="3" t="s">
        <v>338</v>
      </c>
      <c r="F733" s="26" t="s">
        <v>102</v>
      </c>
      <c r="G733" s="26" t="s">
        <v>55</v>
      </c>
      <c r="H733" s="26" t="s">
        <v>406</v>
      </c>
      <c r="I733" s="26" t="s">
        <v>2253</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2246</v>
      </c>
    </row>
    <row r="734" spans="1:70" ht="14.25" x14ac:dyDescent="0.2">
      <c r="A734" s="91">
        <v>802</v>
      </c>
      <c r="B734" s="229" t="s">
        <v>2245</v>
      </c>
      <c r="C734" s="263" t="s">
        <v>2244</v>
      </c>
      <c r="D734" s="229" t="s">
        <v>2256</v>
      </c>
      <c r="E734" s="3" t="s">
        <v>338</v>
      </c>
      <c r="F734" s="26" t="s">
        <v>102</v>
      </c>
      <c r="G734" s="26" t="s">
        <v>55</v>
      </c>
      <c r="H734" s="26" t="s">
        <v>491</v>
      </c>
      <c r="I734" s="26" t="s">
        <v>2248</v>
      </c>
      <c r="J734" s="22">
        <v>15</v>
      </c>
      <c r="L734" s="28" t="s">
        <v>211</v>
      </c>
      <c r="M734" s="22" t="s">
        <v>77</v>
      </c>
      <c r="N734" s="22">
        <v>0</v>
      </c>
      <c r="O734" s="22" t="s">
        <v>59</v>
      </c>
      <c r="P734" s="22" t="s">
        <v>78</v>
      </c>
      <c r="S734" s="24" t="s">
        <v>2126</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2246</v>
      </c>
    </row>
    <row r="735" spans="1:70" ht="14.25" x14ac:dyDescent="0.2">
      <c r="A735" s="91">
        <v>803</v>
      </c>
      <c r="B735" s="229" t="s">
        <v>2245</v>
      </c>
      <c r="C735" s="263" t="s">
        <v>2244</v>
      </c>
      <c r="D735" s="229" t="s">
        <v>2255</v>
      </c>
      <c r="E735" s="3" t="s">
        <v>338</v>
      </c>
      <c r="F735" s="26" t="s">
        <v>102</v>
      </c>
      <c r="G735" s="26" t="s">
        <v>55</v>
      </c>
      <c r="H735" s="26" t="s">
        <v>491</v>
      </c>
      <c r="I735" s="26" t="s">
        <v>2253</v>
      </c>
      <c r="J735" s="22">
        <v>15</v>
      </c>
      <c r="L735" s="28" t="s">
        <v>211</v>
      </c>
      <c r="M735" s="22" t="s">
        <v>77</v>
      </c>
      <c r="N735" s="22">
        <v>360.5</v>
      </c>
      <c r="O735" s="22" t="s">
        <v>59</v>
      </c>
      <c r="P735" s="22" t="s">
        <v>78</v>
      </c>
      <c r="S735" s="24" t="s">
        <v>2126</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2246</v>
      </c>
    </row>
    <row r="736" spans="1:70" ht="14.25" x14ac:dyDescent="0.2">
      <c r="A736" s="91">
        <v>804</v>
      </c>
      <c r="B736" s="229" t="s">
        <v>2245</v>
      </c>
      <c r="C736" s="263" t="s">
        <v>2244</v>
      </c>
      <c r="D736" s="229" t="s">
        <v>2249</v>
      </c>
      <c r="E736" s="3" t="s">
        <v>2191</v>
      </c>
      <c r="F736" s="26" t="s">
        <v>102</v>
      </c>
      <c r="G736" s="26" t="s">
        <v>55</v>
      </c>
      <c r="H736" s="26" t="s">
        <v>65</v>
      </c>
      <c r="J736" s="22">
        <v>600</v>
      </c>
      <c r="L736" s="28" t="s">
        <v>57</v>
      </c>
      <c r="M736" s="22" t="s">
        <v>58</v>
      </c>
      <c r="N736" s="22">
        <v>0</v>
      </c>
      <c r="O736" s="22" t="s">
        <v>59</v>
      </c>
      <c r="P736" s="22" t="s">
        <v>1502</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2246</v>
      </c>
    </row>
    <row r="737" spans="1:70" ht="14.25" x14ac:dyDescent="0.2">
      <c r="A737" s="91">
        <v>805</v>
      </c>
      <c r="B737" s="229" t="s">
        <v>2245</v>
      </c>
      <c r="C737" s="263" t="s">
        <v>2244</v>
      </c>
      <c r="D737" s="229" t="s">
        <v>2250</v>
      </c>
      <c r="E737" s="3" t="s">
        <v>2191</v>
      </c>
      <c r="F737" s="26" t="s">
        <v>102</v>
      </c>
      <c r="G737" s="26" t="s">
        <v>55</v>
      </c>
      <c r="H737" s="26" t="s">
        <v>65</v>
      </c>
      <c r="I737" s="26" t="s">
        <v>2251</v>
      </c>
      <c r="J737" s="22">
        <v>600</v>
      </c>
      <c r="L737" s="28" t="s">
        <v>57</v>
      </c>
      <c r="M737" s="22" t="s">
        <v>58</v>
      </c>
      <c r="N737" s="22" t="s">
        <v>2252</v>
      </c>
      <c r="O737" s="22" t="s">
        <v>59</v>
      </c>
      <c r="P737" s="22" t="s">
        <v>1502</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2246</v>
      </c>
    </row>
    <row r="738" spans="1:70" x14ac:dyDescent="0.2">
      <c r="A738" s="253">
        <v>1001</v>
      </c>
      <c r="B738" s="229" t="s">
        <v>2097</v>
      </c>
      <c r="C738" s="259" t="s">
        <v>2098</v>
      </c>
      <c r="D738" s="229" t="s">
        <v>2268</v>
      </c>
      <c r="E738" s="3" t="s">
        <v>2043</v>
      </c>
      <c r="F738" s="26" t="s">
        <v>102</v>
      </c>
      <c r="G738" s="26" t="s">
        <v>55</v>
      </c>
      <c r="H738" s="26" t="s">
        <v>2263</v>
      </c>
      <c r="J738" s="22">
        <v>1</v>
      </c>
      <c r="L738" s="28" t="s">
        <v>57</v>
      </c>
      <c r="M738" s="22" t="s">
        <v>58</v>
      </c>
      <c r="N738" s="22">
        <v>96</v>
      </c>
      <c r="O738" s="22" t="s">
        <v>59</v>
      </c>
      <c r="P738" s="22" t="s">
        <v>2841</v>
      </c>
      <c r="R738" s="23" t="s">
        <v>2264</v>
      </c>
      <c r="V738" s="25" t="s">
        <v>613</v>
      </c>
      <c r="W738" s="65" t="s">
        <v>653</v>
      </c>
      <c r="X738" s="106">
        <v>4</v>
      </c>
      <c r="Y738" s="25" t="s">
        <v>2269</v>
      </c>
      <c r="Z738" s="83" t="s">
        <v>62</v>
      </c>
      <c r="AA738" s="6" t="s">
        <v>2270</v>
      </c>
      <c r="AD738" s="5" t="s">
        <v>1398</v>
      </c>
      <c r="AI738" s="5" t="s">
        <v>2265</v>
      </c>
      <c r="AJ738" s="5" t="s">
        <v>2266</v>
      </c>
      <c r="BQ738" s="6" t="s">
        <v>194</v>
      </c>
      <c r="BR738" s="5" t="s">
        <v>2267</v>
      </c>
    </row>
    <row r="739" spans="1:70" x14ac:dyDescent="0.2">
      <c r="A739" s="253">
        <v>1002</v>
      </c>
      <c r="B739" s="229" t="s">
        <v>2097</v>
      </c>
      <c r="C739" s="259" t="s">
        <v>2098</v>
      </c>
      <c r="D739" s="229" t="s">
        <v>2271</v>
      </c>
      <c r="E739" s="3" t="s">
        <v>2043</v>
      </c>
      <c r="F739" s="26" t="s">
        <v>102</v>
      </c>
      <c r="G739" s="26" t="s">
        <v>55</v>
      </c>
      <c r="H739" s="26" t="s">
        <v>2263</v>
      </c>
      <c r="J739" s="22">
        <v>1</v>
      </c>
      <c r="L739" s="28" t="s">
        <v>57</v>
      </c>
      <c r="M739" s="22" t="s">
        <v>58</v>
      </c>
      <c r="N739" s="22">
        <v>48</v>
      </c>
      <c r="O739" s="22" t="s">
        <v>59</v>
      </c>
      <c r="P739" s="22" t="s">
        <v>2842</v>
      </c>
      <c r="R739" s="23" t="s">
        <v>2264</v>
      </c>
      <c r="V739" s="25" t="s">
        <v>613</v>
      </c>
      <c r="W739" s="65" t="s">
        <v>653</v>
      </c>
      <c r="X739" s="106">
        <v>4</v>
      </c>
      <c r="Y739" s="25" t="s">
        <v>2269</v>
      </c>
      <c r="Z739" s="83" t="s">
        <v>62</v>
      </c>
      <c r="AA739" s="6" t="s">
        <v>2270</v>
      </c>
      <c r="AD739" s="5" t="s">
        <v>1398</v>
      </c>
      <c r="AI739" s="5" t="s">
        <v>2265</v>
      </c>
      <c r="AJ739" s="5" t="s">
        <v>2266</v>
      </c>
      <c r="BQ739" s="6" t="s">
        <v>194</v>
      </c>
      <c r="BR739" s="5" t="s">
        <v>2267</v>
      </c>
    </row>
    <row r="740" spans="1:70" x14ac:dyDescent="0.2">
      <c r="A740" s="253">
        <v>1004</v>
      </c>
      <c r="B740" s="229" t="s">
        <v>2035</v>
      </c>
      <c r="C740" s="259" t="s">
        <v>2036</v>
      </c>
      <c r="D740" s="229" t="s">
        <v>2276</v>
      </c>
      <c r="E740" s="3" t="s">
        <v>1964</v>
      </c>
      <c r="F740" s="26" t="s">
        <v>102</v>
      </c>
      <c r="G740" s="26" t="s">
        <v>55</v>
      </c>
      <c r="H740" s="26" t="s">
        <v>2272</v>
      </c>
      <c r="J740" s="22">
        <v>0.5</v>
      </c>
      <c r="L740" s="28" t="s">
        <v>57</v>
      </c>
      <c r="M740" s="22" t="s">
        <v>58</v>
      </c>
      <c r="N740" s="22">
        <v>113</v>
      </c>
      <c r="O740" s="22" t="s">
        <v>59</v>
      </c>
      <c r="P740" s="22" t="s">
        <v>78</v>
      </c>
      <c r="R740" s="23" t="s">
        <v>2273</v>
      </c>
      <c r="T740" s="23">
        <v>150</v>
      </c>
      <c r="V740" s="25" t="s">
        <v>613</v>
      </c>
      <c r="W740" s="65">
        <v>2</v>
      </c>
      <c r="X740" s="106" t="s">
        <v>415</v>
      </c>
      <c r="Y740" s="25" t="s">
        <v>2274</v>
      </c>
      <c r="Z740" s="83" t="s">
        <v>62</v>
      </c>
      <c r="AA740" s="6">
        <v>10</v>
      </c>
      <c r="AB740" s="6">
        <v>4</v>
      </c>
      <c r="AD740" s="5" t="s">
        <v>79</v>
      </c>
      <c r="AI740" s="5">
        <v>19</v>
      </c>
      <c r="AJ740" s="5">
        <v>25</v>
      </c>
      <c r="AL740" s="6" t="s">
        <v>80</v>
      </c>
      <c r="AQ740" s="6">
        <v>53</v>
      </c>
      <c r="AR740" s="6">
        <v>90</v>
      </c>
      <c r="BQ740" s="6" t="s">
        <v>353</v>
      </c>
      <c r="BR740" s="5" t="s">
        <v>2275</v>
      </c>
    </row>
    <row r="741" spans="1:70" x14ac:dyDescent="0.2">
      <c r="A741" s="253">
        <v>1005</v>
      </c>
      <c r="B741" s="229" t="s">
        <v>2035</v>
      </c>
      <c r="C741" s="259" t="s">
        <v>2036</v>
      </c>
      <c r="D741" s="229" t="s">
        <v>2277</v>
      </c>
      <c r="E741" s="3" t="s">
        <v>1964</v>
      </c>
      <c r="F741" s="26" t="s">
        <v>102</v>
      </c>
      <c r="G741" s="26" t="s">
        <v>75</v>
      </c>
      <c r="H741" s="26" t="s">
        <v>65</v>
      </c>
      <c r="J741" s="22">
        <v>0.5</v>
      </c>
      <c r="L741" s="28" t="s">
        <v>57</v>
      </c>
      <c r="M741" s="22" t="s">
        <v>58</v>
      </c>
      <c r="N741" s="22">
        <v>0</v>
      </c>
      <c r="O741" s="22" t="s">
        <v>59</v>
      </c>
      <c r="P741" s="22" t="s">
        <v>78</v>
      </c>
      <c r="R741" s="23" t="s">
        <v>2273</v>
      </c>
      <c r="T741" s="23">
        <v>150</v>
      </c>
      <c r="V741" s="25" t="s">
        <v>613</v>
      </c>
      <c r="W741" s="65">
        <v>2</v>
      </c>
      <c r="X741" s="106" t="s">
        <v>415</v>
      </c>
      <c r="Y741" s="25" t="s">
        <v>2274</v>
      </c>
      <c r="Z741" s="83" t="s">
        <v>62</v>
      </c>
      <c r="AA741" s="6">
        <v>1</v>
      </c>
      <c r="AB741" s="6">
        <v>0</v>
      </c>
      <c r="BQ741" s="6" t="s">
        <v>353</v>
      </c>
    </row>
    <row r="742" spans="1:70" x14ac:dyDescent="0.2">
      <c r="A742" s="253">
        <v>1006</v>
      </c>
      <c r="B742" s="229" t="s">
        <v>2035</v>
      </c>
      <c r="C742" s="259" t="s">
        <v>2036</v>
      </c>
      <c r="D742" s="229" t="s">
        <v>2278</v>
      </c>
      <c r="E742" s="3" t="s">
        <v>1964</v>
      </c>
      <c r="F742" s="26" t="s">
        <v>102</v>
      </c>
      <c r="G742" s="26" t="s">
        <v>75</v>
      </c>
      <c r="H742" s="26" t="s">
        <v>65</v>
      </c>
      <c r="J742" s="22">
        <v>0.5</v>
      </c>
      <c r="L742" s="28" t="s">
        <v>57</v>
      </c>
      <c r="M742" s="22" t="s">
        <v>58</v>
      </c>
      <c r="N742" s="22">
        <v>0</v>
      </c>
      <c r="O742" s="22" t="s">
        <v>59</v>
      </c>
      <c r="P742" s="22" t="s">
        <v>78</v>
      </c>
      <c r="R742" s="23" t="s">
        <v>2273</v>
      </c>
      <c r="T742" s="23">
        <v>150</v>
      </c>
      <c r="V742" s="25" t="s">
        <v>613</v>
      </c>
      <c r="W742" s="65">
        <v>2</v>
      </c>
      <c r="X742" s="106" t="s">
        <v>415</v>
      </c>
      <c r="Y742" s="25" t="s">
        <v>2274</v>
      </c>
      <c r="Z742" s="83" t="s">
        <v>62</v>
      </c>
      <c r="AA742" s="6">
        <v>1</v>
      </c>
      <c r="AB742" s="6">
        <v>1</v>
      </c>
      <c r="BQ742" s="6" t="s">
        <v>353</v>
      </c>
    </row>
    <row r="743" spans="1:70" x14ac:dyDescent="0.2">
      <c r="A743" s="253">
        <v>1007</v>
      </c>
      <c r="B743" s="229" t="s">
        <v>2035</v>
      </c>
      <c r="C743" s="259" t="s">
        <v>2036</v>
      </c>
      <c r="D743" s="229" t="s">
        <v>2279</v>
      </c>
      <c r="E743" s="3" t="s">
        <v>1964</v>
      </c>
      <c r="F743" s="26" t="s">
        <v>102</v>
      </c>
      <c r="G743" s="26" t="s">
        <v>75</v>
      </c>
      <c r="H743" s="26" t="s">
        <v>65</v>
      </c>
      <c r="J743" s="22">
        <v>0.5</v>
      </c>
      <c r="L743" s="28" t="s">
        <v>57</v>
      </c>
      <c r="M743" s="22" t="s">
        <v>58</v>
      </c>
      <c r="N743" s="22">
        <v>0</v>
      </c>
      <c r="O743" s="22" t="s">
        <v>59</v>
      </c>
      <c r="P743" s="22" t="s">
        <v>78</v>
      </c>
      <c r="R743" s="23" t="s">
        <v>2273</v>
      </c>
      <c r="T743" s="23">
        <v>150</v>
      </c>
      <c r="V743" s="25" t="s">
        <v>613</v>
      </c>
      <c r="W743" s="65">
        <v>2</v>
      </c>
      <c r="X743" s="106" t="s">
        <v>415</v>
      </c>
      <c r="Y743" s="25" t="s">
        <v>2274</v>
      </c>
      <c r="Z743" s="83" t="s">
        <v>62</v>
      </c>
      <c r="AA743" s="6">
        <v>1</v>
      </c>
      <c r="AB743" s="6">
        <v>1</v>
      </c>
      <c r="BQ743" s="6" t="s">
        <v>353</v>
      </c>
    </row>
    <row r="744" spans="1:70" x14ac:dyDescent="0.2">
      <c r="A744" s="253">
        <v>1008</v>
      </c>
      <c r="B744" s="229" t="s">
        <v>2035</v>
      </c>
      <c r="C744" s="259" t="s">
        <v>2036</v>
      </c>
      <c r="D744" s="229" t="s">
        <v>2280</v>
      </c>
      <c r="E744" s="3" t="s">
        <v>1964</v>
      </c>
      <c r="F744" s="26" t="s">
        <v>102</v>
      </c>
      <c r="G744" s="26" t="s">
        <v>75</v>
      </c>
      <c r="H744" s="26" t="s">
        <v>65</v>
      </c>
      <c r="J744" s="22">
        <v>0.5</v>
      </c>
      <c r="L744" s="28" t="s">
        <v>57</v>
      </c>
      <c r="M744" s="22" t="s">
        <v>58</v>
      </c>
      <c r="N744" s="22">
        <v>0</v>
      </c>
      <c r="O744" s="22" t="s">
        <v>59</v>
      </c>
      <c r="P744" s="22" t="s">
        <v>78</v>
      </c>
      <c r="R744" s="23" t="s">
        <v>2273</v>
      </c>
      <c r="T744" s="23">
        <v>150</v>
      </c>
      <c r="V744" s="25" t="s">
        <v>613</v>
      </c>
      <c r="W744" s="65">
        <v>2</v>
      </c>
      <c r="X744" s="106" t="s">
        <v>415</v>
      </c>
      <c r="Y744" s="25" t="s">
        <v>2274</v>
      </c>
      <c r="Z744" s="83" t="s">
        <v>62</v>
      </c>
      <c r="AA744" s="6">
        <v>1</v>
      </c>
      <c r="AB744" s="6">
        <v>0</v>
      </c>
      <c r="BQ744" s="6" t="s">
        <v>353</v>
      </c>
    </row>
    <row r="745" spans="1:70" x14ac:dyDescent="0.2">
      <c r="A745" s="253">
        <v>1009</v>
      </c>
      <c r="B745" s="229" t="s">
        <v>2035</v>
      </c>
      <c r="C745" s="259" t="s">
        <v>2036</v>
      </c>
      <c r="D745" s="229" t="s">
        <v>2281</v>
      </c>
      <c r="E745" s="3" t="s">
        <v>1964</v>
      </c>
      <c r="F745" s="26" t="s">
        <v>102</v>
      </c>
      <c r="G745" s="26" t="s">
        <v>75</v>
      </c>
      <c r="H745" s="26" t="s">
        <v>65</v>
      </c>
      <c r="J745" s="22">
        <v>0.5</v>
      </c>
      <c r="L745" s="28" t="s">
        <v>57</v>
      </c>
      <c r="M745" s="176" t="s">
        <v>58</v>
      </c>
      <c r="N745" s="22">
        <v>0</v>
      </c>
      <c r="O745" s="22" t="s">
        <v>59</v>
      </c>
      <c r="P745" s="22" t="s">
        <v>78</v>
      </c>
      <c r="R745" s="177" t="s">
        <v>2273</v>
      </c>
      <c r="T745" s="23">
        <v>150</v>
      </c>
      <c r="V745" s="165" t="s">
        <v>613</v>
      </c>
      <c r="W745" s="65">
        <v>2</v>
      </c>
      <c r="X745" s="106" t="s">
        <v>415</v>
      </c>
      <c r="Y745" s="25" t="s">
        <v>2274</v>
      </c>
      <c r="Z745" s="83" t="s">
        <v>62</v>
      </c>
      <c r="AA745" s="6">
        <v>1</v>
      </c>
      <c r="AB745" s="6">
        <v>0</v>
      </c>
      <c r="BQ745" s="6" t="s">
        <v>353</v>
      </c>
    </row>
    <row r="746" spans="1:70" x14ac:dyDescent="0.2">
      <c r="A746" s="253">
        <v>1010</v>
      </c>
      <c r="B746" s="229" t="s">
        <v>2035</v>
      </c>
      <c r="C746" s="259" t="s">
        <v>2036</v>
      </c>
      <c r="D746" s="229" t="s">
        <v>2282</v>
      </c>
      <c r="E746" s="3" t="s">
        <v>1964</v>
      </c>
      <c r="F746" s="26" t="s">
        <v>102</v>
      </c>
      <c r="G746" s="26" t="s">
        <v>75</v>
      </c>
      <c r="H746" s="179" t="s">
        <v>65</v>
      </c>
      <c r="J746" s="22">
        <v>0.5</v>
      </c>
      <c r="L746" s="28" t="s">
        <v>57</v>
      </c>
      <c r="M746" s="176" t="s">
        <v>58</v>
      </c>
      <c r="N746" s="22">
        <v>0</v>
      </c>
      <c r="O746" s="22" t="s">
        <v>59</v>
      </c>
      <c r="P746" s="22" t="s">
        <v>78</v>
      </c>
      <c r="R746" s="177" t="s">
        <v>2273</v>
      </c>
      <c r="T746" s="23">
        <v>150</v>
      </c>
      <c r="V746" s="165" t="s">
        <v>613</v>
      </c>
      <c r="W746" s="65">
        <v>2</v>
      </c>
      <c r="X746" s="106" t="s">
        <v>415</v>
      </c>
      <c r="Y746" s="25" t="s">
        <v>2274</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2035</v>
      </c>
      <c r="C747" s="259" t="s">
        <v>2036</v>
      </c>
      <c r="D747" s="229" t="s">
        <v>2283</v>
      </c>
      <c r="E747" s="3" t="s">
        <v>1964</v>
      </c>
      <c r="F747" s="26" t="s">
        <v>102</v>
      </c>
      <c r="G747" s="26" t="s">
        <v>75</v>
      </c>
      <c r="H747" s="26" t="s">
        <v>65</v>
      </c>
      <c r="J747" s="22">
        <v>0.5</v>
      </c>
      <c r="L747" s="28" t="s">
        <v>57</v>
      </c>
      <c r="M747" s="22" t="s">
        <v>58</v>
      </c>
      <c r="N747" s="22">
        <v>0</v>
      </c>
      <c r="O747" s="22" t="s">
        <v>59</v>
      </c>
      <c r="P747" s="22" t="s">
        <v>78</v>
      </c>
      <c r="R747" s="23" t="s">
        <v>2273</v>
      </c>
      <c r="T747" s="23">
        <v>150</v>
      </c>
      <c r="V747" s="25" t="s">
        <v>613</v>
      </c>
      <c r="W747" s="65">
        <v>2</v>
      </c>
      <c r="X747" s="106" t="s">
        <v>415</v>
      </c>
      <c r="Y747" s="25" t="s">
        <v>2274</v>
      </c>
      <c r="Z747" s="83" t="s">
        <v>62</v>
      </c>
      <c r="AA747" s="6">
        <v>1</v>
      </c>
      <c r="AB747" s="6">
        <v>1</v>
      </c>
      <c r="AE747" s="163"/>
      <c r="AG747" s="163"/>
      <c r="AH747" s="163"/>
      <c r="AM747" s="164"/>
      <c r="AO747" s="164"/>
      <c r="AP747" s="164"/>
      <c r="BQ747" s="6" t="s">
        <v>353</v>
      </c>
    </row>
    <row r="748" spans="1:70" x14ac:dyDescent="0.2">
      <c r="A748" s="253">
        <v>1012</v>
      </c>
      <c r="B748" s="229" t="s">
        <v>2035</v>
      </c>
      <c r="C748" s="259" t="s">
        <v>2036</v>
      </c>
      <c r="D748" s="229" t="s">
        <v>2284</v>
      </c>
      <c r="E748" s="123" t="s">
        <v>1964</v>
      </c>
      <c r="F748" s="179" t="s">
        <v>102</v>
      </c>
      <c r="G748" s="26" t="s">
        <v>75</v>
      </c>
      <c r="H748" s="179" t="s">
        <v>65</v>
      </c>
      <c r="I748" s="179"/>
      <c r="J748" s="22">
        <v>0.5</v>
      </c>
      <c r="L748" s="180" t="s">
        <v>57</v>
      </c>
      <c r="M748" s="22" t="s">
        <v>58</v>
      </c>
      <c r="N748" s="22">
        <v>0</v>
      </c>
      <c r="O748" s="22" t="s">
        <v>59</v>
      </c>
      <c r="P748" s="22" t="s">
        <v>78</v>
      </c>
      <c r="R748" s="23" t="s">
        <v>2273</v>
      </c>
      <c r="T748" s="23">
        <v>150</v>
      </c>
      <c r="V748" s="25" t="s">
        <v>613</v>
      </c>
      <c r="W748" s="65">
        <v>2</v>
      </c>
      <c r="X748" s="106" t="s">
        <v>415</v>
      </c>
      <c r="Y748" s="25" t="s">
        <v>2274</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2285</v>
      </c>
    </row>
    <row r="749" spans="1:70" x14ac:dyDescent="0.2">
      <c r="A749" s="253">
        <v>1013</v>
      </c>
      <c r="B749" s="229" t="s">
        <v>2035</v>
      </c>
      <c r="C749" s="259" t="s">
        <v>2036</v>
      </c>
      <c r="D749" s="229" t="s">
        <v>2286</v>
      </c>
      <c r="E749" s="123" t="s">
        <v>1964</v>
      </c>
      <c r="F749" s="179" t="s">
        <v>102</v>
      </c>
      <c r="G749" s="26" t="s">
        <v>75</v>
      </c>
      <c r="H749" s="179" t="s">
        <v>65</v>
      </c>
      <c r="I749" s="179"/>
      <c r="J749" s="22">
        <v>0.5</v>
      </c>
      <c r="L749" s="180" t="s">
        <v>57</v>
      </c>
      <c r="M749" s="22" t="s">
        <v>58</v>
      </c>
      <c r="N749" s="22">
        <v>0</v>
      </c>
      <c r="O749" s="22" t="s">
        <v>59</v>
      </c>
      <c r="P749" s="22" t="s">
        <v>78</v>
      </c>
      <c r="R749" s="23" t="s">
        <v>2273</v>
      </c>
      <c r="T749" s="23">
        <v>150</v>
      </c>
      <c r="V749" s="25" t="s">
        <v>613</v>
      </c>
      <c r="W749" s="65">
        <v>2</v>
      </c>
      <c r="X749" s="106" t="s">
        <v>415</v>
      </c>
      <c r="Y749" s="25" t="s">
        <v>2274</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2035</v>
      </c>
      <c r="C750" s="259" t="s">
        <v>2036</v>
      </c>
      <c r="D750" s="229" t="s">
        <v>2287</v>
      </c>
      <c r="E750" s="123" t="s">
        <v>1964</v>
      </c>
      <c r="F750" s="179" t="s">
        <v>102</v>
      </c>
      <c r="G750" s="179" t="s">
        <v>75</v>
      </c>
      <c r="H750" s="179" t="s">
        <v>65</v>
      </c>
      <c r="I750" s="179"/>
      <c r="J750" s="176">
        <v>0.5</v>
      </c>
      <c r="K750" s="180"/>
      <c r="L750" s="180" t="s">
        <v>57</v>
      </c>
      <c r="M750" s="176" t="s">
        <v>58</v>
      </c>
      <c r="N750" s="176">
        <v>0</v>
      </c>
      <c r="O750" s="176" t="s">
        <v>59</v>
      </c>
      <c r="P750" s="176" t="s">
        <v>78</v>
      </c>
      <c r="Q750" s="177"/>
      <c r="R750" s="177" t="s">
        <v>2273</v>
      </c>
      <c r="S750" s="178"/>
      <c r="T750" s="177">
        <v>150</v>
      </c>
      <c r="U750" s="177"/>
      <c r="V750" s="165" t="s">
        <v>613</v>
      </c>
      <c r="W750" s="166">
        <v>2</v>
      </c>
      <c r="X750" s="106" t="s">
        <v>415</v>
      </c>
      <c r="Y750" s="165" t="s">
        <v>2274</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2035</v>
      </c>
      <c r="C751" s="259" t="s">
        <v>2036</v>
      </c>
      <c r="D751" s="229" t="s">
        <v>2288</v>
      </c>
      <c r="E751" s="3" t="s">
        <v>1964</v>
      </c>
      <c r="F751" s="26" t="s">
        <v>102</v>
      </c>
      <c r="G751" s="26" t="s">
        <v>75</v>
      </c>
      <c r="H751" s="26" t="s">
        <v>65</v>
      </c>
      <c r="J751" s="22">
        <v>0.5</v>
      </c>
      <c r="L751" s="28" t="s">
        <v>57</v>
      </c>
      <c r="M751" s="22" t="s">
        <v>58</v>
      </c>
      <c r="N751" s="22">
        <v>113</v>
      </c>
      <c r="O751" s="22" t="s">
        <v>59</v>
      </c>
      <c r="P751" s="22" t="s">
        <v>78</v>
      </c>
      <c r="R751" s="23" t="s">
        <v>2273</v>
      </c>
      <c r="T751" s="23">
        <v>150</v>
      </c>
      <c r="V751" s="25" t="s">
        <v>613</v>
      </c>
      <c r="W751" s="65">
        <v>2</v>
      </c>
      <c r="X751" s="106" t="s">
        <v>415</v>
      </c>
      <c r="Y751" s="25" t="s">
        <v>2274</v>
      </c>
      <c r="Z751" s="83" t="s">
        <v>62</v>
      </c>
      <c r="AA751" s="6">
        <v>1</v>
      </c>
      <c r="AB751" s="6">
        <v>0</v>
      </c>
      <c r="BB751" s="164"/>
      <c r="BQ751" s="6" t="s">
        <v>353</v>
      </c>
    </row>
    <row r="752" spans="1:70" x14ac:dyDescent="0.2">
      <c r="A752" s="253">
        <v>1016</v>
      </c>
      <c r="B752" s="229" t="s">
        <v>2035</v>
      </c>
      <c r="C752" s="259" t="s">
        <v>2036</v>
      </c>
      <c r="D752" s="229" t="s">
        <v>2289</v>
      </c>
      <c r="E752" s="3" t="s">
        <v>1964</v>
      </c>
      <c r="F752" s="26" t="s">
        <v>102</v>
      </c>
      <c r="G752" s="26" t="s">
        <v>75</v>
      </c>
      <c r="H752" s="179" t="s">
        <v>65</v>
      </c>
      <c r="J752" s="22">
        <v>0.5</v>
      </c>
      <c r="L752" s="180" t="s">
        <v>57</v>
      </c>
      <c r="M752" s="176" t="s">
        <v>58</v>
      </c>
      <c r="N752" s="176">
        <v>113</v>
      </c>
      <c r="O752" s="176" t="s">
        <v>59</v>
      </c>
      <c r="P752" s="176" t="s">
        <v>78</v>
      </c>
      <c r="Q752" s="177"/>
      <c r="R752" s="177" t="s">
        <v>2273</v>
      </c>
      <c r="S752" s="178"/>
      <c r="T752" s="177">
        <v>150</v>
      </c>
      <c r="U752" s="177"/>
      <c r="V752" s="165" t="s">
        <v>613</v>
      </c>
      <c r="W752" s="166">
        <v>2</v>
      </c>
      <c r="X752" s="106" t="s">
        <v>415</v>
      </c>
      <c r="Y752" s="165" t="s">
        <v>2274</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2035</v>
      </c>
      <c r="C753" s="259" t="s">
        <v>2036</v>
      </c>
      <c r="D753" s="229" t="s">
        <v>2290</v>
      </c>
      <c r="E753" s="3" t="s">
        <v>1964</v>
      </c>
      <c r="F753" s="26" t="s">
        <v>102</v>
      </c>
      <c r="G753" s="26" t="s">
        <v>75</v>
      </c>
      <c r="H753" s="179" t="s">
        <v>65</v>
      </c>
      <c r="J753" s="22">
        <v>0.5</v>
      </c>
      <c r="L753" s="180" t="s">
        <v>57</v>
      </c>
      <c r="M753" s="176" t="s">
        <v>58</v>
      </c>
      <c r="N753" s="176">
        <v>113</v>
      </c>
      <c r="O753" s="176" t="s">
        <v>59</v>
      </c>
      <c r="P753" s="176" t="s">
        <v>78</v>
      </c>
      <c r="Q753" s="177"/>
      <c r="R753" s="177" t="s">
        <v>2273</v>
      </c>
      <c r="S753" s="178"/>
      <c r="T753" s="177">
        <v>150</v>
      </c>
      <c r="U753" s="177"/>
      <c r="V753" s="165" t="s">
        <v>613</v>
      </c>
      <c r="W753" s="166">
        <v>2</v>
      </c>
      <c r="X753" s="106" t="s">
        <v>415</v>
      </c>
      <c r="Y753" s="165" t="s">
        <v>2274</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2035</v>
      </c>
      <c r="C754" s="259" t="s">
        <v>2036</v>
      </c>
      <c r="D754" s="229" t="s">
        <v>2291</v>
      </c>
      <c r="E754" s="3" t="s">
        <v>1964</v>
      </c>
      <c r="F754" s="26" t="s">
        <v>102</v>
      </c>
      <c r="G754" s="26" t="s">
        <v>75</v>
      </c>
      <c r="H754" s="26" t="s">
        <v>65</v>
      </c>
      <c r="J754" s="22">
        <v>0.5</v>
      </c>
      <c r="K754" s="180"/>
      <c r="L754" s="180" t="s">
        <v>57</v>
      </c>
      <c r="M754" s="22" t="s">
        <v>58</v>
      </c>
      <c r="N754" s="22">
        <v>113</v>
      </c>
      <c r="O754" s="22" t="s">
        <v>59</v>
      </c>
      <c r="P754" s="22" t="s">
        <v>78</v>
      </c>
      <c r="R754" s="23" t="s">
        <v>2273</v>
      </c>
      <c r="T754" s="23">
        <v>150</v>
      </c>
      <c r="V754" s="25" t="s">
        <v>613</v>
      </c>
      <c r="W754" s="65">
        <v>2</v>
      </c>
      <c r="X754" s="106" t="s">
        <v>415</v>
      </c>
      <c r="Y754" s="25" t="s">
        <v>2274</v>
      </c>
      <c r="Z754" s="83" t="s">
        <v>62</v>
      </c>
      <c r="AA754" s="6">
        <v>1</v>
      </c>
      <c r="AB754" s="6">
        <v>0</v>
      </c>
      <c r="AM754" s="164"/>
      <c r="BB754" s="164"/>
      <c r="BC754" s="164"/>
      <c r="BQ754" s="6" t="s">
        <v>353</v>
      </c>
    </row>
    <row r="755" spans="1:70" x14ac:dyDescent="0.2">
      <c r="A755" s="253">
        <v>1019</v>
      </c>
      <c r="B755" s="229" t="s">
        <v>2035</v>
      </c>
      <c r="C755" s="259" t="s">
        <v>2036</v>
      </c>
      <c r="D755" s="229" t="s">
        <v>2292</v>
      </c>
      <c r="E755" s="3" t="s">
        <v>1964</v>
      </c>
      <c r="F755" s="26" t="s">
        <v>102</v>
      </c>
      <c r="G755" s="26" t="s">
        <v>75</v>
      </c>
      <c r="H755" s="26" t="s">
        <v>65</v>
      </c>
      <c r="J755" s="22">
        <v>0.5</v>
      </c>
      <c r="K755" s="180"/>
      <c r="L755" s="180" t="s">
        <v>57</v>
      </c>
      <c r="M755" s="176" t="s">
        <v>58</v>
      </c>
      <c r="N755" s="22">
        <v>113</v>
      </c>
      <c r="O755" s="22" t="s">
        <v>59</v>
      </c>
      <c r="P755" s="22" t="s">
        <v>78</v>
      </c>
      <c r="R755" s="23" t="s">
        <v>2273</v>
      </c>
      <c r="T755" s="23">
        <v>150</v>
      </c>
      <c r="V755" s="25" t="s">
        <v>613</v>
      </c>
      <c r="W755" s="65">
        <v>2</v>
      </c>
      <c r="X755" s="106" t="s">
        <v>415</v>
      </c>
      <c r="Y755" s="25" t="s">
        <v>2274</v>
      </c>
      <c r="Z755" s="83" t="s">
        <v>62</v>
      </c>
      <c r="AA755" s="6">
        <v>1</v>
      </c>
      <c r="AB755" s="6">
        <v>0</v>
      </c>
      <c r="AE755" s="163"/>
      <c r="AM755" s="164"/>
      <c r="AU755" s="163"/>
      <c r="BB755" s="164"/>
      <c r="BQ755" s="6" t="s">
        <v>353</v>
      </c>
    </row>
    <row r="756" spans="1:70" x14ac:dyDescent="0.2">
      <c r="A756" s="253">
        <v>1020</v>
      </c>
      <c r="B756" s="229" t="s">
        <v>2035</v>
      </c>
      <c r="C756" s="259" t="s">
        <v>2036</v>
      </c>
      <c r="D756" s="229" t="s">
        <v>2293</v>
      </c>
      <c r="E756" s="3" t="s">
        <v>1964</v>
      </c>
      <c r="F756" s="26" t="s">
        <v>102</v>
      </c>
      <c r="G756" s="26" t="s">
        <v>75</v>
      </c>
      <c r="H756" s="26" t="s">
        <v>65</v>
      </c>
      <c r="J756" s="22">
        <v>0.5</v>
      </c>
      <c r="K756" s="180"/>
      <c r="L756" s="180" t="s">
        <v>57</v>
      </c>
      <c r="M756" s="176" t="s">
        <v>58</v>
      </c>
      <c r="N756" s="22">
        <v>113</v>
      </c>
      <c r="O756" s="22" t="s">
        <v>59</v>
      </c>
      <c r="P756" s="22" t="s">
        <v>78</v>
      </c>
      <c r="R756" s="23" t="s">
        <v>2273</v>
      </c>
      <c r="T756" s="23">
        <v>150</v>
      </c>
      <c r="V756" s="25" t="s">
        <v>613</v>
      </c>
      <c r="W756" s="65">
        <v>2</v>
      </c>
      <c r="X756" s="106" t="s">
        <v>415</v>
      </c>
      <c r="Y756" s="25" t="s">
        <v>2274</v>
      </c>
      <c r="Z756" s="83" t="s">
        <v>62</v>
      </c>
      <c r="AA756" s="6">
        <v>1</v>
      </c>
      <c r="AB756" s="6">
        <v>0</v>
      </c>
      <c r="AM756" s="164"/>
      <c r="BQ756" s="6" t="s">
        <v>353</v>
      </c>
      <c r="BR756" s="163"/>
    </row>
    <row r="757" spans="1:70" x14ac:dyDescent="0.2">
      <c r="A757" s="253">
        <v>1021</v>
      </c>
      <c r="B757" s="229" t="s">
        <v>2035</v>
      </c>
      <c r="C757" s="259" t="s">
        <v>2036</v>
      </c>
      <c r="D757" s="229" t="s">
        <v>2294</v>
      </c>
      <c r="E757" s="3" t="s">
        <v>1964</v>
      </c>
      <c r="F757" s="179" t="s">
        <v>102</v>
      </c>
      <c r="G757" s="179" t="s">
        <v>75</v>
      </c>
      <c r="H757" s="179" t="s">
        <v>65</v>
      </c>
      <c r="I757" s="179"/>
      <c r="J757" s="22">
        <v>0.5</v>
      </c>
      <c r="K757" s="180"/>
      <c r="L757" s="180" t="s">
        <v>57</v>
      </c>
      <c r="M757" s="176" t="s">
        <v>58</v>
      </c>
      <c r="N757" s="22">
        <v>113</v>
      </c>
      <c r="O757" s="22" t="s">
        <v>59</v>
      </c>
      <c r="P757" s="22" t="s">
        <v>78</v>
      </c>
      <c r="R757" s="23" t="s">
        <v>2273</v>
      </c>
      <c r="T757" s="23">
        <v>150</v>
      </c>
      <c r="V757" s="165" t="s">
        <v>613</v>
      </c>
      <c r="W757" s="166">
        <v>2</v>
      </c>
      <c r="X757" s="106" t="s">
        <v>415</v>
      </c>
      <c r="Y757" s="25" t="s">
        <v>2274</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2035</v>
      </c>
      <c r="C758" s="259" t="s">
        <v>2036</v>
      </c>
      <c r="D758" s="229" t="s">
        <v>2295</v>
      </c>
      <c r="E758" s="3" t="s">
        <v>1964</v>
      </c>
      <c r="F758" s="179" t="s">
        <v>102</v>
      </c>
      <c r="G758" s="179" t="s">
        <v>75</v>
      </c>
      <c r="H758" s="179" t="s">
        <v>65</v>
      </c>
      <c r="I758" s="179"/>
      <c r="J758" s="22">
        <v>0.5</v>
      </c>
      <c r="L758" s="180" t="s">
        <v>57</v>
      </c>
      <c r="M758" s="176" t="s">
        <v>58</v>
      </c>
      <c r="N758" s="22">
        <v>113</v>
      </c>
      <c r="O758" s="22" t="s">
        <v>59</v>
      </c>
      <c r="P758" s="22" t="s">
        <v>78</v>
      </c>
      <c r="R758" s="23" t="s">
        <v>2273</v>
      </c>
      <c r="T758" s="23">
        <v>150</v>
      </c>
      <c r="V758" s="165" t="s">
        <v>613</v>
      </c>
      <c r="W758" s="166">
        <v>2</v>
      </c>
      <c r="X758" s="106" t="s">
        <v>415</v>
      </c>
      <c r="Y758" s="25" t="s">
        <v>2274</v>
      </c>
      <c r="Z758" s="83" t="s">
        <v>62</v>
      </c>
      <c r="AA758" s="6">
        <v>1</v>
      </c>
      <c r="AB758" s="6">
        <v>1</v>
      </c>
      <c r="AC758" s="163"/>
      <c r="AD758" s="163"/>
      <c r="AE758" s="163"/>
      <c r="AF758" s="163"/>
      <c r="AG758" s="163"/>
      <c r="AH758" s="163"/>
      <c r="AI758" s="163"/>
      <c r="AJ758" s="163"/>
      <c r="BQ758" s="6" t="s">
        <v>353</v>
      </c>
      <c r="BR758" s="163" t="s">
        <v>2285</v>
      </c>
    </row>
    <row r="759" spans="1:70" x14ac:dyDescent="0.2">
      <c r="A759" s="253">
        <v>1023</v>
      </c>
      <c r="B759" s="229" t="s">
        <v>2035</v>
      </c>
      <c r="C759" s="259" t="s">
        <v>2036</v>
      </c>
      <c r="D759" s="229" t="s">
        <v>2296</v>
      </c>
      <c r="E759" s="3" t="s">
        <v>1964</v>
      </c>
      <c r="F759" s="179" t="s">
        <v>102</v>
      </c>
      <c r="G759" s="179" t="s">
        <v>75</v>
      </c>
      <c r="H759" s="179" t="s">
        <v>65</v>
      </c>
      <c r="I759" s="179"/>
      <c r="J759" s="22">
        <v>0.5</v>
      </c>
      <c r="L759" s="180" t="s">
        <v>57</v>
      </c>
      <c r="M759" s="176" t="s">
        <v>58</v>
      </c>
      <c r="N759" s="22">
        <v>113</v>
      </c>
      <c r="O759" s="22" t="s">
        <v>59</v>
      </c>
      <c r="P759" s="22" t="s">
        <v>78</v>
      </c>
      <c r="R759" s="23" t="s">
        <v>2273</v>
      </c>
      <c r="T759" s="23">
        <v>150</v>
      </c>
      <c r="V759" s="165" t="s">
        <v>613</v>
      </c>
      <c r="W759" s="166">
        <v>2</v>
      </c>
      <c r="X759" s="106" t="s">
        <v>415</v>
      </c>
      <c r="Y759" s="25" t="s">
        <v>2274</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2035</v>
      </c>
      <c r="C760" s="259" t="s">
        <v>2036</v>
      </c>
      <c r="D760" s="229" t="s">
        <v>2297</v>
      </c>
      <c r="E760" s="3" t="s">
        <v>1964</v>
      </c>
      <c r="F760" s="26" t="s">
        <v>102</v>
      </c>
      <c r="G760" s="26" t="s">
        <v>75</v>
      </c>
      <c r="H760" s="26" t="s">
        <v>65</v>
      </c>
      <c r="J760" s="22">
        <v>0.5</v>
      </c>
      <c r="L760" s="28" t="s">
        <v>57</v>
      </c>
      <c r="M760" s="176" t="s">
        <v>58</v>
      </c>
      <c r="N760" s="22">
        <v>113</v>
      </c>
      <c r="O760" s="22" t="s">
        <v>59</v>
      </c>
      <c r="P760" s="22" t="s">
        <v>78</v>
      </c>
      <c r="R760" s="23" t="s">
        <v>2273</v>
      </c>
      <c r="T760" s="23">
        <v>150</v>
      </c>
      <c r="V760" s="25" t="s">
        <v>613</v>
      </c>
      <c r="W760" s="65">
        <v>2</v>
      </c>
      <c r="X760" s="106" t="s">
        <v>415</v>
      </c>
      <c r="Y760" s="25" t="s">
        <v>2274</v>
      </c>
      <c r="Z760" s="83" t="s">
        <v>62</v>
      </c>
      <c r="AA760" s="6">
        <v>1</v>
      </c>
      <c r="AB760" s="6">
        <v>0</v>
      </c>
      <c r="BQ760" s="6" t="s">
        <v>353</v>
      </c>
    </row>
    <row r="761" spans="1:70" x14ac:dyDescent="0.2">
      <c r="A761" s="253">
        <v>1025</v>
      </c>
      <c r="B761" s="229" t="s">
        <v>2298</v>
      </c>
      <c r="C761" s="259" t="s">
        <v>2299</v>
      </c>
      <c r="D761" s="229" t="s">
        <v>2300</v>
      </c>
      <c r="E761" s="3" t="s">
        <v>2043</v>
      </c>
      <c r="F761" s="26" t="s">
        <v>102</v>
      </c>
      <c r="G761" s="26" t="s">
        <v>55</v>
      </c>
      <c r="H761" s="179" t="s">
        <v>2301</v>
      </c>
      <c r="J761" s="22">
        <v>0.8</v>
      </c>
      <c r="L761" s="28" t="s">
        <v>57</v>
      </c>
      <c r="M761" s="176" t="s">
        <v>58</v>
      </c>
      <c r="N761" s="22">
        <v>0</v>
      </c>
      <c r="O761" s="22" t="s">
        <v>59</v>
      </c>
      <c r="P761" s="22" t="s">
        <v>78</v>
      </c>
      <c r="R761" s="23" t="s">
        <v>2853</v>
      </c>
      <c r="U761" s="23" t="s">
        <v>2303</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815</v>
      </c>
      <c r="BR761" s="5" t="s">
        <v>2304</v>
      </c>
    </row>
    <row r="762" spans="1:70" x14ac:dyDescent="0.2">
      <c r="A762" s="253">
        <v>1026</v>
      </c>
      <c r="B762" s="229" t="s">
        <v>2298</v>
      </c>
      <c r="C762" s="259" t="s">
        <v>2299</v>
      </c>
      <c r="D762" s="229" t="s">
        <v>2305</v>
      </c>
      <c r="E762" s="3" t="s">
        <v>2043</v>
      </c>
      <c r="F762" s="26" t="s">
        <v>102</v>
      </c>
      <c r="G762" s="26" t="s">
        <v>55</v>
      </c>
      <c r="H762" s="179" t="s">
        <v>2301</v>
      </c>
      <c r="J762" s="22">
        <v>0.8</v>
      </c>
      <c r="L762" s="28" t="s">
        <v>57</v>
      </c>
      <c r="M762" s="176" t="s">
        <v>58</v>
      </c>
      <c r="N762" s="22">
        <v>73</v>
      </c>
      <c r="O762" s="22" t="s">
        <v>59</v>
      </c>
      <c r="P762" s="22" t="s">
        <v>78</v>
      </c>
      <c r="R762" s="23" t="s">
        <v>2853</v>
      </c>
      <c r="U762" s="23" t="s">
        <v>2303</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815</v>
      </c>
      <c r="BR762" s="5" t="s">
        <v>2304</v>
      </c>
    </row>
    <row r="763" spans="1:70" x14ac:dyDescent="0.2">
      <c r="A763" s="253">
        <v>1027</v>
      </c>
      <c r="B763" s="229" t="s">
        <v>2025</v>
      </c>
      <c r="C763" s="259" t="s">
        <v>2026</v>
      </c>
      <c r="D763" s="229" t="s">
        <v>2306</v>
      </c>
      <c r="E763" s="3" t="s">
        <v>1964</v>
      </c>
      <c r="F763" s="26" t="s">
        <v>102</v>
      </c>
      <c r="G763" s="26" t="s">
        <v>55</v>
      </c>
      <c r="H763" s="26" t="s">
        <v>56</v>
      </c>
      <c r="J763" s="22">
        <v>0.25</v>
      </c>
      <c r="L763" s="28" t="s">
        <v>57</v>
      </c>
      <c r="M763" s="176" t="s">
        <v>58</v>
      </c>
      <c r="N763" s="22">
        <v>0</v>
      </c>
      <c r="O763" s="22" t="s">
        <v>59</v>
      </c>
      <c r="P763" s="22" t="s">
        <v>78</v>
      </c>
      <c r="Q763" s="23" t="s">
        <v>2308</v>
      </c>
      <c r="R763" s="23" t="s">
        <v>2309</v>
      </c>
      <c r="T763" s="23">
        <v>150</v>
      </c>
      <c r="V763" s="25" t="s">
        <v>61</v>
      </c>
      <c r="W763" s="65">
        <v>3</v>
      </c>
      <c r="X763" s="106" t="s">
        <v>202</v>
      </c>
      <c r="Y763" s="25" t="s">
        <v>2310</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2311</v>
      </c>
    </row>
    <row r="764" spans="1:70" x14ac:dyDescent="0.2">
      <c r="A764" s="253">
        <v>1028</v>
      </c>
      <c r="B764" s="229" t="s">
        <v>2025</v>
      </c>
      <c r="C764" s="259" t="s">
        <v>2026</v>
      </c>
      <c r="D764" s="229" t="s">
        <v>2312</v>
      </c>
      <c r="E764" s="3" t="s">
        <v>1964</v>
      </c>
      <c r="F764" s="26" t="s">
        <v>102</v>
      </c>
      <c r="G764" s="26" t="s">
        <v>55</v>
      </c>
      <c r="H764" s="26" t="s">
        <v>2307</v>
      </c>
      <c r="J764" s="22">
        <v>0.25</v>
      </c>
      <c r="L764" s="28" t="s">
        <v>57</v>
      </c>
      <c r="M764" s="176" t="s">
        <v>58</v>
      </c>
      <c r="N764" s="22">
        <v>73</v>
      </c>
      <c r="O764" s="22" t="s">
        <v>59</v>
      </c>
      <c r="P764" s="176" t="s">
        <v>78</v>
      </c>
      <c r="Q764" s="23" t="s">
        <v>2308</v>
      </c>
      <c r="R764" s="177" t="s">
        <v>2309</v>
      </c>
      <c r="T764" s="23">
        <v>150</v>
      </c>
      <c r="V764" s="25" t="s">
        <v>61</v>
      </c>
      <c r="W764" s="65">
        <v>3</v>
      </c>
      <c r="X764" s="106" t="s">
        <v>202</v>
      </c>
      <c r="Y764" s="25" t="s">
        <v>2310</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2311</v>
      </c>
    </row>
    <row r="765" spans="1:70" x14ac:dyDescent="0.2">
      <c r="A765" s="253">
        <v>1029</v>
      </c>
      <c r="B765" s="229" t="s">
        <v>2025</v>
      </c>
      <c r="C765" s="259" t="s">
        <v>2026</v>
      </c>
      <c r="D765" s="229" t="s">
        <v>2313</v>
      </c>
      <c r="E765" s="3" t="s">
        <v>1964</v>
      </c>
      <c r="F765" s="26" t="s">
        <v>102</v>
      </c>
      <c r="G765" s="26" t="s">
        <v>55</v>
      </c>
      <c r="H765" s="179" t="s">
        <v>2307</v>
      </c>
      <c r="J765" s="22">
        <v>0.25</v>
      </c>
      <c r="L765" s="28" t="s">
        <v>57</v>
      </c>
      <c r="M765" s="176" t="s">
        <v>58</v>
      </c>
      <c r="N765" s="176">
        <v>73</v>
      </c>
      <c r="O765" s="22" t="s">
        <v>59</v>
      </c>
      <c r="P765" s="176" t="s">
        <v>78</v>
      </c>
      <c r="Q765" s="23" t="s">
        <v>2308</v>
      </c>
      <c r="R765" s="177" t="s">
        <v>2309</v>
      </c>
      <c r="T765" s="23">
        <v>150</v>
      </c>
      <c r="V765" s="165" t="s">
        <v>61</v>
      </c>
      <c r="W765" s="65">
        <v>3</v>
      </c>
      <c r="X765" s="106" t="s">
        <v>202</v>
      </c>
      <c r="Y765" s="165" t="s">
        <v>2310</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2311</v>
      </c>
    </row>
    <row r="766" spans="1:70" x14ac:dyDescent="0.2">
      <c r="A766" s="253">
        <v>1030</v>
      </c>
      <c r="B766" s="229" t="s">
        <v>2025</v>
      </c>
      <c r="C766" s="259" t="s">
        <v>2026</v>
      </c>
      <c r="D766" s="229" t="s">
        <v>2314</v>
      </c>
      <c r="E766" s="3" t="s">
        <v>834</v>
      </c>
      <c r="F766" s="26" t="s">
        <v>102</v>
      </c>
      <c r="G766" s="26" t="s">
        <v>55</v>
      </c>
      <c r="H766" s="179" t="s">
        <v>56</v>
      </c>
      <c r="J766" s="22">
        <v>400</v>
      </c>
      <c r="L766" s="28" t="s">
        <v>57</v>
      </c>
      <c r="M766" s="176" t="s">
        <v>58</v>
      </c>
      <c r="N766" s="22" t="s">
        <v>2315</v>
      </c>
      <c r="O766" s="22" t="s">
        <v>59</v>
      </c>
      <c r="P766" s="176" t="s">
        <v>91</v>
      </c>
      <c r="Q766" s="23" t="s">
        <v>2316</v>
      </c>
      <c r="R766" s="177" t="s">
        <v>2317</v>
      </c>
      <c r="V766" s="165" t="s">
        <v>61</v>
      </c>
      <c r="W766" s="65">
        <v>3</v>
      </c>
      <c r="X766" s="106" t="s">
        <v>202</v>
      </c>
      <c r="Y766" s="165" t="s">
        <v>2310</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2311</v>
      </c>
    </row>
    <row r="767" spans="1:70" x14ac:dyDescent="0.2">
      <c r="A767" s="253">
        <v>1031</v>
      </c>
      <c r="B767" s="229" t="s">
        <v>2025</v>
      </c>
      <c r="C767" s="259" t="s">
        <v>2026</v>
      </c>
      <c r="D767" s="229" t="s">
        <v>2318</v>
      </c>
      <c r="E767" s="3" t="s">
        <v>834</v>
      </c>
      <c r="F767" s="26" t="s">
        <v>102</v>
      </c>
      <c r="G767" s="26" t="s">
        <v>75</v>
      </c>
      <c r="H767" s="26" t="s">
        <v>398</v>
      </c>
      <c r="J767" s="22">
        <v>400</v>
      </c>
      <c r="L767" s="28" t="s">
        <v>57</v>
      </c>
      <c r="M767" s="176" t="s">
        <v>58</v>
      </c>
      <c r="N767" s="22" t="s">
        <v>2315</v>
      </c>
      <c r="O767" s="176" t="s">
        <v>59</v>
      </c>
      <c r="P767" s="176" t="s">
        <v>91</v>
      </c>
      <c r="Q767" s="23" t="s">
        <v>2316</v>
      </c>
      <c r="R767" s="23" t="s">
        <v>2317</v>
      </c>
      <c r="V767" s="25" t="s">
        <v>61</v>
      </c>
      <c r="W767" s="65">
        <v>3</v>
      </c>
      <c r="X767" s="106" t="s">
        <v>202</v>
      </c>
      <c r="Y767" s="25" t="s">
        <v>2310</v>
      </c>
      <c r="Z767" s="83" t="s">
        <v>62</v>
      </c>
      <c r="AB767" s="6">
        <v>1</v>
      </c>
      <c r="AC767" s="5">
        <v>23</v>
      </c>
      <c r="AD767" s="5" t="s">
        <v>79</v>
      </c>
      <c r="AK767" s="6">
        <v>50</v>
      </c>
      <c r="AL767" s="6" t="s">
        <v>80</v>
      </c>
      <c r="BQ767" s="6" t="s">
        <v>353</v>
      </c>
      <c r="BR767" s="5" t="s">
        <v>2311</v>
      </c>
    </row>
    <row r="768" spans="1:70" x14ac:dyDescent="0.2">
      <c r="A768" s="253">
        <v>1032</v>
      </c>
      <c r="B768" s="229" t="s">
        <v>2025</v>
      </c>
      <c r="C768" s="259" t="s">
        <v>2026</v>
      </c>
      <c r="D768" s="229" t="s">
        <v>2319</v>
      </c>
      <c r="E768" s="3" t="s">
        <v>834</v>
      </c>
      <c r="F768" s="26" t="s">
        <v>102</v>
      </c>
      <c r="G768" s="26" t="s">
        <v>75</v>
      </c>
      <c r="H768" s="26" t="s">
        <v>398</v>
      </c>
      <c r="J768" s="22">
        <v>400</v>
      </c>
      <c r="L768" s="28" t="s">
        <v>57</v>
      </c>
      <c r="M768" s="176" t="s">
        <v>58</v>
      </c>
      <c r="N768" s="22" t="s">
        <v>2315</v>
      </c>
      <c r="O768" s="176" t="s">
        <v>59</v>
      </c>
      <c r="P768" s="176" t="s">
        <v>91</v>
      </c>
      <c r="Q768" s="23" t="s">
        <v>2316</v>
      </c>
      <c r="R768" s="23" t="s">
        <v>2317</v>
      </c>
      <c r="V768" s="25" t="s">
        <v>61</v>
      </c>
      <c r="W768" s="65">
        <v>3</v>
      </c>
      <c r="X768" s="106" t="s">
        <v>202</v>
      </c>
      <c r="Y768" s="25" t="s">
        <v>2310</v>
      </c>
      <c r="Z768" s="83" t="s">
        <v>62</v>
      </c>
      <c r="AA768" s="6">
        <v>1</v>
      </c>
      <c r="AC768" s="5">
        <v>24</v>
      </c>
      <c r="AD768" s="5" t="s">
        <v>79</v>
      </c>
      <c r="AK768" s="6">
        <v>74</v>
      </c>
      <c r="AL768" s="6" t="s">
        <v>80</v>
      </c>
      <c r="BQ768" s="6" t="s">
        <v>353</v>
      </c>
      <c r="BR768" s="5" t="s">
        <v>2311</v>
      </c>
    </row>
    <row r="769" spans="1:70" x14ac:dyDescent="0.2">
      <c r="A769" s="253">
        <v>1033</v>
      </c>
      <c r="B769" s="229" t="s">
        <v>2025</v>
      </c>
      <c r="C769" s="259" t="s">
        <v>2026</v>
      </c>
      <c r="D769" s="229" t="s">
        <v>2320</v>
      </c>
      <c r="E769" s="3" t="s">
        <v>834</v>
      </c>
      <c r="F769" s="26" t="s">
        <v>102</v>
      </c>
      <c r="G769" s="26" t="s">
        <v>75</v>
      </c>
      <c r="H769" s="26" t="s">
        <v>398</v>
      </c>
      <c r="J769" s="22">
        <v>400</v>
      </c>
      <c r="L769" s="28" t="s">
        <v>57</v>
      </c>
      <c r="M769" s="22" t="s">
        <v>58</v>
      </c>
      <c r="N769" s="22" t="s">
        <v>2315</v>
      </c>
      <c r="O769" s="22" t="s">
        <v>59</v>
      </c>
      <c r="P769" s="22" t="s">
        <v>91</v>
      </c>
      <c r="Q769" s="23" t="s">
        <v>2316</v>
      </c>
      <c r="R769" s="23" t="s">
        <v>2317</v>
      </c>
      <c r="V769" s="165" t="s">
        <v>61</v>
      </c>
      <c r="W769" s="65">
        <v>3</v>
      </c>
      <c r="X769" s="106" t="s">
        <v>202</v>
      </c>
      <c r="Y769" s="25" t="s">
        <v>2310</v>
      </c>
      <c r="Z769" s="83" t="s">
        <v>62</v>
      </c>
      <c r="AA769" s="6">
        <v>1</v>
      </c>
      <c r="AC769" s="5">
        <v>26</v>
      </c>
      <c r="AD769" s="163" t="s">
        <v>79</v>
      </c>
      <c r="AE769" s="163"/>
      <c r="AH769" s="163"/>
      <c r="AK769" s="6">
        <v>86</v>
      </c>
      <c r="AL769" s="6" t="s">
        <v>80</v>
      </c>
      <c r="AM769" s="164"/>
      <c r="AP769" s="164"/>
      <c r="AU769" s="163"/>
      <c r="BQ769" s="6" t="s">
        <v>353</v>
      </c>
      <c r="BR769" s="5" t="s">
        <v>2311</v>
      </c>
    </row>
    <row r="770" spans="1:70" x14ac:dyDescent="0.2">
      <c r="A770" s="253">
        <v>1034</v>
      </c>
      <c r="B770" s="229" t="s">
        <v>2025</v>
      </c>
      <c r="C770" s="259" t="s">
        <v>2026</v>
      </c>
      <c r="D770" s="229" t="s">
        <v>2321</v>
      </c>
      <c r="E770" s="123" t="s">
        <v>834</v>
      </c>
      <c r="F770" s="179" t="s">
        <v>102</v>
      </c>
      <c r="G770" s="179" t="s">
        <v>75</v>
      </c>
      <c r="H770" s="179" t="s">
        <v>398</v>
      </c>
      <c r="I770" s="179"/>
      <c r="J770" s="176">
        <v>400</v>
      </c>
      <c r="K770" s="180"/>
      <c r="L770" s="180" t="s">
        <v>57</v>
      </c>
      <c r="M770" s="176" t="s">
        <v>58</v>
      </c>
      <c r="N770" s="22" t="s">
        <v>2315</v>
      </c>
      <c r="O770" s="22" t="s">
        <v>59</v>
      </c>
      <c r="P770" s="22" t="s">
        <v>91</v>
      </c>
      <c r="Q770" s="23" t="s">
        <v>2316</v>
      </c>
      <c r="R770" s="23" t="s">
        <v>2317</v>
      </c>
      <c r="V770" s="165" t="s">
        <v>61</v>
      </c>
      <c r="W770" s="65">
        <v>3</v>
      </c>
      <c r="X770" s="106" t="s">
        <v>202</v>
      </c>
      <c r="Y770" s="25" t="s">
        <v>2310</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2311</v>
      </c>
    </row>
    <row r="771" spans="1:70" x14ac:dyDescent="0.2">
      <c r="A771" s="253">
        <v>1035</v>
      </c>
      <c r="B771" s="229" t="s">
        <v>2025</v>
      </c>
      <c r="C771" s="259" t="s">
        <v>2026</v>
      </c>
      <c r="D771" s="229" t="s">
        <v>2322</v>
      </c>
      <c r="E771" s="123" t="s">
        <v>834</v>
      </c>
      <c r="F771" s="179" t="s">
        <v>102</v>
      </c>
      <c r="G771" s="179" t="s">
        <v>75</v>
      </c>
      <c r="H771" s="179" t="s">
        <v>398</v>
      </c>
      <c r="I771" s="179"/>
      <c r="J771" s="176">
        <v>400</v>
      </c>
      <c r="K771" s="180"/>
      <c r="L771" s="180" t="s">
        <v>57</v>
      </c>
      <c r="M771" s="176" t="s">
        <v>58</v>
      </c>
      <c r="N771" s="22" t="s">
        <v>2315</v>
      </c>
      <c r="O771" s="22" t="s">
        <v>59</v>
      </c>
      <c r="P771" s="22" t="s">
        <v>91</v>
      </c>
      <c r="Q771" s="23" t="s">
        <v>2316</v>
      </c>
      <c r="R771" s="23" t="s">
        <v>2317</v>
      </c>
      <c r="V771" s="165" t="s">
        <v>61</v>
      </c>
      <c r="W771" s="65">
        <v>3</v>
      </c>
      <c r="X771" s="106" t="s">
        <v>202</v>
      </c>
      <c r="Y771" s="25" t="s">
        <v>2310</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2311</v>
      </c>
    </row>
    <row r="772" spans="1:70" x14ac:dyDescent="0.2">
      <c r="A772" s="253">
        <v>1036</v>
      </c>
      <c r="B772" s="229" t="s">
        <v>2025</v>
      </c>
      <c r="C772" s="259" t="s">
        <v>2026</v>
      </c>
      <c r="D772" s="229" t="s">
        <v>2323</v>
      </c>
      <c r="E772" s="123" t="s">
        <v>834</v>
      </c>
      <c r="F772" s="179" t="s">
        <v>102</v>
      </c>
      <c r="G772" s="179" t="s">
        <v>75</v>
      </c>
      <c r="H772" s="179" t="s">
        <v>398</v>
      </c>
      <c r="I772" s="179"/>
      <c r="J772" s="176">
        <v>400</v>
      </c>
      <c r="K772" s="180"/>
      <c r="L772" s="180" t="s">
        <v>57</v>
      </c>
      <c r="M772" s="176" t="s">
        <v>58</v>
      </c>
      <c r="N772" s="22" t="s">
        <v>2315</v>
      </c>
      <c r="O772" s="22" t="s">
        <v>59</v>
      </c>
      <c r="P772" s="22" t="s">
        <v>91</v>
      </c>
      <c r="Q772" s="23" t="s">
        <v>2316</v>
      </c>
      <c r="R772" s="23" t="s">
        <v>2317</v>
      </c>
      <c r="V772" s="165" t="s">
        <v>61</v>
      </c>
      <c r="W772" s="65">
        <v>3</v>
      </c>
      <c r="X772" s="106" t="s">
        <v>202</v>
      </c>
      <c r="Y772" s="25" t="s">
        <v>2310</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2311</v>
      </c>
    </row>
    <row r="773" spans="1:70" x14ac:dyDescent="0.2">
      <c r="A773" s="253">
        <v>1037</v>
      </c>
      <c r="B773" s="229" t="s">
        <v>2025</v>
      </c>
      <c r="C773" s="259" t="s">
        <v>2026</v>
      </c>
      <c r="D773" s="229" t="s">
        <v>2324</v>
      </c>
      <c r="E773" s="123" t="s">
        <v>834</v>
      </c>
      <c r="F773" s="179" t="s">
        <v>102</v>
      </c>
      <c r="G773" s="179" t="s">
        <v>75</v>
      </c>
      <c r="H773" s="26" t="s">
        <v>398</v>
      </c>
      <c r="J773" s="22">
        <v>400</v>
      </c>
      <c r="L773" s="28" t="s">
        <v>57</v>
      </c>
      <c r="M773" s="22" t="s">
        <v>58</v>
      </c>
      <c r="N773" s="22" t="s">
        <v>2315</v>
      </c>
      <c r="O773" s="22" t="s">
        <v>59</v>
      </c>
      <c r="P773" s="22" t="s">
        <v>91</v>
      </c>
      <c r="Q773" s="23" t="s">
        <v>2316</v>
      </c>
      <c r="R773" s="23" t="s">
        <v>2317</v>
      </c>
      <c r="V773" s="25" t="s">
        <v>61</v>
      </c>
      <c r="W773" s="65">
        <v>3</v>
      </c>
      <c r="X773" s="106" t="s">
        <v>202</v>
      </c>
      <c r="Y773" s="25" t="s">
        <v>2310</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2311</v>
      </c>
    </row>
    <row r="774" spans="1:70" x14ac:dyDescent="0.2">
      <c r="A774" s="253">
        <v>1038</v>
      </c>
      <c r="B774" s="229" t="s">
        <v>2025</v>
      </c>
      <c r="C774" s="259" t="s">
        <v>2026</v>
      </c>
      <c r="D774" s="229" t="s">
        <v>2325</v>
      </c>
      <c r="E774" s="123" t="s">
        <v>834</v>
      </c>
      <c r="F774" s="179" t="s">
        <v>102</v>
      </c>
      <c r="G774" s="179" t="s">
        <v>75</v>
      </c>
      <c r="H774" s="179" t="s">
        <v>398</v>
      </c>
      <c r="J774" s="22">
        <v>400</v>
      </c>
      <c r="L774" s="28" t="s">
        <v>57</v>
      </c>
      <c r="M774" s="22" t="s">
        <v>58</v>
      </c>
      <c r="N774" s="22" t="s">
        <v>2315</v>
      </c>
      <c r="O774" s="22" t="s">
        <v>59</v>
      </c>
      <c r="P774" s="22" t="s">
        <v>91</v>
      </c>
      <c r="Q774" s="23" t="s">
        <v>2316</v>
      </c>
      <c r="R774" s="23" t="s">
        <v>2317</v>
      </c>
      <c r="V774" s="25" t="s">
        <v>61</v>
      </c>
      <c r="W774" s="65">
        <v>3</v>
      </c>
      <c r="X774" s="106" t="s">
        <v>202</v>
      </c>
      <c r="Y774" s="25" t="s">
        <v>2310</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2311</v>
      </c>
    </row>
    <row r="775" spans="1:70" x14ac:dyDescent="0.2">
      <c r="A775" s="253">
        <v>1039</v>
      </c>
      <c r="B775" s="229" t="s">
        <v>2025</v>
      </c>
      <c r="C775" s="259" t="s">
        <v>2026</v>
      </c>
      <c r="D775" s="229" t="s">
        <v>2326</v>
      </c>
      <c r="E775" s="3" t="s">
        <v>834</v>
      </c>
      <c r="F775" s="26" t="s">
        <v>102</v>
      </c>
      <c r="G775" s="26" t="s">
        <v>75</v>
      </c>
      <c r="H775" s="26" t="s">
        <v>398</v>
      </c>
      <c r="J775" s="22">
        <v>400</v>
      </c>
      <c r="L775" s="28" t="s">
        <v>57</v>
      </c>
      <c r="M775" s="22" t="s">
        <v>58</v>
      </c>
      <c r="N775" s="22" t="s">
        <v>2315</v>
      </c>
      <c r="O775" s="22" t="s">
        <v>59</v>
      </c>
      <c r="P775" s="22" t="s">
        <v>91</v>
      </c>
      <c r="Q775" s="23" t="s">
        <v>2316</v>
      </c>
      <c r="R775" s="23" t="s">
        <v>2317</v>
      </c>
      <c r="V775" s="25" t="s">
        <v>61</v>
      </c>
      <c r="W775" s="65">
        <v>3</v>
      </c>
      <c r="X775" s="106" t="s">
        <v>202</v>
      </c>
      <c r="Y775" s="25" t="s">
        <v>2310</v>
      </c>
      <c r="Z775" s="83" t="s">
        <v>62</v>
      </c>
      <c r="AB775" s="6">
        <v>1</v>
      </c>
      <c r="AC775" s="5">
        <v>26</v>
      </c>
      <c r="AD775" s="5" t="s">
        <v>79</v>
      </c>
      <c r="AK775" s="6">
        <v>62</v>
      </c>
      <c r="AL775" s="6" t="s">
        <v>80</v>
      </c>
      <c r="BQ775" s="6" t="s">
        <v>353</v>
      </c>
      <c r="BR775" s="5" t="s">
        <v>2311</v>
      </c>
    </row>
    <row r="776" spans="1:70" x14ac:dyDescent="0.2">
      <c r="A776" s="253">
        <v>1040</v>
      </c>
      <c r="B776" s="229" t="s">
        <v>2025</v>
      </c>
      <c r="C776" s="259" t="s">
        <v>2026</v>
      </c>
      <c r="D776" s="229" t="s">
        <v>2327</v>
      </c>
      <c r="E776" s="3" t="s">
        <v>148</v>
      </c>
      <c r="F776" s="26" t="s">
        <v>102</v>
      </c>
      <c r="G776" s="26" t="s">
        <v>55</v>
      </c>
      <c r="H776" s="26" t="s">
        <v>56</v>
      </c>
      <c r="J776" s="22">
        <v>200</v>
      </c>
      <c r="L776" s="28" t="s">
        <v>57</v>
      </c>
      <c r="M776" s="22" t="s">
        <v>58</v>
      </c>
      <c r="N776" s="22" t="s">
        <v>2315</v>
      </c>
      <c r="O776" s="22" t="s">
        <v>59</v>
      </c>
      <c r="P776" s="22" t="s">
        <v>91</v>
      </c>
      <c r="Q776" s="23" t="s">
        <v>2328</v>
      </c>
      <c r="R776" s="23" t="s">
        <v>833</v>
      </c>
      <c r="V776" s="25" t="s">
        <v>61</v>
      </c>
      <c r="W776" s="65">
        <v>3</v>
      </c>
      <c r="X776" s="106" t="s">
        <v>202</v>
      </c>
      <c r="Y776" s="25" t="s">
        <v>2310</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2311</v>
      </c>
    </row>
    <row r="777" spans="1:70" x14ac:dyDescent="0.2">
      <c r="A777" s="253">
        <v>1041</v>
      </c>
      <c r="B777" s="229" t="s">
        <v>2025</v>
      </c>
      <c r="C777" s="259" t="s">
        <v>2026</v>
      </c>
      <c r="D777" s="229" t="s">
        <v>2329</v>
      </c>
      <c r="E777" s="3" t="s">
        <v>148</v>
      </c>
      <c r="F777" s="26" t="s">
        <v>102</v>
      </c>
      <c r="G777" s="26" t="s">
        <v>75</v>
      </c>
      <c r="H777" s="26" t="s">
        <v>398</v>
      </c>
      <c r="J777" s="22">
        <v>200</v>
      </c>
      <c r="L777" s="28" t="s">
        <v>57</v>
      </c>
      <c r="M777" s="22" t="s">
        <v>58</v>
      </c>
      <c r="N777" s="22" t="s">
        <v>2315</v>
      </c>
      <c r="O777" s="22" t="s">
        <v>59</v>
      </c>
      <c r="P777" s="22" t="s">
        <v>91</v>
      </c>
      <c r="Q777" s="23" t="s">
        <v>2328</v>
      </c>
      <c r="R777" s="23" t="s">
        <v>833</v>
      </c>
      <c r="V777" s="25" t="s">
        <v>61</v>
      </c>
      <c r="W777" s="65">
        <v>3</v>
      </c>
      <c r="X777" s="106" t="s">
        <v>202</v>
      </c>
      <c r="Y777" s="25" t="s">
        <v>2310</v>
      </c>
      <c r="Z777" s="83" t="s">
        <v>62</v>
      </c>
      <c r="AB777" s="6">
        <v>1</v>
      </c>
      <c r="AC777" s="5">
        <v>23</v>
      </c>
      <c r="AD777" s="5" t="s">
        <v>79</v>
      </c>
      <c r="AK777" s="6">
        <v>50</v>
      </c>
      <c r="AL777" s="6" t="s">
        <v>80</v>
      </c>
      <c r="BQ777" s="6" t="s">
        <v>353</v>
      </c>
      <c r="BR777" s="5" t="s">
        <v>2311</v>
      </c>
    </row>
    <row r="778" spans="1:70" x14ac:dyDescent="0.2">
      <c r="A778" s="253">
        <v>1042</v>
      </c>
      <c r="B778" s="229" t="s">
        <v>2025</v>
      </c>
      <c r="C778" s="259" t="s">
        <v>2026</v>
      </c>
      <c r="D778" s="229" t="s">
        <v>2330</v>
      </c>
      <c r="E778" s="3" t="s">
        <v>148</v>
      </c>
      <c r="F778" s="26" t="s">
        <v>102</v>
      </c>
      <c r="G778" s="26" t="s">
        <v>75</v>
      </c>
      <c r="H778" s="26" t="s">
        <v>398</v>
      </c>
      <c r="J778" s="22">
        <v>200</v>
      </c>
      <c r="L778" s="28" t="s">
        <v>57</v>
      </c>
      <c r="M778" s="22" t="s">
        <v>58</v>
      </c>
      <c r="N778" s="22" t="s">
        <v>2315</v>
      </c>
      <c r="O778" s="22" t="s">
        <v>59</v>
      </c>
      <c r="P778" s="22" t="s">
        <v>91</v>
      </c>
      <c r="Q778" s="23" t="s">
        <v>2328</v>
      </c>
      <c r="R778" s="23" t="s">
        <v>833</v>
      </c>
      <c r="V778" s="25" t="s">
        <v>61</v>
      </c>
      <c r="W778" s="65">
        <v>3</v>
      </c>
      <c r="X778" s="106" t="s">
        <v>202</v>
      </c>
      <c r="Y778" s="25" t="s">
        <v>2310</v>
      </c>
      <c r="Z778" s="83" t="s">
        <v>62</v>
      </c>
      <c r="AA778" s="6">
        <v>1</v>
      </c>
      <c r="AC778" s="5">
        <v>24</v>
      </c>
      <c r="AD778" s="5" t="s">
        <v>79</v>
      </c>
      <c r="AK778" s="6">
        <v>74</v>
      </c>
      <c r="AL778" s="6" t="s">
        <v>80</v>
      </c>
      <c r="BQ778" s="6" t="s">
        <v>353</v>
      </c>
      <c r="BR778" s="5" t="s">
        <v>2311</v>
      </c>
    </row>
    <row r="779" spans="1:70" x14ac:dyDescent="0.2">
      <c r="A779" s="253">
        <v>1043</v>
      </c>
      <c r="B779" s="229" t="s">
        <v>2025</v>
      </c>
      <c r="C779" s="259" t="s">
        <v>2026</v>
      </c>
      <c r="D779" s="229" t="s">
        <v>2331</v>
      </c>
      <c r="E779" s="3" t="s">
        <v>148</v>
      </c>
      <c r="F779" s="26" t="s">
        <v>102</v>
      </c>
      <c r="G779" s="26" t="s">
        <v>75</v>
      </c>
      <c r="H779" s="26" t="s">
        <v>398</v>
      </c>
      <c r="J779" s="22">
        <v>200</v>
      </c>
      <c r="L779" s="28" t="s">
        <v>57</v>
      </c>
      <c r="M779" s="22" t="s">
        <v>58</v>
      </c>
      <c r="N779" s="22" t="s">
        <v>2315</v>
      </c>
      <c r="O779" s="22" t="s">
        <v>59</v>
      </c>
      <c r="P779" s="22" t="s">
        <v>91</v>
      </c>
      <c r="Q779" s="23" t="s">
        <v>2328</v>
      </c>
      <c r="R779" s="23" t="s">
        <v>833</v>
      </c>
      <c r="V779" s="25" t="s">
        <v>61</v>
      </c>
      <c r="W779" s="65">
        <v>3</v>
      </c>
      <c r="X779" s="106" t="s">
        <v>202</v>
      </c>
      <c r="Y779" s="25" t="s">
        <v>2310</v>
      </c>
      <c r="Z779" s="83" t="s">
        <v>62</v>
      </c>
      <c r="AA779" s="6">
        <v>1</v>
      </c>
      <c r="AC779" s="5">
        <v>26</v>
      </c>
      <c r="AD779" s="5" t="s">
        <v>79</v>
      </c>
      <c r="AK779" s="6">
        <v>86</v>
      </c>
      <c r="AL779" s="6" t="s">
        <v>80</v>
      </c>
      <c r="BQ779" s="6" t="s">
        <v>353</v>
      </c>
      <c r="BR779" s="5" t="s">
        <v>2311</v>
      </c>
    </row>
    <row r="780" spans="1:70" x14ac:dyDescent="0.2">
      <c r="A780" s="253">
        <v>1044</v>
      </c>
      <c r="B780" s="229" t="s">
        <v>2025</v>
      </c>
      <c r="C780" s="259" t="s">
        <v>2026</v>
      </c>
      <c r="D780" s="229" t="s">
        <v>2332</v>
      </c>
      <c r="E780" s="3" t="s">
        <v>148</v>
      </c>
      <c r="F780" s="26" t="s">
        <v>102</v>
      </c>
      <c r="G780" s="26" t="s">
        <v>75</v>
      </c>
      <c r="H780" s="26" t="s">
        <v>398</v>
      </c>
      <c r="J780" s="22">
        <v>200</v>
      </c>
      <c r="L780" s="28" t="s">
        <v>57</v>
      </c>
      <c r="M780" s="22" t="s">
        <v>58</v>
      </c>
      <c r="N780" s="22" t="s">
        <v>2315</v>
      </c>
      <c r="O780" s="22" t="s">
        <v>59</v>
      </c>
      <c r="P780" s="22" t="s">
        <v>91</v>
      </c>
      <c r="Q780" s="23" t="s">
        <v>2328</v>
      </c>
      <c r="R780" s="23" t="s">
        <v>833</v>
      </c>
      <c r="V780" s="25" t="s">
        <v>61</v>
      </c>
      <c r="W780" s="65">
        <v>3</v>
      </c>
      <c r="X780" s="106" t="s">
        <v>202</v>
      </c>
      <c r="Y780" s="25" t="s">
        <v>2310</v>
      </c>
      <c r="Z780" s="83" t="s">
        <v>62</v>
      </c>
      <c r="AB780" s="6">
        <v>1</v>
      </c>
      <c r="AC780" s="5">
        <v>23</v>
      </c>
      <c r="AD780" s="5" t="s">
        <v>79</v>
      </c>
      <c r="AK780" s="6">
        <v>59</v>
      </c>
      <c r="AL780" s="6" t="s">
        <v>80</v>
      </c>
      <c r="BQ780" s="6" t="s">
        <v>353</v>
      </c>
      <c r="BR780" s="5" t="s">
        <v>2311</v>
      </c>
    </row>
    <row r="781" spans="1:70" x14ac:dyDescent="0.2">
      <c r="A781" s="253">
        <v>1045</v>
      </c>
      <c r="B781" s="229" t="s">
        <v>2025</v>
      </c>
      <c r="C781" s="259" t="s">
        <v>2026</v>
      </c>
      <c r="D781" s="229" t="s">
        <v>2333</v>
      </c>
      <c r="E781" s="3" t="s">
        <v>148</v>
      </c>
      <c r="F781" s="26" t="s">
        <v>102</v>
      </c>
      <c r="G781" s="26" t="s">
        <v>75</v>
      </c>
      <c r="H781" s="26" t="s">
        <v>398</v>
      </c>
      <c r="J781" s="22">
        <v>200</v>
      </c>
      <c r="L781" s="28" t="s">
        <v>57</v>
      </c>
      <c r="M781" s="22" t="s">
        <v>58</v>
      </c>
      <c r="N781" s="22" t="s">
        <v>2315</v>
      </c>
      <c r="O781" s="22" t="s">
        <v>59</v>
      </c>
      <c r="P781" s="22" t="s">
        <v>91</v>
      </c>
      <c r="Q781" s="23" t="s">
        <v>2328</v>
      </c>
      <c r="R781" s="23" t="s">
        <v>833</v>
      </c>
      <c r="V781" s="25" t="s">
        <v>61</v>
      </c>
      <c r="W781" s="65">
        <v>3</v>
      </c>
      <c r="X781" s="106" t="s">
        <v>202</v>
      </c>
      <c r="Y781" s="25" t="s">
        <v>2310</v>
      </c>
      <c r="Z781" s="83" t="s">
        <v>62</v>
      </c>
      <c r="AB781" s="6">
        <v>1</v>
      </c>
      <c r="AC781" s="5">
        <v>25</v>
      </c>
      <c r="AD781" s="5" t="s">
        <v>79</v>
      </c>
      <c r="AK781" s="6">
        <v>59</v>
      </c>
      <c r="AL781" s="6" t="s">
        <v>80</v>
      </c>
      <c r="BQ781" s="6" t="s">
        <v>353</v>
      </c>
      <c r="BR781" s="5" t="s">
        <v>2311</v>
      </c>
    </row>
    <row r="782" spans="1:70" x14ac:dyDescent="0.2">
      <c r="A782" s="253">
        <v>1046</v>
      </c>
      <c r="B782" s="229" t="s">
        <v>2025</v>
      </c>
      <c r="C782" s="259" t="s">
        <v>2026</v>
      </c>
      <c r="D782" s="229" t="s">
        <v>2334</v>
      </c>
      <c r="E782" s="3" t="s">
        <v>148</v>
      </c>
      <c r="F782" s="26" t="s">
        <v>102</v>
      </c>
      <c r="G782" s="26" t="s">
        <v>75</v>
      </c>
      <c r="H782" s="26" t="s">
        <v>398</v>
      </c>
      <c r="J782" s="22">
        <v>200</v>
      </c>
      <c r="L782" s="28" t="s">
        <v>57</v>
      </c>
      <c r="M782" s="22" t="s">
        <v>58</v>
      </c>
      <c r="N782" s="22" t="s">
        <v>2315</v>
      </c>
      <c r="O782" s="22" t="s">
        <v>59</v>
      </c>
      <c r="P782" s="22" t="s">
        <v>91</v>
      </c>
      <c r="Q782" s="23" t="s">
        <v>2328</v>
      </c>
      <c r="R782" s="23" t="s">
        <v>833</v>
      </c>
      <c r="V782" s="25" t="s">
        <v>61</v>
      </c>
      <c r="W782" s="65">
        <v>3</v>
      </c>
      <c r="X782" s="106" t="s">
        <v>202</v>
      </c>
      <c r="Y782" s="25" t="s">
        <v>2310</v>
      </c>
      <c r="Z782" s="83" t="s">
        <v>62</v>
      </c>
      <c r="AB782" s="6">
        <v>1</v>
      </c>
      <c r="AC782" s="5">
        <v>20</v>
      </c>
      <c r="AD782" s="5" t="s">
        <v>79</v>
      </c>
      <c r="AK782" s="6">
        <v>66</v>
      </c>
      <c r="AL782" s="6" t="s">
        <v>80</v>
      </c>
      <c r="BQ782" s="6" t="s">
        <v>353</v>
      </c>
      <c r="BR782" s="5" t="s">
        <v>2311</v>
      </c>
    </row>
    <row r="783" spans="1:70" x14ac:dyDescent="0.2">
      <c r="A783" s="253">
        <v>1047</v>
      </c>
      <c r="B783" s="229" t="s">
        <v>2025</v>
      </c>
      <c r="C783" s="259" t="s">
        <v>2026</v>
      </c>
      <c r="D783" s="229" t="s">
        <v>2335</v>
      </c>
      <c r="E783" s="3" t="s">
        <v>148</v>
      </c>
      <c r="F783" s="26" t="s">
        <v>102</v>
      </c>
      <c r="G783" s="26" t="s">
        <v>75</v>
      </c>
      <c r="H783" s="26" t="s">
        <v>398</v>
      </c>
      <c r="J783" s="22">
        <v>200</v>
      </c>
      <c r="L783" s="28" t="s">
        <v>57</v>
      </c>
      <c r="M783" s="22" t="s">
        <v>58</v>
      </c>
      <c r="N783" s="22" t="s">
        <v>2315</v>
      </c>
      <c r="O783" s="22" t="s">
        <v>59</v>
      </c>
      <c r="P783" s="22" t="s">
        <v>91</v>
      </c>
      <c r="Q783" s="23" t="s">
        <v>2328</v>
      </c>
      <c r="R783" s="23" t="s">
        <v>833</v>
      </c>
      <c r="V783" s="25" t="s">
        <v>61</v>
      </c>
      <c r="W783" s="65">
        <v>3</v>
      </c>
      <c r="X783" s="106" t="s">
        <v>202</v>
      </c>
      <c r="Y783" s="25" t="s">
        <v>2310</v>
      </c>
      <c r="Z783" s="83" t="s">
        <v>62</v>
      </c>
      <c r="AA783" s="6">
        <v>1</v>
      </c>
      <c r="AC783" s="5">
        <v>25</v>
      </c>
      <c r="AD783" s="5" t="s">
        <v>79</v>
      </c>
      <c r="AK783" s="6">
        <v>77</v>
      </c>
      <c r="AL783" s="6" t="s">
        <v>80</v>
      </c>
      <c r="BQ783" s="6" t="s">
        <v>353</v>
      </c>
      <c r="BR783" s="5" t="s">
        <v>2311</v>
      </c>
    </row>
    <row r="784" spans="1:70" x14ac:dyDescent="0.2">
      <c r="A784" s="253">
        <v>1048</v>
      </c>
      <c r="B784" s="229" t="s">
        <v>2025</v>
      </c>
      <c r="C784" s="259" t="s">
        <v>2026</v>
      </c>
      <c r="D784" s="229" t="s">
        <v>2336</v>
      </c>
      <c r="E784" s="3" t="s">
        <v>148</v>
      </c>
      <c r="F784" s="26" t="s">
        <v>102</v>
      </c>
      <c r="G784" s="26" t="s">
        <v>75</v>
      </c>
      <c r="H784" s="26" t="s">
        <v>398</v>
      </c>
      <c r="J784" s="22">
        <v>200</v>
      </c>
      <c r="L784" s="28" t="s">
        <v>57</v>
      </c>
      <c r="M784" s="22" t="s">
        <v>58</v>
      </c>
      <c r="N784" s="22" t="s">
        <v>2315</v>
      </c>
      <c r="O784" s="22" t="s">
        <v>59</v>
      </c>
      <c r="P784" s="22" t="s">
        <v>91</v>
      </c>
      <c r="Q784" s="23" t="s">
        <v>2328</v>
      </c>
      <c r="R784" s="23" t="s">
        <v>833</v>
      </c>
      <c r="V784" s="25" t="s">
        <v>61</v>
      </c>
      <c r="W784" s="65">
        <v>3</v>
      </c>
      <c r="X784" s="106" t="s">
        <v>202</v>
      </c>
      <c r="Y784" s="25" t="s">
        <v>2310</v>
      </c>
      <c r="Z784" s="83" t="s">
        <v>62</v>
      </c>
      <c r="AB784" s="6">
        <v>1</v>
      </c>
      <c r="AC784" s="5">
        <v>23</v>
      </c>
      <c r="AD784" s="5" t="s">
        <v>79</v>
      </c>
      <c r="AK784" s="6">
        <v>55</v>
      </c>
      <c r="AL784" s="6" t="s">
        <v>80</v>
      </c>
      <c r="BQ784" s="6" t="s">
        <v>353</v>
      </c>
      <c r="BR784" s="5" t="s">
        <v>2311</v>
      </c>
    </row>
    <row r="785" spans="1:70" x14ac:dyDescent="0.2">
      <c r="A785" s="253">
        <v>1049</v>
      </c>
      <c r="B785" s="229" t="s">
        <v>2025</v>
      </c>
      <c r="C785" s="259" t="s">
        <v>2026</v>
      </c>
      <c r="D785" s="229" t="s">
        <v>2337</v>
      </c>
      <c r="E785" s="3" t="s">
        <v>148</v>
      </c>
      <c r="F785" s="26" t="s">
        <v>102</v>
      </c>
      <c r="G785" s="26" t="s">
        <v>75</v>
      </c>
      <c r="H785" s="26" t="s">
        <v>398</v>
      </c>
      <c r="J785" s="22">
        <v>200</v>
      </c>
      <c r="L785" s="28" t="s">
        <v>57</v>
      </c>
      <c r="M785" s="22" t="s">
        <v>58</v>
      </c>
      <c r="N785" s="22" t="s">
        <v>2315</v>
      </c>
      <c r="O785" s="22" t="s">
        <v>59</v>
      </c>
      <c r="P785" s="22" t="s">
        <v>91</v>
      </c>
      <c r="Q785" s="23" t="s">
        <v>2328</v>
      </c>
      <c r="R785" s="23" t="s">
        <v>833</v>
      </c>
      <c r="V785" s="25" t="s">
        <v>61</v>
      </c>
      <c r="W785" s="65">
        <v>3</v>
      </c>
      <c r="X785" s="106" t="s">
        <v>202</v>
      </c>
      <c r="Y785" s="25" t="s">
        <v>2310</v>
      </c>
      <c r="Z785" s="83" t="s">
        <v>62</v>
      </c>
      <c r="AB785" s="6">
        <v>1</v>
      </c>
      <c r="AC785" s="5">
        <v>26</v>
      </c>
      <c r="AD785" s="5" t="s">
        <v>79</v>
      </c>
      <c r="AK785" s="6">
        <v>62</v>
      </c>
      <c r="AL785" s="6" t="s">
        <v>80</v>
      </c>
      <c r="BQ785" s="6" t="s">
        <v>353</v>
      </c>
      <c r="BR785" s="5" t="s">
        <v>2311</v>
      </c>
    </row>
    <row r="786" spans="1:70" x14ac:dyDescent="0.2">
      <c r="A786" s="253">
        <v>1050</v>
      </c>
      <c r="B786" s="229" t="s">
        <v>2025</v>
      </c>
      <c r="C786" s="259" t="s">
        <v>2026</v>
      </c>
      <c r="D786" s="229" t="s">
        <v>2338</v>
      </c>
      <c r="E786" s="3" t="s">
        <v>1964</v>
      </c>
      <c r="F786" s="26" t="s">
        <v>102</v>
      </c>
      <c r="G786" s="26" t="s">
        <v>75</v>
      </c>
      <c r="H786" s="26" t="s">
        <v>2339</v>
      </c>
      <c r="J786" s="22">
        <v>0.25</v>
      </c>
      <c r="L786" s="28" t="s">
        <v>57</v>
      </c>
      <c r="M786" s="22" t="s">
        <v>58</v>
      </c>
      <c r="N786" s="22">
        <v>0</v>
      </c>
      <c r="O786" s="22" t="s">
        <v>59</v>
      </c>
      <c r="P786" s="22" t="s">
        <v>78</v>
      </c>
      <c r="Q786" s="23" t="s">
        <v>2308</v>
      </c>
      <c r="R786" s="23" t="s">
        <v>2309</v>
      </c>
      <c r="T786" s="23">
        <v>150</v>
      </c>
      <c r="V786" s="25" t="s">
        <v>61</v>
      </c>
      <c r="W786" s="65">
        <v>3</v>
      </c>
      <c r="X786" s="106" t="s">
        <v>202</v>
      </c>
      <c r="Y786" s="25" t="s">
        <v>2310</v>
      </c>
      <c r="Z786" s="83" t="s">
        <v>62</v>
      </c>
      <c r="AB786" s="6">
        <v>1</v>
      </c>
      <c r="AC786" s="5">
        <v>23</v>
      </c>
      <c r="AD786" s="5" t="s">
        <v>79</v>
      </c>
      <c r="AK786" s="6">
        <v>50</v>
      </c>
      <c r="AL786" s="6" t="s">
        <v>80</v>
      </c>
      <c r="BQ786" s="6" t="s">
        <v>353</v>
      </c>
      <c r="BR786" s="5" t="s">
        <v>2311</v>
      </c>
    </row>
    <row r="787" spans="1:70" x14ac:dyDescent="0.2">
      <c r="A787" s="253">
        <v>1051</v>
      </c>
      <c r="B787" s="229" t="s">
        <v>2025</v>
      </c>
      <c r="C787" s="259" t="s">
        <v>2026</v>
      </c>
      <c r="D787" s="229" t="s">
        <v>2340</v>
      </c>
      <c r="E787" s="3" t="s">
        <v>1964</v>
      </c>
      <c r="F787" s="26" t="s">
        <v>102</v>
      </c>
      <c r="G787" s="26" t="s">
        <v>75</v>
      </c>
      <c r="H787" s="26" t="s">
        <v>2339</v>
      </c>
      <c r="J787" s="22">
        <v>0.25</v>
      </c>
      <c r="L787" s="28" t="s">
        <v>57</v>
      </c>
      <c r="M787" s="22" t="s">
        <v>58</v>
      </c>
      <c r="N787" s="22">
        <v>0</v>
      </c>
      <c r="O787" s="22" t="s">
        <v>59</v>
      </c>
      <c r="P787" s="22" t="s">
        <v>78</v>
      </c>
      <c r="Q787" s="23" t="s">
        <v>2308</v>
      </c>
      <c r="R787" s="23" t="s">
        <v>2309</v>
      </c>
      <c r="T787" s="23">
        <v>150</v>
      </c>
      <c r="V787" s="25" t="s">
        <v>61</v>
      </c>
      <c r="W787" s="65">
        <v>3</v>
      </c>
      <c r="X787" s="106" t="s">
        <v>202</v>
      </c>
      <c r="Y787" s="25" t="s">
        <v>2310</v>
      </c>
      <c r="Z787" s="83" t="s">
        <v>62</v>
      </c>
      <c r="AA787" s="6">
        <v>1</v>
      </c>
      <c r="AC787" s="5">
        <v>24</v>
      </c>
      <c r="AD787" s="5" t="s">
        <v>79</v>
      </c>
      <c r="AK787" s="6">
        <v>74</v>
      </c>
      <c r="AL787" s="6" t="s">
        <v>80</v>
      </c>
      <c r="BQ787" s="6" t="s">
        <v>353</v>
      </c>
      <c r="BR787" s="5" t="s">
        <v>2311</v>
      </c>
    </row>
    <row r="788" spans="1:70" x14ac:dyDescent="0.2">
      <c r="A788" s="253">
        <v>1052</v>
      </c>
      <c r="B788" s="229" t="s">
        <v>2025</v>
      </c>
      <c r="C788" s="259" t="s">
        <v>2026</v>
      </c>
      <c r="D788" s="229" t="s">
        <v>2341</v>
      </c>
      <c r="E788" s="3" t="s">
        <v>1964</v>
      </c>
      <c r="F788" s="26" t="s">
        <v>102</v>
      </c>
      <c r="G788" s="26" t="s">
        <v>75</v>
      </c>
      <c r="H788" s="26" t="s">
        <v>2339</v>
      </c>
      <c r="J788" s="22">
        <v>0.25</v>
      </c>
      <c r="L788" s="28" t="s">
        <v>57</v>
      </c>
      <c r="M788" s="22" t="s">
        <v>58</v>
      </c>
      <c r="N788" s="22">
        <v>0</v>
      </c>
      <c r="O788" s="22" t="s">
        <v>59</v>
      </c>
      <c r="P788" s="22" t="s">
        <v>78</v>
      </c>
      <c r="Q788" s="23" t="s">
        <v>2308</v>
      </c>
      <c r="R788" s="23" t="s">
        <v>2309</v>
      </c>
      <c r="T788" s="23">
        <v>150</v>
      </c>
      <c r="V788" s="25" t="s">
        <v>61</v>
      </c>
      <c r="W788" s="65">
        <v>3</v>
      </c>
      <c r="X788" s="106" t="s">
        <v>202</v>
      </c>
      <c r="Y788" s="25" t="s">
        <v>2310</v>
      </c>
      <c r="Z788" s="83" t="s">
        <v>62</v>
      </c>
      <c r="AA788" s="6">
        <v>1</v>
      </c>
      <c r="AC788" s="5">
        <v>26</v>
      </c>
      <c r="AD788" s="5" t="s">
        <v>79</v>
      </c>
      <c r="AK788" s="6">
        <v>86</v>
      </c>
      <c r="AL788" s="6" t="s">
        <v>80</v>
      </c>
      <c r="BQ788" s="6" t="s">
        <v>353</v>
      </c>
      <c r="BR788" s="5" t="s">
        <v>2311</v>
      </c>
    </row>
    <row r="789" spans="1:70" x14ac:dyDescent="0.2">
      <c r="A789" s="253">
        <v>1053</v>
      </c>
      <c r="B789" s="229" t="s">
        <v>2025</v>
      </c>
      <c r="C789" s="259" t="s">
        <v>2026</v>
      </c>
      <c r="D789" s="229" t="s">
        <v>2342</v>
      </c>
      <c r="E789" s="3" t="s">
        <v>1964</v>
      </c>
      <c r="F789" s="26" t="s">
        <v>102</v>
      </c>
      <c r="G789" s="26" t="s">
        <v>75</v>
      </c>
      <c r="H789" s="26" t="s">
        <v>2339</v>
      </c>
      <c r="J789" s="22">
        <v>0.25</v>
      </c>
      <c r="L789" s="28" t="s">
        <v>57</v>
      </c>
      <c r="M789" s="22" t="s">
        <v>58</v>
      </c>
      <c r="N789" s="22">
        <v>0</v>
      </c>
      <c r="O789" s="22" t="s">
        <v>59</v>
      </c>
      <c r="P789" s="22" t="s">
        <v>78</v>
      </c>
      <c r="Q789" s="23" t="s">
        <v>2308</v>
      </c>
      <c r="R789" s="23" t="s">
        <v>2309</v>
      </c>
      <c r="T789" s="23">
        <v>150</v>
      </c>
      <c r="V789" s="25" t="s">
        <v>61</v>
      </c>
      <c r="W789" s="65">
        <v>3</v>
      </c>
      <c r="X789" s="106" t="s">
        <v>202</v>
      </c>
      <c r="Y789" s="25" t="s">
        <v>2310</v>
      </c>
      <c r="Z789" s="83" t="s">
        <v>62</v>
      </c>
      <c r="AB789" s="6">
        <v>1</v>
      </c>
      <c r="AC789" s="5">
        <v>23</v>
      </c>
      <c r="AD789" s="5" t="s">
        <v>79</v>
      </c>
      <c r="AK789" s="6">
        <v>59</v>
      </c>
      <c r="AL789" s="6" t="s">
        <v>80</v>
      </c>
      <c r="BQ789" s="6" t="s">
        <v>353</v>
      </c>
      <c r="BR789" s="5" t="s">
        <v>2311</v>
      </c>
    </row>
    <row r="790" spans="1:70" x14ac:dyDescent="0.2">
      <c r="A790" s="253">
        <v>1054</v>
      </c>
      <c r="B790" s="229" t="s">
        <v>2025</v>
      </c>
      <c r="C790" s="259" t="s">
        <v>2026</v>
      </c>
      <c r="D790" s="229" t="s">
        <v>2343</v>
      </c>
      <c r="E790" s="3" t="s">
        <v>1964</v>
      </c>
      <c r="F790" s="26" t="s">
        <v>102</v>
      </c>
      <c r="G790" s="26" t="s">
        <v>75</v>
      </c>
      <c r="H790" s="26" t="s">
        <v>2339</v>
      </c>
      <c r="J790" s="22">
        <v>0.25</v>
      </c>
      <c r="L790" s="28" t="s">
        <v>57</v>
      </c>
      <c r="M790" s="22" t="s">
        <v>58</v>
      </c>
      <c r="N790" s="22">
        <v>0</v>
      </c>
      <c r="O790" s="22" t="s">
        <v>59</v>
      </c>
      <c r="P790" s="22" t="s">
        <v>78</v>
      </c>
      <c r="Q790" s="23" t="s">
        <v>2308</v>
      </c>
      <c r="R790" s="23" t="s">
        <v>2309</v>
      </c>
      <c r="T790" s="23">
        <v>150</v>
      </c>
      <c r="V790" s="25" t="s">
        <v>61</v>
      </c>
      <c r="W790" s="65">
        <v>3</v>
      </c>
      <c r="X790" s="106" t="s">
        <v>202</v>
      </c>
      <c r="Y790" s="25" t="s">
        <v>2310</v>
      </c>
      <c r="Z790" s="83" t="s">
        <v>62</v>
      </c>
      <c r="AB790" s="6">
        <v>1</v>
      </c>
      <c r="AC790" s="5">
        <v>25</v>
      </c>
      <c r="AD790" s="5" t="s">
        <v>79</v>
      </c>
      <c r="AK790" s="6">
        <v>59</v>
      </c>
      <c r="AL790" s="6" t="s">
        <v>80</v>
      </c>
      <c r="BQ790" s="6" t="s">
        <v>353</v>
      </c>
      <c r="BR790" s="5" t="s">
        <v>2311</v>
      </c>
    </row>
    <row r="791" spans="1:70" x14ac:dyDescent="0.2">
      <c r="A791" s="253">
        <v>1055</v>
      </c>
      <c r="B791" s="229" t="s">
        <v>2025</v>
      </c>
      <c r="C791" s="259" t="s">
        <v>2026</v>
      </c>
      <c r="D791" s="229" t="s">
        <v>2344</v>
      </c>
      <c r="E791" s="3" t="s">
        <v>1964</v>
      </c>
      <c r="F791" s="26" t="s">
        <v>102</v>
      </c>
      <c r="G791" s="26" t="s">
        <v>75</v>
      </c>
      <c r="H791" s="26" t="s">
        <v>2339</v>
      </c>
      <c r="J791" s="22">
        <v>0.25</v>
      </c>
      <c r="L791" s="28" t="s">
        <v>57</v>
      </c>
      <c r="M791" s="22" t="s">
        <v>58</v>
      </c>
      <c r="N791" s="22">
        <v>0</v>
      </c>
      <c r="O791" s="22" t="s">
        <v>59</v>
      </c>
      <c r="P791" s="22" t="s">
        <v>78</v>
      </c>
      <c r="Q791" s="23" t="s">
        <v>2308</v>
      </c>
      <c r="R791" s="23" t="s">
        <v>2309</v>
      </c>
      <c r="T791" s="23">
        <v>150</v>
      </c>
      <c r="V791" s="25" t="s">
        <v>61</v>
      </c>
      <c r="W791" s="65">
        <v>3</v>
      </c>
      <c r="X791" s="106" t="s">
        <v>202</v>
      </c>
      <c r="Y791" s="25" t="s">
        <v>2310</v>
      </c>
      <c r="Z791" s="83" t="s">
        <v>62</v>
      </c>
      <c r="AB791" s="6">
        <v>1</v>
      </c>
      <c r="AC791" s="5">
        <v>20</v>
      </c>
      <c r="AD791" s="5" t="s">
        <v>79</v>
      </c>
      <c r="AK791" s="6">
        <v>66</v>
      </c>
      <c r="AL791" s="6" t="s">
        <v>80</v>
      </c>
      <c r="BQ791" s="6" t="s">
        <v>353</v>
      </c>
      <c r="BR791" s="5" t="s">
        <v>2311</v>
      </c>
    </row>
    <row r="792" spans="1:70" x14ac:dyDescent="0.2">
      <c r="A792" s="253">
        <v>1056</v>
      </c>
      <c r="B792" s="229" t="s">
        <v>2025</v>
      </c>
      <c r="C792" s="259" t="s">
        <v>2026</v>
      </c>
      <c r="D792" s="229" t="s">
        <v>2345</v>
      </c>
      <c r="E792" s="3" t="s">
        <v>1964</v>
      </c>
      <c r="F792" s="26" t="s">
        <v>102</v>
      </c>
      <c r="G792" s="26" t="s">
        <v>75</v>
      </c>
      <c r="H792" s="26" t="s">
        <v>2339</v>
      </c>
      <c r="J792" s="22">
        <v>0.25</v>
      </c>
      <c r="L792" s="28" t="s">
        <v>57</v>
      </c>
      <c r="M792" s="22" t="s">
        <v>58</v>
      </c>
      <c r="N792" s="22">
        <v>0</v>
      </c>
      <c r="O792" s="22" t="s">
        <v>59</v>
      </c>
      <c r="P792" s="22" t="s">
        <v>78</v>
      </c>
      <c r="Q792" s="23" t="s">
        <v>2308</v>
      </c>
      <c r="R792" s="23" t="s">
        <v>2309</v>
      </c>
      <c r="T792" s="23">
        <v>150</v>
      </c>
      <c r="V792" s="25" t="s">
        <v>61</v>
      </c>
      <c r="W792" s="65">
        <v>3</v>
      </c>
      <c r="X792" s="106" t="s">
        <v>202</v>
      </c>
      <c r="Y792" s="25" t="s">
        <v>2310</v>
      </c>
      <c r="Z792" s="83" t="s">
        <v>62</v>
      </c>
      <c r="AA792" s="6">
        <v>1</v>
      </c>
      <c r="AC792" s="5">
        <v>25</v>
      </c>
      <c r="AD792" s="5" t="s">
        <v>79</v>
      </c>
      <c r="AK792" s="6">
        <v>77</v>
      </c>
      <c r="AL792" s="6" t="s">
        <v>80</v>
      </c>
      <c r="BQ792" s="6" t="s">
        <v>353</v>
      </c>
      <c r="BR792" s="5" t="s">
        <v>2311</v>
      </c>
    </row>
    <row r="793" spans="1:70" x14ac:dyDescent="0.2">
      <c r="A793" s="253">
        <v>1057</v>
      </c>
      <c r="B793" s="229" t="s">
        <v>2025</v>
      </c>
      <c r="C793" s="259" t="s">
        <v>2026</v>
      </c>
      <c r="D793" s="229" t="s">
        <v>2346</v>
      </c>
      <c r="E793" s="3" t="s">
        <v>1964</v>
      </c>
      <c r="F793" s="26" t="s">
        <v>102</v>
      </c>
      <c r="G793" s="26" t="s">
        <v>75</v>
      </c>
      <c r="H793" s="26" t="s">
        <v>2339</v>
      </c>
      <c r="J793" s="22">
        <v>0.25</v>
      </c>
      <c r="L793" s="28" t="s">
        <v>57</v>
      </c>
      <c r="M793" s="22" t="s">
        <v>58</v>
      </c>
      <c r="N793" s="22">
        <v>0</v>
      </c>
      <c r="O793" s="22" t="s">
        <v>59</v>
      </c>
      <c r="P793" s="22" t="s">
        <v>78</v>
      </c>
      <c r="Q793" s="23" t="s">
        <v>2308</v>
      </c>
      <c r="R793" s="23" t="s">
        <v>2309</v>
      </c>
      <c r="T793" s="23">
        <v>150</v>
      </c>
      <c r="V793" s="25" t="s">
        <v>61</v>
      </c>
      <c r="W793" s="65">
        <v>3</v>
      </c>
      <c r="X793" s="106" t="s">
        <v>202</v>
      </c>
      <c r="Y793" s="25" t="s">
        <v>2310</v>
      </c>
      <c r="Z793" s="83" t="s">
        <v>62</v>
      </c>
      <c r="AB793" s="6">
        <v>1</v>
      </c>
      <c r="AC793" s="5">
        <v>23</v>
      </c>
      <c r="AD793" s="5" t="s">
        <v>79</v>
      </c>
      <c r="AK793" s="6">
        <v>55</v>
      </c>
      <c r="AL793" s="6" t="s">
        <v>80</v>
      </c>
      <c r="BQ793" s="6" t="s">
        <v>353</v>
      </c>
      <c r="BR793" s="5" t="s">
        <v>2311</v>
      </c>
    </row>
    <row r="794" spans="1:70" x14ac:dyDescent="0.2">
      <c r="A794" s="253">
        <v>1058</v>
      </c>
      <c r="B794" s="229" t="s">
        <v>2025</v>
      </c>
      <c r="C794" s="259" t="s">
        <v>2026</v>
      </c>
      <c r="D794" s="229" t="s">
        <v>2347</v>
      </c>
      <c r="E794" s="3" t="s">
        <v>1964</v>
      </c>
      <c r="F794" s="26" t="s">
        <v>102</v>
      </c>
      <c r="G794" s="26" t="s">
        <v>75</v>
      </c>
      <c r="H794" s="26" t="s">
        <v>2339</v>
      </c>
      <c r="J794" s="22">
        <v>0.25</v>
      </c>
      <c r="L794" s="28" t="s">
        <v>57</v>
      </c>
      <c r="M794" s="22" t="s">
        <v>58</v>
      </c>
      <c r="N794" s="22">
        <v>0</v>
      </c>
      <c r="O794" s="22" t="s">
        <v>59</v>
      </c>
      <c r="P794" s="22" t="s">
        <v>78</v>
      </c>
      <c r="Q794" s="23" t="s">
        <v>2308</v>
      </c>
      <c r="R794" s="23" t="s">
        <v>2309</v>
      </c>
      <c r="T794" s="23">
        <v>150</v>
      </c>
      <c r="V794" s="25" t="s">
        <v>61</v>
      </c>
      <c r="W794" s="65">
        <v>3</v>
      </c>
      <c r="X794" s="106" t="s">
        <v>202</v>
      </c>
      <c r="Y794" s="25" t="s">
        <v>2310</v>
      </c>
      <c r="Z794" s="83" t="s">
        <v>62</v>
      </c>
      <c r="AB794" s="6">
        <v>1</v>
      </c>
      <c r="AC794" s="5">
        <v>26</v>
      </c>
      <c r="AD794" s="5" t="s">
        <v>79</v>
      </c>
      <c r="AK794" s="6">
        <v>62</v>
      </c>
      <c r="AL794" s="6" t="s">
        <v>80</v>
      </c>
      <c r="BQ794" s="6" t="s">
        <v>353</v>
      </c>
      <c r="BR794" s="5" t="s">
        <v>2311</v>
      </c>
    </row>
    <row r="795" spans="1:70" x14ac:dyDescent="0.2">
      <c r="A795" s="253">
        <v>1059</v>
      </c>
      <c r="B795" s="229" t="s">
        <v>2025</v>
      </c>
      <c r="C795" s="259" t="s">
        <v>2026</v>
      </c>
      <c r="D795" s="229" t="s">
        <v>2348</v>
      </c>
      <c r="E795" s="3" t="s">
        <v>1964</v>
      </c>
      <c r="F795" s="26" t="s">
        <v>102</v>
      </c>
      <c r="G795" s="26" t="s">
        <v>75</v>
      </c>
      <c r="H795" s="26" t="s">
        <v>2339</v>
      </c>
      <c r="J795" s="22">
        <v>0.25</v>
      </c>
      <c r="L795" s="28" t="s">
        <v>57</v>
      </c>
      <c r="M795" s="22" t="s">
        <v>58</v>
      </c>
      <c r="N795" s="22">
        <v>73</v>
      </c>
      <c r="O795" s="22" t="s">
        <v>59</v>
      </c>
      <c r="P795" s="22" t="s">
        <v>78</v>
      </c>
      <c r="Q795" s="23" t="s">
        <v>2308</v>
      </c>
      <c r="R795" s="23" t="s">
        <v>2309</v>
      </c>
      <c r="T795" s="23">
        <v>150</v>
      </c>
      <c r="V795" s="25" t="s">
        <v>61</v>
      </c>
      <c r="W795" s="65">
        <v>3</v>
      </c>
      <c r="X795" s="106" t="s">
        <v>202</v>
      </c>
      <c r="Y795" s="25" t="s">
        <v>2310</v>
      </c>
      <c r="Z795" s="83" t="s">
        <v>62</v>
      </c>
      <c r="AB795" s="6">
        <v>1</v>
      </c>
      <c r="AC795" s="5">
        <v>23</v>
      </c>
      <c r="AD795" s="5" t="s">
        <v>79</v>
      </c>
      <c r="AK795" s="6">
        <v>50</v>
      </c>
      <c r="AL795" s="6" t="s">
        <v>80</v>
      </c>
      <c r="BQ795" s="6" t="s">
        <v>353</v>
      </c>
      <c r="BR795" s="5" t="s">
        <v>2311</v>
      </c>
    </row>
    <row r="796" spans="1:70" x14ac:dyDescent="0.2">
      <c r="A796" s="253">
        <v>1060</v>
      </c>
      <c r="B796" s="229" t="s">
        <v>2025</v>
      </c>
      <c r="C796" s="259" t="s">
        <v>2026</v>
      </c>
      <c r="D796" s="229" t="s">
        <v>2349</v>
      </c>
      <c r="E796" s="3" t="s">
        <v>1964</v>
      </c>
      <c r="F796" s="26" t="s">
        <v>102</v>
      </c>
      <c r="G796" s="26" t="s">
        <v>75</v>
      </c>
      <c r="H796" s="26" t="s">
        <v>2339</v>
      </c>
      <c r="J796" s="22">
        <v>0.25</v>
      </c>
      <c r="L796" s="28" t="s">
        <v>57</v>
      </c>
      <c r="M796" s="22" t="s">
        <v>58</v>
      </c>
      <c r="N796" s="22">
        <v>73</v>
      </c>
      <c r="O796" s="22" t="s">
        <v>59</v>
      </c>
      <c r="P796" s="22" t="s">
        <v>78</v>
      </c>
      <c r="Q796" s="23" t="s">
        <v>2308</v>
      </c>
      <c r="R796" s="23" t="s">
        <v>2309</v>
      </c>
      <c r="T796" s="23">
        <v>150</v>
      </c>
      <c r="V796" s="25" t="s">
        <v>61</v>
      </c>
      <c r="W796" s="65">
        <v>3</v>
      </c>
      <c r="X796" s="106" t="s">
        <v>202</v>
      </c>
      <c r="Y796" s="25" t="s">
        <v>2310</v>
      </c>
      <c r="Z796" s="83" t="s">
        <v>62</v>
      </c>
      <c r="AA796" s="6">
        <v>1</v>
      </c>
      <c r="AC796" s="5">
        <v>24</v>
      </c>
      <c r="AD796" s="5" t="s">
        <v>79</v>
      </c>
      <c r="AK796" s="6">
        <v>74</v>
      </c>
      <c r="AL796" s="6" t="s">
        <v>80</v>
      </c>
      <c r="BQ796" s="6" t="s">
        <v>353</v>
      </c>
      <c r="BR796" s="5" t="s">
        <v>2311</v>
      </c>
    </row>
    <row r="797" spans="1:70" x14ac:dyDescent="0.2">
      <c r="A797" s="253">
        <v>1061</v>
      </c>
      <c r="B797" s="229" t="s">
        <v>2025</v>
      </c>
      <c r="C797" s="259" t="s">
        <v>2026</v>
      </c>
      <c r="D797" s="229" t="s">
        <v>2350</v>
      </c>
      <c r="E797" s="3" t="s">
        <v>1964</v>
      </c>
      <c r="F797" s="26" t="s">
        <v>102</v>
      </c>
      <c r="G797" s="26" t="s">
        <v>75</v>
      </c>
      <c r="H797" s="26" t="s">
        <v>2339</v>
      </c>
      <c r="J797" s="22">
        <v>0.25</v>
      </c>
      <c r="L797" s="28" t="s">
        <v>57</v>
      </c>
      <c r="M797" s="22" t="s">
        <v>58</v>
      </c>
      <c r="N797" s="22">
        <v>73</v>
      </c>
      <c r="O797" s="22" t="s">
        <v>59</v>
      </c>
      <c r="P797" s="22" t="s">
        <v>78</v>
      </c>
      <c r="Q797" s="23" t="s">
        <v>2308</v>
      </c>
      <c r="R797" s="23" t="s">
        <v>2309</v>
      </c>
      <c r="T797" s="23">
        <v>150</v>
      </c>
      <c r="V797" s="25" t="s">
        <v>61</v>
      </c>
      <c r="W797" s="65">
        <v>3</v>
      </c>
      <c r="X797" s="106" t="s">
        <v>202</v>
      </c>
      <c r="Y797" s="25" t="s">
        <v>2310</v>
      </c>
      <c r="Z797" s="83" t="s">
        <v>62</v>
      </c>
      <c r="AA797" s="6">
        <v>1</v>
      </c>
      <c r="AC797" s="5">
        <v>26</v>
      </c>
      <c r="AD797" s="5" t="s">
        <v>79</v>
      </c>
      <c r="AK797" s="6">
        <v>86</v>
      </c>
      <c r="AL797" s="6" t="s">
        <v>80</v>
      </c>
      <c r="BQ797" s="6" t="s">
        <v>353</v>
      </c>
      <c r="BR797" s="5" t="s">
        <v>2311</v>
      </c>
    </row>
    <row r="798" spans="1:70" x14ac:dyDescent="0.2">
      <c r="A798" s="253">
        <v>1062</v>
      </c>
      <c r="B798" s="229" t="s">
        <v>2025</v>
      </c>
      <c r="C798" s="259" t="s">
        <v>2026</v>
      </c>
      <c r="D798" s="229" t="s">
        <v>2351</v>
      </c>
      <c r="E798" s="3" t="s">
        <v>1964</v>
      </c>
      <c r="F798" s="26" t="s">
        <v>102</v>
      </c>
      <c r="G798" s="26" t="s">
        <v>75</v>
      </c>
      <c r="H798" s="26" t="s">
        <v>2339</v>
      </c>
      <c r="J798" s="22">
        <v>0.25</v>
      </c>
      <c r="L798" s="28" t="s">
        <v>57</v>
      </c>
      <c r="M798" s="22" t="s">
        <v>58</v>
      </c>
      <c r="N798" s="22">
        <v>73</v>
      </c>
      <c r="O798" s="22" t="s">
        <v>59</v>
      </c>
      <c r="P798" s="22" t="s">
        <v>78</v>
      </c>
      <c r="Q798" s="23" t="s">
        <v>2308</v>
      </c>
      <c r="R798" s="23" t="s">
        <v>2309</v>
      </c>
      <c r="T798" s="23">
        <v>150</v>
      </c>
      <c r="V798" s="25" t="s">
        <v>61</v>
      </c>
      <c r="W798" s="65">
        <v>3</v>
      </c>
      <c r="X798" s="106" t="s">
        <v>202</v>
      </c>
      <c r="Y798" s="25" t="s">
        <v>2310</v>
      </c>
      <c r="Z798" s="83" t="s">
        <v>62</v>
      </c>
      <c r="AB798" s="6">
        <v>1</v>
      </c>
      <c r="AC798" s="5">
        <v>23</v>
      </c>
      <c r="AD798" s="5" t="s">
        <v>79</v>
      </c>
      <c r="AK798" s="6">
        <v>59</v>
      </c>
      <c r="AL798" s="6" t="s">
        <v>80</v>
      </c>
      <c r="BQ798" s="6" t="s">
        <v>353</v>
      </c>
      <c r="BR798" s="5" t="s">
        <v>2311</v>
      </c>
    </row>
    <row r="799" spans="1:70" x14ac:dyDescent="0.2">
      <c r="A799" s="253">
        <v>1063</v>
      </c>
      <c r="B799" s="229" t="s">
        <v>2025</v>
      </c>
      <c r="C799" s="259" t="s">
        <v>2026</v>
      </c>
      <c r="D799" s="229" t="s">
        <v>2352</v>
      </c>
      <c r="E799" s="3" t="s">
        <v>1964</v>
      </c>
      <c r="F799" s="26" t="s">
        <v>102</v>
      </c>
      <c r="G799" s="26" t="s">
        <v>75</v>
      </c>
      <c r="H799" s="26" t="s">
        <v>2339</v>
      </c>
      <c r="J799" s="22">
        <v>0.25</v>
      </c>
      <c r="L799" s="28" t="s">
        <v>57</v>
      </c>
      <c r="M799" s="22" t="s">
        <v>58</v>
      </c>
      <c r="N799" s="22">
        <v>73</v>
      </c>
      <c r="O799" s="22" t="s">
        <v>59</v>
      </c>
      <c r="P799" s="22" t="s">
        <v>78</v>
      </c>
      <c r="Q799" s="23" t="s">
        <v>2308</v>
      </c>
      <c r="R799" s="23" t="s">
        <v>2309</v>
      </c>
      <c r="T799" s="23">
        <v>150</v>
      </c>
      <c r="V799" s="25" t="s">
        <v>61</v>
      </c>
      <c r="W799" s="65">
        <v>3</v>
      </c>
      <c r="X799" s="106" t="s">
        <v>202</v>
      </c>
      <c r="Y799" s="25" t="s">
        <v>2310</v>
      </c>
      <c r="Z799" s="83" t="s">
        <v>62</v>
      </c>
      <c r="AB799" s="6">
        <v>1</v>
      </c>
      <c r="AC799" s="5">
        <v>25</v>
      </c>
      <c r="AD799" s="5" t="s">
        <v>79</v>
      </c>
      <c r="AK799" s="6">
        <v>59</v>
      </c>
      <c r="AL799" s="6" t="s">
        <v>80</v>
      </c>
      <c r="BQ799" s="6" t="s">
        <v>353</v>
      </c>
      <c r="BR799" s="5" t="s">
        <v>2311</v>
      </c>
    </row>
    <row r="800" spans="1:70" x14ac:dyDescent="0.2">
      <c r="A800" s="253">
        <v>1064</v>
      </c>
      <c r="B800" s="229" t="s">
        <v>2025</v>
      </c>
      <c r="C800" s="259" t="s">
        <v>2026</v>
      </c>
      <c r="D800" s="229" t="s">
        <v>2353</v>
      </c>
      <c r="E800" s="3" t="s">
        <v>1964</v>
      </c>
      <c r="F800" s="26" t="s">
        <v>102</v>
      </c>
      <c r="G800" s="26" t="s">
        <v>75</v>
      </c>
      <c r="H800" s="26" t="s">
        <v>2339</v>
      </c>
      <c r="J800" s="22">
        <v>0.25</v>
      </c>
      <c r="L800" s="28" t="s">
        <v>57</v>
      </c>
      <c r="M800" s="22" t="s">
        <v>58</v>
      </c>
      <c r="N800" s="22">
        <v>73</v>
      </c>
      <c r="O800" s="22" t="s">
        <v>59</v>
      </c>
      <c r="P800" s="22" t="s">
        <v>78</v>
      </c>
      <c r="Q800" s="23" t="s">
        <v>2308</v>
      </c>
      <c r="R800" s="23" t="s">
        <v>2309</v>
      </c>
      <c r="T800" s="23">
        <v>150</v>
      </c>
      <c r="V800" s="25" t="s">
        <v>61</v>
      </c>
      <c r="W800" s="65">
        <v>3</v>
      </c>
      <c r="X800" s="106" t="s">
        <v>202</v>
      </c>
      <c r="Y800" s="25" t="s">
        <v>2310</v>
      </c>
      <c r="Z800" s="83" t="s">
        <v>62</v>
      </c>
      <c r="AB800" s="6">
        <v>1</v>
      </c>
      <c r="AC800" s="5">
        <v>20</v>
      </c>
      <c r="AD800" s="5" t="s">
        <v>79</v>
      </c>
      <c r="AK800" s="6">
        <v>66</v>
      </c>
      <c r="AL800" s="6" t="s">
        <v>80</v>
      </c>
      <c r="BQ800" s="6" t="s">
        <v>353</v>
      </c>
      <c r="BR800" s="5" t="s">
        <v>2311</v>
      </c>
    </row>
    <row r="801" spans="1:70" x14ac:dyDescent="0.2">
      <c r="A801" s="253">
        <v>1065</v>
      </c>
      <c r="B801" s="229" t="s">
        <v>2025</v>
      </c>
      <c r="C801" s="259" t="s">
        <v>2026</v>
      </c>
      <c r="D801" s="229" t="s">
        <v>2354</v>
      </c>
      <c r="E801" s="3" t="s">
        <v>1964</v>
      </c>
      <c r="F801" s="26" t="s">
        <v>102</v>
      </c>
      <c r="G801" s="26" t="s">
        <v>75</v>
      </c>
      <c r="H801" s="26" t="s">
        <v>2339</v>
      </c>
      <c r="J801" s="22">
        <v>0.25</v>
      </c>
      <c r="L801" s="28" t="s">
        <v>57</v>
      </c>
      <c r="M801" s="22" t="s">
        <v>58</v>
      </c>
      <c r="N801" s="22">
        <v>73</v>
      </c>
      <c r="O801" s="22" t="s">
        <v>59</v>
      </c>
      <c r="P801" s="22" t="s">
        <v>78</v>
      </c>
      <c r="Q801" s="23" t="s">
        <v>2308</v>
      </c>
      <c r="R801" s="23" t="s">
        <v>2309</v>
      </c>
      <c r="T801" s="23">
        <v>150</v>
      </c>
      <c r="V801" s="25" t="s">
        <v>61</v>
      </c>
      <c r="W801" s="65">
        <v>3</v>
      </c>
      <c r="X801" s="106" t="s">
        <v>202</v>
      </c>
      <c r="Y801" s="25" t="s">
        <v>2310</v>
      </c>
      <c r="Z801" s="83" t="s">
        <v>62</v>
      </c>
      <c r="AA801" s="6">
        <v>1</v>
      </c>
      <c r="AC801" s="5">
        <v>25</v>
      </c>
      <c r="AD801" s="5" t="s">
        <v>79</v>
      </c>
      <c r="AK801" s="6">
        <v>77</v>
      </c>
      <c r="AL801" s="6" t="s">
        <v>80</v>
      </c>
      <c r="BQ801" s="6" t="s">
        <v>353</v>
      </c>
      <c r="BR801" s="5" t="s">
        <v>2311</v>
      </c>
    </row>
    <row r="802" spans="1:70" x14ac:dyDescent="0.2">
      <c r="A802" s="253">
        <v>1066</v>
      </c>
      <c r="B802" s="229" t="s">
        <v>2025</v>
      </c>
      <c r="C802" s="259" t="s">
        <v>2026</v>
      </c>
      <c r="D802" s="229" t="s">
        <v>2355</v>
      </c>
      <c r="E802" s="3" t="s">
        <v>1964</v>
      </c>
      <c r="F802" s="26" t="s">
        <v>102</v>
      </c>
      <c r="G802" s="26" t="s">
        <v>75</v>
      </c>
      <c r="H802" s="26" t="s">
        <v>2339</v>
      </c>
      <c r="J802" s="22">
        <v>0.25</v>
      </c>
      <c r="L802" s="28" t="s">
        <v>57</v>
      </c>
      <c r="M802" s="22" t="s">
        <v>58</v>
      </c>
      <c r="N802" s="22">
        <v>73</v>
      </c>
      <c r="O802" s="22" t="s">
        <v>59</v>
      </c>
      <c r="P802" s="22" t="s">
        <v>78</v>
      </c>
      <c r="Q802" s="23" t="s">
        <v>2308</v>
      </c>
      <c r="R802" s="23" t="s">
        <v>2309</v>
      </c>
      <c r="T802" s="23">
        <v>150</v>
      </c>
      <c r="V802" s="25" t="s">
        <v>61</v>
      </c>
      <c r="W802" s="65">
        <v>3</v>
      </c>
      <c r="X802" s="106" t="s">
        <v>202</v>
      </c>
      <c r="Y802" s="25" t="s">
        <v>2310</v>
      </c>
      <c r="Z802" s="83" t="s">
        <v>62</v>
      </c>
      <c r="AB802" s="6">
        <v>1</v>
      </c>
      <c r="AC802" s="5">
        <v>23</v>
      </c>
      <c r="AD802" s="5" t="s">
        <v>79</v>
      </c>
      <c r="AK802" s="6">
        <v>55</v>
      </c>
      <c r="AL802" s="6" t="s">
        <v>80</v>
      </c>
      <c r="BQ802" s="6" t="s">
        <v>353</v>
      </c>
      <c r="BR802" s="5" t="s">
        <v>2311</v>
      </c>
    </row>
    <row r="803" spans="1:70" x14ac:dyDescent="0.2">
      <c r="A803" s="253">
        <v>1067</v>
      </c>
      <c r="B803" s="229" t="s">
        <v>2025</v>
      </c>
      <c r="C803" s="259" t="s">
        <v>2026</v>
      </c>
      <c r="D803" s="229" t="s">
        <v>2356</v>
      </c>
      <c r="E803" s="3" t="s">
        <v>1964</v>
      </c>
      <c r="F803" s="26" t="s">
        <v>102</v>
      </c>
      <c r="G803" s="26" t="s">
        <v>75</v>
      </c>
      <c r="H803" s="26" t="s">
        <v>2339</v>
      </c>
      <c r="J803" s="22">
        <v>0.25</v>
      </c>
      <c r="L803" s="28" t="s">
        <v>57</v>
      </c>
      <c r="M803" s="22" t="s">
        <v>58</v>
      </c>
      <c r="N803" s="22">
        <v>73</v>
      </c>
      <c r="O803" s="22" t="s">
        <v>59</v>
      </c>
      <c r="P803" s="22" t="s">
        <v>78</v>
      </c>
      <c r="Q803" s="23" t="s">
        <v>2308</v>
      </c>
      <c r="R803" s="23" t="s">
        <v>2309</v>
      </c>
      <c r="T803" s="23">
        <v>150</v>
      </c>
      <c r="V803" s="25" t="s">
        <v>61</v>
      </c>
      <c r="W803" s="65">
        <v>3</v>
      </c>
      <c r="X803" s="106" t="s">
        <v>202</v>
      </c>
      <c r="Y803" s="25" t="s">
        <v>2310</v>
      </c>
      <c r="Z803" s="83" t="s">
        <v>62</v>
      </c>
      <c r="AB803" s="6">
        <v>1</v>
      </c>
      <c r="AC803" s="5">
        <v>26</v>
      </c>
      <c r="AD803" s="5" t="s">
        <v>79</v>
      </c>
      <c r="AK803" s="6">
        <v>62</v>
      </c>
      <c r="AL803" s="6" t="s">
        <v>80</v>
      </c>
      <c r="BQ803" s="6" t="s">
        <v>353</v>
      </c>
      <c r="BR803" s="5" t="s">
        <v>2311</v>
      </c>
    </row>
    <row r="804" spans="1:70" x14ac:dyDescent="0.2">
      <c r="A804" s="253">
        <v>1068</v>
      </c>
      <c r="B804" s="229" t="s">
        <v>2025</v>
      </c>
      <c r="C804" s="259" t="s">
        <v>2026</v>
      </c>
      <c r="D804" s="229" t="s">
        <v>2357</v>
      </c>
      <c r="E804" s="3" t="s">
        <v>1964</v>
      </c>
      <c r="F804" s="26" t="s">
        <v>102</v>
      </c>
      <c r="G804" s="26" t="s">
        <v>75</v>
      </c>
      <c r="H804" s="26" t="s">
        <v>2339</v>
      </c>
      <c r="J804" s="22">
        <v>0.25</v>
      </c>
      <c r="L804" s="28" t="s">
        <v>57</v>
      </c>
      <c r="M804" s="22" t="s">
        <v>58</v>
      </c>
      <c r="N804" s="22">
        <v>73</v>
      </c>
      <c r="O804" s="22" t="s">
        <v>59</v>
      </c>
      <c r="P804" s="22" t="s">
        <v>78</v>
      </c>
      <c r="Q804" s="23" t="s">
        <v>2308</v>
      </c>
      <c r="R804" s="23" t="s">
        <v>2309</v>
      </c>
      <c r="T804" s="23">
        <v>150</v>
      </c>
      <c r="V804" s="25" t="s">
        <v>61</v>
      </c>
      <c r="W804" s="65">
        <v>3</v>
      </c>
      <c r="X804" s="106" t="s">
        <v>202</v>
      </c>
      <c r="Y804" s="25" t="s">
        <v>2310</v>
      </c>
      <c r="Z804" s="83" t="s">
        <v>62</v>
      </c>
      <c r="AB804" s="6">
        <v>1</v>
      </c>
      <c r="AC804" s="5">
        <v>23</v>
      </c>
      <c r="AD804" s="5" t="s">
        <v>79</v>
      </c>
      <c r="AK804" s="6">
        <v>50</v>
      </c>
      <c r="AL804" s="6" t="s">
        <v>80</v>
      </c>
      <c r="BQ804" s="6" t="s">
        <v>353</v>
      </c>
      <c r="BR804" s="5" t="s">
        <v>2311</v>
      </c>
    </row>
    <row r="805" spans="1:70" x14ac:dyDescent="0.2">
      <c r="A805" s="253">
        <v>1069</v>
      </c>
      <c r="B805" s="229" t="s">
        <v>2025</v>
      </c>
      <c r="C805" s="259" t="s">
        <v>2026</v>
      </c>
      <c r="D805" s="229" t="s">
        <v>2358</v>
      </c>
      <c r="E805" s="3" t="s">
        <v>1964</v>
      </c>
      <c r="F805" s="26" t="s">
        <v>102</v>
      </c>
      <c r="G805" s="26" t="s">
        <v>75</v>
      </c>
      <c r="H805" s="26" t="s">
        <v>2339</v>
      </c>
      <c r="J805" s="22">
        <v>0.25</v>
      </c>
      <c r="L805" s="28" t="s">
        <v>57</v>
      </c>
      <c r="M805" s="22" t="s">
        <v>58</v>
      </c>
      <c r="N805" s="22">
        <v>73</v>
      </c>
      <c r="O805" s="22" t="s">
        <v>59</v>
      </c>
      <c r="P805" s="22" t="s">
        <v>78</v>
      </c>
      <c r="Q805" s="23" t="s">
        <v>2308</v>
      </c>
      <c r="R805" s="23" t="s">
        <v>2309</v>
      </c>
      <c r="T805" s="23">
        <v>150</v>
      </c>
      <c r="V805" s="25" t="s">
        <v>61</v>
      </c>
      <c r="W805" s="65">
        <v>3</v>
      </c>
      <c r="X805" s="106" t="s">
        <v>202</v>
      </c>
      <c r="Y805" s="25" t="s">
        <v>2310</v>
      </c>
      <c r="Z805" s="83" t="s">
        <v>62</v>
      </c>
      <c r="AA805" s="6">
        <v>1</v>
      </c>
      <c r="AC805" s="5">
        <v>24</v>
      </c>
      <c r="AD805" s="5" t="s">
        <v>79</v>
      </c>
      <c r="AK805" s="6">
        <v>74</v>
      </c>
      <c r="AL805" s="6" t="s">
        <v>80</v>
      </c>
      <c r="BQ805" s="6" t="s">
        <v>353</v>
      </c>
      <c r="BR805" s="5" t="s">
        <v>2311</v>
      </c>
    </row>
    <row r="806" spans="1:70" x14ac:dyDescent="0.2">
      <c r="A806" s="253">
        <v>1070</v>
      </c>
      <c r="B806" s="229" t="s">
        <v>2025</v>
      </c>
      <c r="C806" s="259" t="s">
        <v>2026</v>
      </c>
      <c r="D806" s="229" t="s">
        <v>2359</v>
      </c>
      <c r="E806" s="3" t="s">
        <v>1964</v>
      </c>
      <c r="F806" s="26" t="s">
        <v>102</v>
      </c>
      <c r="G806" s="26" t="s">
        <v>75</v>
      </c>
      <c r="H806" s="26" t="s">
        <v>2339</v>
      </c>
      <c r="J806" s="22">
        <v>0.25</v>
      </c>
      <c r="L806" s="28" t="s">
        <v>57</v>
      </c>
      <c r="M806" s="22" t="s">
        <v>58</v>
      </c>
      <c r="N806" s="22">
        <v>73</v>
      </c>
      <c r="O806" s="22" t="s">
        <v>59</v>
      </c>
      <c r="P806" s="22" t="s">
        <v>78</v>
      </c>
      <c r="Q806" s="23" t="s">
        <v>2308</v>
      </c>
      <c r="R806" s="23" t="s">
        <v>2309</v>
      </c>
      <c r="T806" s="23">
        <v>150</v>
      </c>
      <c r="V806" s="25" t="s">
        <v>61</v>
      </c>
      <c r="W806" s="65">
        <v>3</v>
      </c>
      <c r="X806" s="106" t="s">
        <v>202</v>
      </c>
      <c r="Y806" s="25" t="s">
        <v>2310</v>
      </c>
      <c r="Z806" s="83" t="s">
        <v>62</v>
      </c>
      <c r="AA806" s="6">
        <v>1</v>
      </c>
      <c r="AC806" s="5">
        <v>26</v>
      </c>
      <c r="AD806" s="5" t="s">
        <v>79</v>
      </c>
      <c r="AK806" s="6">
        <v>86</v>
      </c>
      <c r="AL806" s="6" t="s">
        <v>80</v>
      </c>
      <c r="BQ806" s="6" t="s">
        <v>353</v>
      </c>
      <c r="BR806" s="5" t="s">
        <v>2311</v>
      </c>
    </row>
    <row r="807" spans="1:70" x14ac:dyDescent="0.2">
      <c r="A807" s="253">
        <v>1071</v>
      </c>
      <c r="B807" s="229" t="s">
        <v>2025</v>
      </c>
      <c r="C807" s="259" t="s">
        <v>2026</v>
      </c>
      <c r="D807" s="229" t="s">
        <v>2360</v>
      </c>
      <c r="E807" s="3" t="s">
        <v>1964</v>
      </c>
      <c r="F807" s="26" t="s">
        <v>102</v>
      </c>
      <c r="G807" s="26" t="s">
        <v>75</v>
      </c>
      <c r="H807" s="26" t="s">
        <v>2339</v>
      </c>
      <c r="J807" s="22">
        <v>0.25</v>
      </c>
      <c r="L807" s="28" t="s">
        <v>57</v>
      </c>
      <c r="M807" s="22" t="s">
        <v>58</v>
      </c>
      <c r="N807" s="22">
        <v>73</v>
      </c>
      <c r="O807" s="22" t="s">
        <v>59</v>
      </c>
      <c r="P807" s="22" t="s">
        <v>78</v>
      </c>
      <c r="Q807" s="23" t="s">
        <v>2308</v>
      </c>
      <c r="R807" s="23" t="s">
        <v>2309</v>
      </c>
      <c r="T807" s="23">
        <v>150</v>
      </c>
      <c r="V807" s="25" t="s">
        <v>61</v>
      </c>
      <c r="W807" s="65">
        <v>3</v>
      </c>
      <c r="X807" s="106" t="s">
        <v>202</v>
      </c>
      <c r="Y807" s="25" t="s">
        <v>2310</v>
      </c>
      <c r="Z807" s="83" t="s">
        <v>62</v>
      </c>
      <c r="AB807" s="6">
        <v>1</v>
      </c>
      <c r="AC807" s="5">
        <v>23</v>
      </c>
      <c r="AD807" s="5" t="s">
        <v>79</v>
      </c>
      <c r="AK807" s="6">
        <v>59</v>
      </c>
      <c r="AL807" s="6" t="s">
        <v>80</v>
      </c>
      <c r="BQ807" s="6" t="s">
        <v>353</v>
      </c>
      <c r="BR807" s="5" t="s">
        <v>2311</v>
      </c>
    </row>
    <row r="808" spans="1:70" x14ac:dyDescent="0.2">
      <c r="A808" s="253">
        <v>1072</v>
      </c>
      <c r="B808" s="229" t="s">
        <v>2025</v>
      </c>
      <c r="C808" s="259" t="s">
        <v>2026</v>
      </c>
      <c r="D808" s="229" t="s">
        <v>2361</v>
      </c>
      <c r="E808" s="3" t="s">
        <v>1964</v>
      </c>
      <c r="F808" s="26" t="s">
        <v>102</v>
      </c>
      <c r="G808" s="26" t="s">
        <v>75</v>
      </c>
      <c r="H808" s="26" t="s">
        <v>2339</v>
      </c>
      <c r="J808" s="22">
        <v>0.25</v>
      </c>
      <c r="L808" s="28" t="s">
        <v>57</v>
      </c>
      <c r="M808" s="22" t="s">
        <v>58</v>
      </c>
      <c r="N808" s="22">
        <v>73</v>
      </c>
      <c r="O808" s="22" t="s">
        <v>59</v>
      </c>
      <c r="P808" s="22" t="s">
        <v>78</v>
      </c>
      <c r="Q808" s="23" t="s">
        <v>2308</v>
      </c>
      <c r="R808" s="177" t="s">
        <v>2309</v>
      </c>
      <c r="T808" s="23">
        <v>150</v>
      </c>
      <c r="V808" s="25" t="s">
        <v>61</v>
      </c>
      <c r="W808" s="65">
        <v>3</v>
      </c>
      <c r="X808" s="106" t="s">
        <v>202</v>
      </c>
      <c r="Y808" s="25" t="s">
        <v>2310</v>
      </c>
      <c r="Z808" s="83" t="s">
        <v>62</v>
      </c>
      <c r="AB808" s="6">
        <v>1</v>
      </c>
      <c r="AC808" s="5">
        <v>25</v>
      </c>
      <c r="AD808" s="163" t="s">
        <v>79</v>
      </c>
      <c r="AE808" s="163"/>
      <c r="AG808" s="163"/>
      <c r="AH808" s="163"/>
      <c r="AK808" s="6">
        <v>59</v>
      </c>
      <c r="AL808" s="6" t="s">
        <v>80</v>
      </c>
      <c r="BQ808" s="6" t="s">
        <v>353</v>
      </c>
      <c r="BR808" s="163" t="s">
        <v>2311</v>
      </c>
    </row>
    <row r="809" spans="1:70" x14ac:dyDescent="0.2">
      <c r="A809" s="253">
        <v>1073</v>
      </c>
      <c r="B809" s="229" t="s">
        <v>2025</v>
      </c>
      <c r="C809" s="259" t="s">
        <v>2026</v>
      </c>
      <c r="D809" s="229" t="s">
        <v>2362</v>
      </c>
      <c r="E809" s="3" t="s">
        <v>1964</v>
      </c>
      <c r="F809" s="26" t="s">
        <v>102</v>
      </c>
      <c r="G809" s="26" t="s">
        <v>75</v>
      </c>
      <c r="H809" s="26" t="s">
        <v>2339</v>
      </c>
      <c r="J809" s="22">
        <v>0.25</v>
      </c>
      <c r="L809" s="28" t="s">
        <v>57</v>
      </c>
      <c r="M809" s="22" t="s">
        <v>58</v>
      </c>
      <c r="N809" s="22">
        <v>73</v>
      </c>
      <c r="O809" s="22" t="s">
        <v>59</v>
      </c>
      <c r="P809" s="22" t="s">
        <v>78</v>
      </c>
      <c r="Q809" s="23" t="s">
        <v>2308</v>
      </c>
      <c r="R809" s="177" t="s">
        <v>2309</v>
      </c>
      <c r="T809" s="23">
        <v>150</v>
      </c>
      <c r="V809" s="25" t="s">
        <v>61</v>
      </c>
      <c r="W809" s="65">
        <v>3</v>
      </c>
      <c r="X809" s="106" t="s">
        <v>202</v>
      </c>
      <c r="Y809" s="25" t="s">
        <v>2310</v>
      </c>
      <c r="Z809" s="83" t="s">
        <v>62</v>
      </c>
      <c r="AB809" s="6">
        <v>1</v>
      </c>
      <c r="AC809" s="5">
        <v>20</v>
      </c>
      <c r="AD809" s="163" t="s">
        <v>79</v>
      </c>
      <c r="AE809" s="163"/>
      <c r="AG809" s="163"/>
      <c r="AH809" s="163"/>
      <c r="AK809" s="6">
        <v>66</v>
      </c>
      <c r="AL809" s="6" t="s">
        <v>80</v>
      </c>
      <c r="BQ809" s="6" t="s">
        <v>353</v>
      </c>
      <c r="BR809" s="163" t="s">
        <v>2311</v>
      </c>
    </row>
    <row r="810" spans="1:70" x14ac:dyDescent="0.2">
      <c r="A810" s="253">
        <v>1074</v>
      </c>
      <c r="B810" s="229" t="s">
        <v>2025</v>
      </c>
      <c r="C810" s="259" t="s">
        <v>2026</v>
      </c>
      <c r="D810" s="229" t="s">
        <v>2363</v>
      </c>
      <c r="E810" s="3" t="s">
        <v>1964</v>
      </c>
      <c r="F810" s="26" t="s">
        <v>102</v>
      </c>
      <c r="G810" s="26" t="s">
        <v>75</v>
      </c>
      <c r="H810" s="26" t="s">
        <v>2339</v>
      </c>
      <c r="J810" s="22">
        <v>0.25</v>
      </c>
      <c r="L810" s="28" t="s">
        <v>57</v>
      </c>
      <c r="M810" s="22" t="s">
        <v>58</v>
      </c>
      <c r="N810" s="22">
        <v>73</v>
      </c>
      <c r="O810" s="22" t="s">
        <v>59</v>
      </c>
      <c r="P810" s="22" t="s">
        <v>78</v>
      </c>
      <c r="Q810" s="23" t="s">
        <v>2308</v>
      </c>
      <c r="R810" s="23" t="s">
        <v>2309</v>
      </c>
      <c r="T810" s="23">
        <v>150</v>
      </c>
      <c r="V810" s="25" t="s">
        <v>61</v>
      </c>
      <c r="W810" s="65">
        <v>3</v>
      </c>
      <c r="X810" s="106" t="s">
        <v>202</v>
      </c>
      <c r="Y810" s="25" t="s">
        <v>2310</v>
      </c>
      <c r="Z810" s="83" t="s">
        <v>62</v>
      </c>
      <c r="AA810" s="6">
        <v>1</v>
      </c>
      <c r="AC810" s="5">
        <v>25</v>
      </c>
      <c r="AD810" s="5" t="s">
        <v>79</v>
      </c>
      <c r="AK810" s="6">
        <v>77</v>
      </c>
      <c r="AL810" s="6" t="s">
        <v>80</v>
      </c>
      <c r="BQ810" s="6" t="s">
        <v>353</v>
      </c>
      <c r="BR810" s="5" t="s">
        <v>2311</v>
      </c>
    </row>
    <row r="811" spans="1:70" x14ac:dyDescent="0.2">
      <c r="A811" s="253">
        <v>1075</v>
      </c>
      <c r="B811" s="229" t="s">
        <v>2025</v>
      </c>
      <c r="C811" s="259" t="s">
        <v>2026</v>
      </c>
      <c r="D811" s="229" t="s">
        <v>2364</v>
      </c>
      <c r="E811" s="3" t="s">
        <v>1964</v>
      </c>
      <c r="F811" s="26" t="s">
        <v>102</v>
      </c>
      <c r="G811" s="26" t="s">
        <v>75</v>
      </c>
      <c r="H811" s="26" t="s">
        <v>2339</v>
      </c>
      <c r="J811" s="22">
        <v>0.25</v>
      </c>
      <c r="L811" s="28" t="s">
        <v>57</v>
      </c>
      <c r="M811" s="22" t="s">
        <v>58</v>
      </c>
      <c r="N811" s="22">
        <v>73</v>
      </c>
      <c r="O811" s="22" t="s">
        <v>59</v>
      </c>
      <c r="P811" s="22" t="s">
        <v>78</v>
      </c>
      <c r="Q811" s="23" t="s">
        <v>2308</v>
      </c>
      <c r="R811" s="23" t="s">
        <v>2309</v>
      </c>
      <c r="T811" s="23">
        <v>150</v>
      </c>
      <c r="V811" s="25" t="s">
        <v>61</v>
      </c>
      <c r="W811" s="65">
        <v>3</v>
      </c>
      <c r="X811" s="106" t="s">
        <v>202</v>
      </c>
      <c r="Y811" s="25" t="s">
        <v>2310</v>
      </c>
      <c r="Z811" s="83" t="s">
        <v>62</v>
      </c>
      <c r="AB811" s="6">
        <v>1</v>
      </c>
      <c r="AC811" s="5">
        <v>23</v>
      </c>
      <c r="AD811" s="5" t="s">
        <v>79</v>
      </c>
      <c r="AK811" s="6">
        <v>55</v>
      </c>
      <c r="AL811" s="6" t="s">
        <v>80</v>
      </c>
      <c r="BQ811" s="6" t="s">
        <v>353</v>
      </c>
      <c r="BR811" s="5" t="s">
        <v>2311</v>
      </c>
    </row>
    <row r="812" spans="1:70" x14ac:dyDescent="0.2">
      <c r="A812" s="253">
        <v>1076</v>
      </c>
      <c r="B812" s="229" t="s">
        <v>2025</v>
      </c>
      <c r="C812" s="259" t="s">
        <v>2026</v>
      </c>
      <c r="D812" s="229" t="s">
        <v>2365</v>
      </c>
      <c r="E812" s="3" t="s">
        <v>1964</v>
      </c>
      <c r="F812" s="26" t="s">
        <v>102</v>
      </c>
      <c r="G812" s="26" t="s">
        <v>75</v>
      </c>
      <c r="H812" s="26" t="s">
        <v>2339</v>
      </c>
      <c r="J812" s="22">
        <v>0.25</v>
      </c>
      <c r="L812" s="28" t="s">
        <v>57</v>
      </c>
      <c r="M812" s="22" t="s">
        <v>58</v>
      </c>
      <c r="N812" s="22">
        <v>73</v>
      </c>
      <c r="O812" s="22" t="s">
        <v>59</v>
      </c>
      <c r="P812" s="22" t="s">
        <v>78</v>
      </c>
      <c r="Q812" s="23" t="s">
        <v>2308</v>
      </c>
      <c r="R812" s="23" t="s">
        <v>2309</v>
      </c>
      <c r="T812" s="23">
        <v>150</v>
      </c>
      <c r="V812" s="25" t="s">
        <v>61</v>
      </c>
      <c r="W812" s="65">
        <v>3</v>
      </c>
      <c r="X812" s="106" t="s">
        <v>202</v>
      </c>
      <c r="Y812" s="25" t="s">
        <v>2310</v>
      </c>
      <c r="Z812" s="83" t="s">
        <v>62</v>
      </c>
      <c r="AB812" s="6">
        <v>1</v>
      </c>
      <c r="AC812" s="5">
        <v>26</v>
      </c>
      <c r="AD812" s="5" t="s">
        <v>79</v>
      </c>
      <c r="AK812" s="6">
        <v>62</v>
      </c>
      <c r="AL812" s="6" t="s">
        <v>80</v>
      </c>
      <c r="BQ812" s="6" t="s">
        <v>353</v>
      </c>
      <c r="BR812" s="5" t="s">
        <v>2311</v>
      </c>
    </row>
    <row r="813" spans="1:70" x14ac:dyDescent="0.2">
      <c r="A813" s="253">
        <v>1077</v>
      </c>
      <c r="B813" s="229" t="s">
        <v>2366</v>
      </c>
      <c r="C813" s="259" t="s">
        <v>2367</v>
      </c>
      <c r="D813" s="229" t="s">
        <v>2368</v>
      </c>
      <c r="E813" s="3" t="s">
        <v>1964</v>
      </c>
      <c r="F813" s="26" t="s">
        <v>102</v>
      </c>
      <c r="G813" s="26" t="s">
        <v>55</v>
      </c>
      <c r="H813" s="26" t="s">
        <v>56</v>
      </c>
      <c r="J813" s="22">
        <v>0.25</v>
      </c>
      <c r="L813" s="28" t="s">
        <v>57</v>
      </c>
      <c r="M813" s="22" t="s">
        <v>58</v>
      </c>
      <c r="N813" s="22">
        <v>0</v>
      </c>
      <c r="O813" s="22" t="s">
        <v>59</v>
      </c>
      <c r="P813" s="22" t="s">
        <v>78</v>
      </c>
      <c r="R813" s="23" t="s">
        <v>2309</v>
      </c>
      <c r="T813" s="23">
        <v>150</v>
      </c>
      <c r="V813" s="25" t="s">
        <v>613</v>
      </c>
      <c r="W813" s="65">
        <v>3</v>
      </c>
      <c r="X813" s="106" t="s">
        <v>202</v>
      </c>
      <c r="Y813" s="25" t="s">
        <v>2369</v>
      </c>
      <c r="Z813" s="83" t="s">
        <v>62</v>
      </c>
      <c r="AA813" s="6">
        <v>10</v>
      </c>
      <c r="AB813" s="6">
        <v>4</v>
      </c>
      <c r="AD813" s="5" t="s">
        <v>79</v>
      </c>
      <c r="AI813" s="5">
        <v>19</v>
      </c>
      <c r="AJ813" s="5">
        <v>27</v>
      </c>
      <c r="AL813" s="6" t="s">
        <v>80</v>
      </c>
      <c r="AQ813" s="6">
        <v>50</v>
      </c>
      <c r="AR813" s="6">
        <v>80</v>
      </c>
      <c r="BQ813" s="6" t="s">
        <v>353</v>
      </c>
      <c r="BR813" s="5" t="s">
        <v>2370</v>
      </c>
    </row>
    <row r="814" spans="1:70" x14ac:dyDescent="0.2">
      <c r="A814" s="253">
        <v>1078</v>
      </c>
      <c r="B814" s="229" t="s">
        <v>2366</v>
      </c>
      <c r="C814" s="259" t="s">
        <v>2367</v>
      </c>
      <c r="D814" s="229" t="s">
        <v>2371</v>
      </c>
      <c r="E814" s="3" t="s">
        <v>1964</v>
      </c>
      <c r="F814" s="26" t="s">
        <v>102</v>
      </c>
      <c r="G814" s="26" t="s">
        <v>55</v>
      </c>
      <c r="H814" s="26" t="s">
        <v>56</v>
      </c>
      <c r="J814" s="22">
        <v>0.25</v>
      </c>
      <c r="L814" s="28" t="s">
        <v>57</v>
      </c>
      <c r="M814" s="22" t="s">
        <v>58</v>
      </c>
      <c r="N814" s="22">
        <v>0</v>
      </c>
      <c r="O814" s="22" t="s">
        <v>59</v>
      </c>
      <c r="P814" s="22" t="s">
        <v>78</v>
      </c>
      <c r="R814" s="23" t="s">
        <v>2309</v>
      </c>
      <c r="T814" s="23">
        <v>150</v>
      </c>
      <c r="V814" s="25" t="s">
        <v>613</v>
      </c>
      <c r="W814" s="65">
        <v>3</v>
      </c>
      <c r="X814" s="106" t="s">
        <v>202</v>
      </c>
      <c r="Y814" s="25" t="s">
        <v>2369</v>
      </c>
      <c r="Z814" s="83" t="s">
        <v>62</v>
      </c>
      <c r="AA814" s="6">
        <v>10</v>
      </c>
      <c r="AB814" s="6">
        <v>4</v>
      </c>
      <c r="AD814" s="5" t="s">
        <v>79</v>
      </c>
      <c r="AI814" s="5">
        <v>19</v>
      </c>
      <c r="AJ814" s="5">
        <v>27</v>
      </c>
      <c r="AL814" s="6" t="s">
        <v>80</v>
      </c>
      <c r="AQ814" s="6">
        <v>50</v>
      </c>
      <c r="AR814" s="6">
        <v>80</v>
      </c>
      <c r="BQ814" s="6" t="s">
        <v>353</v>
      </c>
      <c r="BR814" s="5" t="s">
        <v>2370</v>
      </c>
    </row>
    <row r="815" spans="1:70" x14ac:dyDescent="0.2">
      <c r="A815" s="253">
        <v>1079</v>
      </c>
      <c r="B815" s="229" t="s">
        <v>2366</v>
      </c>
      <c r="C815" s="259" t="s">
        <v>2367</v>
      </c>
      <c r="D815" s="229" t="s">
        <v>2372</v>
      </c>
      <c r="E815" s="3" t="s">
        <v>1964</v>
      </c>
      <c r="F815" s="26" t="s">
        <v>102</v>
      </c>
      <c r="G815" s="26" t="s">
        <v>55</v>
      </c>
      <c r="H815" s="26" t="s">
        <v>56</v>
      </c>
      <c r="J815" s="22">
        <v>0.25</v>
      </c>
      <c r="L815" s="28" t="s">
        <v>57</v>
      </c>
      <c r="M815" s="22" t="s">
        <v>58</v>
      </c>
      <c r="N815" s="22">
        <v>3</v>
      </c>
      <c r="O815" s="22" t="s">
        <v>59</v>
      </c>
      <c r="P815" s="22" t="s">
        <v>78</v>
      </c>
      <c r="R815" s="23" t="s">
        <v>2309</v>
      </c>
      <c r="T815" s="23">
        <v>150</v>
      </c>
      <c r="V815" s="25" t="s">
        <v>613</v>
      </c>
      <c r="W815" s="65">
        <v>3</v>
      </c>
      <c r="X815" s="106" t="s">
        <v>202</v>
      </c>
      <c r="Y815" s="25" t="s">
        <v>2369</v>
      </c>
      <c r="Z815" s="83" t="s">
        <v>62</v>
      </c>
      <c r="AA815" s="6">
        <v>10</v>
      </c>
      <c r="AB815" s="6">
        <v>4</v>
      </c>
      <c r="AD815" s="5" t="s">
        <v>79</v>
      </c>
      <c r="AI815" s="5">
        <v>19</v>
      </c>
      <c r="AJ815" s="5">
        <v>27</v>
      </c>
      <c r="AL815" s="6" t="s">
        <v>80</v>
      </c>
      <c r="AQ815" s="6">
        <v>50</v>
      </c>
      <c r="AR815" s="6">
        <v>80</v>
      </c>
      <c r="BQ815" s="6" t="s">
        <v>353</v>
      </c>
      <c r="BR815" s="5" t="s">
        <v>2370</v>
      </c>
    </row>
    <row r="816" spans="1:70" x14ac:dyDescent="0.2">
      <c r="A816" s="253">
        <v>1080</v>
      </c>
      <c r="B816" s="229" t="s">
        <v>2366</v>
      </c>
      <c r="C816" s="259" t="s">
        <v>2367</v>
      </c>
      <c r="D816" s="229" t="s">
        <v>2373</v>
      </c>
      <c r="E816" s="3" t="s">
        <v>1964</v>
      </c>
      <c r="F816" s="26" t="s">
        <v>102</v>
      </c>
      <c r="G816" s="26" t="s">
        <v>55</v>
      </c>
      <c r="H816" s="26" t="s">
        <v>56</v>
      </c>
      <c r="J816" s="22">
        <v>0.25</v>
      </c>
      <c r="L816" s="28" t="s">
        <v>57</v>
      </c>
      <c r="M816" s="22" t="s">
        <v>58</v>
      </c>
      <c r="N816" s="22">
        <v>12</v>
      </c>
      <c r="O816" s="22" t="s">
        <v>59</v>
      </c>
      <c r="P816" s="22" t="s">
        <v>78</v>
      </c>
      <c r="R816" s="23" t="s">
        <v>2309</v>
      </c>
      <c r="T816" s="23">
        <v>150</v>
      </c>
      <c r="V816" s="25" t="s">
        <v>613</v>
      </c>
      <c r="W816" s="65">
        <v>3</v>
      </c>
      <c r="X816" s="106" t="s">
        <v>202</v>
      </c>
      <c r="Y816" s="25" t="s">
        <v>2369</v>
      </c>
      <c r="Z816" s="83" t="s">
        <v>62</v>
      </c>
      <c r="AA816" s="6">
        <v>10</v>
      </c>
      <c r="AB816" s="6">
        <v>4</v>
      </c>
      <c r="AD816" s="5" t="s">
        <v>79</v>
      </c>
      <c r="AI816" s="5">
        <v>19</v>
      </c>
      <c r="AJ816" s="5">
        <v>27</v>
      </c>
      <c r="AL816" s="6" t="s">
        <v>80</v>
      </c>
      <c r="AQ816" s="6">
        <v>50</v>
      </c>
      <c r="AR816" s="6">
        <v>80</v>
      </c>
      <c r="BQ816" s="6" t="s">
        <v>353</v>
      </c>
      <c r="BR816" s="5" t="s">
        <v>2370</v>
      </c>
    </row>
    <row r="817" spans="1:70" x14ac:dyDescent="0.2">
      <c r="A817" s="253">
        <v>1081</v>
      </c>
      <c r="B817" s="229" t="s">
        <v>2366</v>
      </c>
      <c r="C817" s="259" t="s">
        <v>2367</v>
      </c>
      <c r="D817" s="229" t="s">
        <v>2374</v>
      </c>
      <c r="E817" s="3" t="s">
        <v>1964</v>
      </c>
      <c r="F817" s="26" t="s">
        <v>102</v>
      </c>
      <c r="G817" s="26" t="s">
        <v>55</v>
      </c>
      <c r="H817" s="26" t="s">
        <v>56</v>
      </c>
      <c r="J817" s="22">
        <v>0.25</v>
      </c>
      <c r="L817" s="28" t="s">
        <v>57</v>
      </c>
      <c r="M817" s="22" t="s">
        <v>58</v>
      </c>
      <c r="N817" s="22">
        <v>24</v>
      </c>
      <c r="O817" s="22" t="s">
        <v>59</v>
      </c>
      <c r="P817" s="22" t="s">
        <v>78</v>
      </c>
      <c r="R817" s="23" t="s">
        <v>2309</v>
      </c>
      <c r="T817" s="23">
        <v>150</v>
      </c>
      <c r="V817" s="25" t="s">
        <v>613</v>
      </c>
      <c r="W817" s="65">
        <v>3</v>
      </c>
      <c r="X817" s="106" t="s">
        <v>202</v>
      </c>
      <c r="Y817" s="25" t="s">
        <v>2369</v>
      </c>
      <c r="Z817" s="83" t="s">
        <v>62</v>
      </c>
      <c r="AA817" s="6">
        <v>10</v>
      </c>
      <c r="AB817" s="6">
        <v>4</v>
      </c>
      <c r="AD817" s="5" t="s">
        <v>79</v>
      </c>
      <c r="AI817" s="5">
        <v>19</v>
      </c>
      <c r="AJ817" s="5">
        <v>27</v>
      </c>
      <c r="AL817" s="6" t="s">
        <v>80</v>
      </c>
      <c r="AQ817" s="6">
        <v>50</v>
      </c>
      <c r="AR817" s="6">
        <v>80</v>
      </c>
      <c r="BQ817" s="6" t="s">
        <v>353</v>
      </c>
      <c r="BR817" s="5" t="s">
        <v>2370</v>
      </c>
    </row>
    <row r="818" spans="1:70" x14ac:dyDescent="0.2">
      <c r="A818" s="253">
        <v>1082</v>
      </c>
      <c r="B818" s="229" t="s">
        <v>2366</v>
      </c>
      <c r="C818" s="259" t="s">
        <v>2367</v>
      </c>
      <c r="D818" s="229" t="s">
        <v>2375</v>
      </c>
      <c r="E818" s="3" t="s">
        <v>148</v>
      </c>
      <c r="F818" s="26" t="s">
        <v>102</v>
      </c>
      <c r="G818" s="26" t="s">
        <v>55</v>
      </c>
      <c r="H818" s="26" t="s">
        <v>56</v>
      </c>
      <c r="J818" s="22">
        <v>200</v>
      </c>
      <c r="L818" s="28" t="s">
        <v>57</v>
      </c>
      <c r="M818" s="22" t="s">
        <v>58</v>
      </c>
      <c r="N818" s="22">
        <v>0</v>
      </c>
      <c r="O818" s="22" t="s">
        <v>59</v>
      </c>
      <c r="P818" s="22" t="s">
        <v>78</v>
      </c>
      <c r="R818" s="23" t="s">
        <v>2376</v>
      </c>
      <c r="V818" s="25" t="s">
        <v>613</v>
      </c>
      <c r="W818" s="65">
        <v>3</v>
      </c>
      <c r="Y818" s="25" t="s">
        <v>2377</v>
      </c>
      <c r="Z818" s="83" t="s">
        <v>62</v>
      </c>
      <c r="AA818" s="6">
        <v>10</v>
      </c>
      <c r="AB818" s="6">
        <v>4</v>
      </c>
      <c r="AD818" s="5" t="s">
        <v>79</v>
      </c>
      <c r="AI818" s="5">
        <v>19</v>
      </c>
      <c r="AJ818" s="5">
        <v>27</v>
      </c>
      <c r="AL818" s="6" t="s">
        <v>80</v>
      </c>
      <c r="AQ818" s="6">
        <v>50</v>
      </c>
      <c r="AR818" s="6">
        <v>80</v>
      </c>
      <c r="BQ818" s="6" t="s">
        <v>353</v>
      </c>
      <c r="BR818" s="5" t="s">
        <v>2370</v>
      </c>
    </row>
    <row r="819" spans="1:70" x14ac:dyDescent="0.2">
      <c r="A819" s="253">
        <v>1083</v>
      </c>
      <c r="B819" s="229" t="s">
        <v>2366</v>
      </c>
      <c r="C819" s="259" t="s">
        <v>2367</v>
      </c>
      <c r="D819" s="229" t="s">
        <v>2378</v>
      </c>
      <c r="E819" s="3" t="s">
        <v>148</v>
      </c>
      <c r="F819" s="26" t="s">
        <v>102</v>
      </c>
      <c r="G819" s="26" t="s">
        <v>55</v>
      </c>
      <c r="H819" s="26" t="s">
        <v>56</v>
      </c>
      <c r="J819" s="22">
        <v>200</v>
      </c>
      <c r="L819" s="28" t="s">
        <v>57</v>
      </c>
      <c r="M819" s="22" t="s">
        <v>58</v>
      </c>
      <c r="N819" s="22">
        <v>0</v>
      </c>
      <c r="O819" s="22" t="s">
        <v>59</v>
      </c>
      <c r="P819" s="22" t="s">
        <v>78</v>
      </c>
      <c r="R819" s="23" t="s">
        <v>2376</v>
      </c>
      <c r="V819" s="25" t="s">
        <v>642</v>
      </c>
      <c r="W819" s="65">
        <v>0</v>
      </c>
      <c r="Y819" s="25" t="s">
        <v>2379</v>
      </c>
      <c r="Z819" s="83" t="s">
        <v>62</v>
      </c>
      <c r="AA819" s="6">
        <v>10</v>
      </c>
      <c r="AB819" s="6">
        <v>4</v>
      </c>
      <c r="AD819" s="5" t="s">
        <v>79</v>
      </c>
      <c r="AI819" s="5">
        <v>19</v>
      </c>
      <c r="AJ819" s="5">
        <v>27</v>
      </c>
      <c r="AL819" s="6" t="s">
        <v>80</v>
      </c>
      <c r="AQ819" s="6">
        <v>50</v>
      </c>
      <c r="AR819" s="6">
        <v>80</v>
      </c>
      <c r="BQ819" s="6" t="s">
        <v>353</v>
      </c>
      <c r="BR819" s="5" t="s">
        <v>2370</v>
      </c>
    </row>
    <row r="820" spans="1:70" x14ac:dyDescent="0.2">
      <c r="A820" s="253">
        <v>1084</v>
      </c>
      <c r="B820" s="229" t="s">
        <v>2366</v>
      </c>
      <c r="C820" s="259" t="s">
        <v>2367</v>
      </c>
      <c r="D820" s="229" t="s">
        <v>2380</v>
      </c>
      <c r="E820" s="3" t="s">
        <v>148</v>
      </c>
      <c r="F820" s="26" t="s">
        <v>102</v>
      </c>
      <c r="G820" s="26" t="s">
        <v>55</v>
      </c>
      <c r="H820" s="26" t="s">
        <v>56</v>
      </c>
      <c r="J820" s="22">
        <v>200</v>
      </c>
      <c r="L820" s="28" t="s">
        <v>57</v>
      </c>
      <c r="M820" s="22" t="s">
        <v>58</v>
      </c>
      <c r="N820" s="22">
        <v>0</v>
      </c>
      <c r="O820" s="22" t="s">
        <v>59</v>
      </c>
      <c r="P820" s="22" t="s">
        <v>78</v>
      </c>
      <c r="R820" s="23" t="s">
        <v>2376</v>
      </c>
      <c r="V820" s="25" t="s">
        <v>642</v>
      </c>
      <c r="W820" s="65">
        <v>0</v>
      </c>
      <c r="Y820" s="25" t="s">
        <v>2381</v>
      </c>
      <c r="Z820" s="83" t="s">
        <v>62</v>
      </c>
      <c r="AA820" s="6">
        <v>10</v>
      </c>
      <c r="AB820" s="6">
        <v>4</v>
      </c>
      <c r="AD820" s="5" t="s">
        <v>79</v>
      </c>
      <c r="AI820" s="5">
        <v>19</v>
      </c>
      <c r="AJ820" s="5">
        <v>27</v>
      </c>
      <c r="AL820" s="6" t="s">
        <v>80</v>
      </c>
      <c r="AQ820" s="6">
        <v>50</v>
      </c>
      <c r="AR820" s="6">
        <v>80</v>
      </c>
      <c r="BQ820" s="6" t="s">
        <v>353</v>
      </c>
      <c r="BR820" s="5" t="s">
        <v>2370</v>
      </c>
    </row>
    <row r="821" spans="1:70" x14ac:dyDescent="0.2">
      <c r="A821" s="253">
        <v>1085</v>
      </c>
      <c r="B821" s="229" t="s">
        <v>2366</v>
      </c>
      <c r="C821" s="259" t="s">
        <v>2367</v>
      </c>
      <c r="D821" s="229" t="s">
        <v>2382</v>
      </c>
      <c r="E821" s="3" t="s">
        <v>148</v>
      </c>
      <c r="F821" s="26" t="s">
        <v>102</v>
      </c>
      <c r="G821" s="26" t="s">
        <v>55</v>
      </c>
      <c r="H821" s="26" t="s">
        <v>56</v>
      </c>
      <c r="J821" s="22">
        <v>200</v>
      </c>
      <c r="L821" s="28" t="s">
        <v>57</v>
      </c>
      <c r="M821" s="22" t="s">
        <v>58</v>
      </c>
      <c r="N821" s="22">
        <v>0</v>
      </c>
      <c r="O821" s="22" t="s">
        <v>59</v>
      </c>
      <c r="P821" s="22" t="s">
        <v>78</v>
      </c>
      <c r="R821" s="23" t="s">
        <v>2376</v>
      </c>
      <c r="V821" s="25" t="s">
        <v>642</v>
      </c>
      <c r="W821" s="65">
        <v>0</v>
      </c>
      <c r="Y821" s="25" t="s">
        <v>2381</v>
      </c>
      <c r="Z821" s="83" t="s">
        <v>62</v>
      </c>
      <c r="AA821" s="6">
        <v>10</v>
      </c>
      <c r="AB821" s="6">
        <v>4</v>
      </c>
      <c r="AD821" s="5" t="s">
        <v>79</v>
      </c>
      <c r="AI821" s="5">
        <v>19</v>
      </c>
      <c r="AJ821" s="5">
        <v>27</v>
      </c>
      <c r="AL821" s="6" t="s">
        <v>80</v>
      </c>
      <c r="AQ821" s="6">
        <v>50</v>
      </c>
      <c r="AR821" s="6">
        <v>80</v>
      </c>
      <c r="BQ821" s="6" t="s">
        <v>353</v>
      </c>
      <c r="BR821" s="5" t="s">
        <v>2370</v>
      </c>
    </row>
    <row r="822" spans="1:70" x14ac:dyDescent="0.2">
      <c r="A822" s="256">
        <v>1086</v>
      </c>
      <c r="B822" s="229" t="s">
        <v>2383</v>
      </c>
      <c r="C822" s="259" t="s">
        <v>2384</v>
      </c>
      <c r="D822" s="229" t="s">
        <v>2385</v>
      </c>
      <c r="E822" s="3" t="s">
        <v>101</v>
      </c>
      <c r="F822" s="26" t="s">
        <v>102</v>
      </c>
      <c r="G822" s="26" t="s">
        <v>55</v>
      </c>
      <c r="H822" s="26" t="s">
        <v>2386</v>
      </c>
      <c r="J822" s="22">
        <v>10</v>
      </c>
      <c r="L822" s="28" t="s">
        <v>57</v>
      </c>
      <c r="M822" s="22" t="s">
        <v>58</v>
      </c>
      <c r="N822" s="22">
        <v>0</v>
      </c>
      <c r="O822" s="22" t="s">
        <v>59</v>
      </c>
      <c r="P822" s="22" t="s">
        <v>78</v>
      </c>
      <c r="Q822" s="23" t="s">
        <v>903</v>
      </c>
      <c r="R822" s="23" t="s">
        <v>2387</v>
      </c>
      <c r="U822" s="23" t="s">
        <v>2388</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2389</v>
      </c>
      <c r="AU822" s="5" t="s">
        <v>334</v>
      </c>
      <c r="AV822" s="5">
        <v>11.5</v>
      </c>
      <c r="AW822" s="5" t="s">
        <v>2389</v>
      </c>
      <c r="AX822" s="5" t="s">
        <v>116</v>
      </c>
      <c r="BQ822" s="6" t="s">
        <v>2390</v>
      </c>
      <c r="BR822" s="5" t="s">
        <v>2391</v>
      </c>
    </row>
    <row r="823" spans="1:70" x14ac:dyDescent="0.2">
      <c r="A823" s="256">
        <v>1087</v>
      </c>
      <c r="B823" s="229" t="s">
        <v>2383</v>
      </c>
      <c r="C823" s="259" t="s">
        <v>2384</v>
      </c>
      <c r="D823" s="229" t="s">
        <v>2392</v>
      </c>
      <c r="E823" s="3" t="s">
        <v>101</v>
      </c>
      <c r="F823" s="26" t="s">
        <v>102</v>
      </c>
      <c r="G823" s="26" t="s">
        <v>55</v>
      </c>
      <c r="H823" s="26" t="s">
        <v>2386</v>
      </c>
      <c r="J823" s="22">
        <v>10</v>
      </c>
      <c r="L823" s="28" t="s">
        <v>57</v>
      </c>
      <c r="M823" s="22" t="s">
        <v>58</v>
      </c>
      <c r="N823" s="22">
        <v>265</v>
      </c>
      <c r="O823" s="22" t="s">
        <v>59</v>
      </c>
      <c r="P823" s="22" t="s">
        <v>78</v>
      </c>
      <c r="Q823" s="23" t="s">
        <v>903</v>
      </c>
      <c r="R823" s="23" t="s">
        <v>2387</v>
      </c>
      <c r="U823" s="23" t="s">
        <v>2388</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2389</v>
      </c>
      <c r="AU823" s="5" t="s">
        <v>334</v>
      </c>
      <c r="AV823" s="5">
        <v>11.5</v>
      </c>
      <c r="AW823" s="5" t="s">
        <v>2389</v>
      </c>
      <c r="AX823" s="5" t="s">
        <v>116</v>
      </c>
      <c r="BQ823" s="6" t="s">
        <v>2390</v>
      </c>
      <c r="BR823" s="5" t="s">
        <v>2391</v>
      </c>
    </row>
    <row r="824" spans="1:70" x14ac:dyDescent="0.2">
      <c r="A824" s="256">
        <v>1088</v>
      </c>
      <c r="B824" s="229" t="s">
        <v>2383</v>
      </c>
      <c r="C824" s="259" t="s">
        <v>2384</v>
      </c>
      <c r="D824" s="229" t="s">
        <v>2393</v>
      </c>
      <c r="E824" s="3" t="s">
        <v>101</v>
      </c>
      <c r="F824" s="26" t="s">
        <v>102</v>
      </c>
      <c r="G824" s="26" t="s">
        <v>55</v>
      </c>
      <c r="H824" s="26" t="s">
        <v>2386</v>
      </c>
      <c r="J824" s="22">
        <v>10</v>
      </c>
      <c r="L824" s="28" t="s">
        <v>57</v>
      </c>
      <c r="M824" s="22" t="s">
        <v>58</v>
      </c>
      <c r="N824" s="176">
        <v>0</v>
      </c>
      <c r="O824" s="22" t="s">
        <v>59</v>
      </c>
      <c r="P824" s="22" t="s">
        <v>78</v>
      </c>
      <c r="Q824" s="23" t="s">
        <v>903</v>
      </c>
      <c r="R824" s="23" t="s">
        <v>2387</v>
      </c>
      <c r="U824" s="23" t="s">
        <v>2388</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2389</v>
      </c>
      <c r="AU824" s="5" t="s">
        <v>334</v>
      </c>
      <c r="AV824" s="5">
        <v>11.5</v>
      </c>
      <c r="AW824" s="5" t="s">
        <v>2389</v>
      </c>
      <c r="AX824" s="5" t="s">
        <v>116</v>
      </c>
      <c r="BQ824" s="6" t="s">
        <v>2390</v>
      </c>
      <c r="BR824" s="5" t="s">
        <v>2391</v>
      </c>
    </row>
    <row r="825" spans="1:70" x14ac:dyDescent="0.2">
      <c r="A825" s="256">
        <v>1089</v>
      </c>
      <c r="B825" s="229" t="s">
        <v>2383</v>
      </c>
      <c r="C825" s="259" t="s">
        <v>2384</v>
      </c>
      <c r="D825" s="229" t="s">
        <v>2394</v>
      </c>
      <c r="E825" s="3" t="s">
        <v>101</v>
      </c>
      <c r="F825" s="26" t="s">
        <v>102</v>
      </c>
      <c r="G825" s="26" t="s">
        <v>55</v>
      </c>
      <c r="H825" s="26" t="s">
        <v>2386</v>
      </c>
      <c r="J825" s="22">
        <v>10</v>
      </c>
      <c r="L825" s="28" t="s">
        <v>57</v>
      </c>
      <c r="M825" s="22" t="s">
        <v>58</v>
      </c>
      <c r="N825" s="176">
        <v>265</v>
      </c>
      <c r="O825" s="22" t="s">
        <v>59</v>
      </c>
      <c r="P825" s="22" t="s">
        <v>78</v>
      </c>
      <c r="Q825" s="23" t="s">
        <v>903</v>
      </c>
      <c r="R825" s="23" t="s">
        <v>2387</v>
      </c>
      <c r="U825" s="23" t="s">
        <v>2388</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2389</v>
      </c>
      <c r="AU825" s="5" t="s">
        <v>334</v>
      </c>
      <c r="AV825" s="5">
        <v>11.5</v>
      </c>
      <c r="AW825" s="5" t="s">
        <v>2389</v>
      </c>
      <c r="AX825" s="5" t="s">
        <v>116</v>
      </c>
      <c r="BQ825" s="6" t="s">
        <v>2390</v>
      </c>
      <c r="BR825" s="5" t="s">
        <v>2391</v>
      </c>
    </row>
    <row r="826" spans="1:70" x14ac:dyDescent="0.2">
      <c r="A826" s="256">
        <v>1090</v>
      </c>
      <c r="B826" s="229" t="s">
        <v>2395</v>
      </c>
      <c r="C826" s="259" t="s">
        <v>2396</v>
      </c>
      <c r="D826" s="229" t="s">
        <v>2397</v>
      </c>
      <c r="E826" s="3" t="s">
        <v>101</v>
      </c>
      <c r="F826" s="26" t="s">
        <v>102</v>
      </c>
      <c r="G826" s="26" t="s">
        <v>55</v>
      </c>
      <c r="H826" s="26" t="s">
        <v>76</v>
      </c>
      <c r="I826" s="26" t="s">
        <v>2789</v>
      </c>
      <c r="J826" s="22">
        <v>1</v>
      </c>
      <c r="L826" s="28" t="s">
        <v>57</v>
      </c>
      <c r="M826" s="22" t="s">
        <v>77</v>
      </c>
      <c r="N826" s="176">
        <v>0</v>
      </c>
      <c r="O826" s="22" t="s">
        <v>59</v>
      </c>
      <c r="P826" s="22" t="s">
        <v>78</v>
      </c>
      <c r="Q826" s="23" t="s">
        <v>619</v>
      </c>
      <c r="R826" s="23" t="s">
        <v>2398</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2399</v>
      </c>
      <c r="BR826" s="5" t="s">
        <v>2400</v>
      </c>
    </row>
    <row r="827" spans="1:70" x14ac:dyDescent="0.2">
      <c r="A827" s="256">
        <v>1091</v>
      </c>
      <c r="B827" s="229" t="s">
        <v>2395</v>
      </c>
      <c r="C827" s="259" t="s">
        <v>2396</v>
      </c>
      <c r="D827" s="229" t="s">
        <v>2401</v>
      </c>
      <c r="E827" s="3" t="s">
        <v>101</v>
      </c>
      <c r="F827" s="26" t="s">
        <v>102</v>
      </c>
      <c r="G827" s="26" t="s">
        <v>55</v>
      </c>
      <c r="H827" s="26" t="s">
        <v>76</v>
      </c>
      <c r="I827" s="26" t="s">
        <v>2789</v>
      </c>
      <c r="J827" s="22">
        <v>1</v>
      </c>
      <c r="L827" s="28" t="s">
        <v>57</v>
      </c>
      <c r="M827" s="22" t="s">
        <v>77</v>
      </c>
      <c r="N827" s="176">
        <v>73</v>
      </c>
      <c r="O827" s="22" t="s">
        <v>59</v>
      </c>
      <c r="P827" s="22" t="s">
        <v>78</v>
      </c>
      <c r="Q827" s="23" t="s">
        <v>619</v>
      </c>
      <c r="R827" s="23" t="s">
        <v>2398</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2399</v>
      </c>
      <c r="BR827" s="5" t="s">
        <v>2400</v>
      </c>
    </row>
    <row r="828" spans="1:70" x14ac:dyDescent="0.2">
      <c r="A828" s="256">
        <v>1092</v>
      </c>
      <c r="B828" s="229" t="s">
        <v>2395</v>
      </c>
      <c r="C828" s="259" t="s">
        <v>2396</v>
      </c>
      <c r="D828" s="229" t="s">
        <v>2402</v>
      </c>
      <c r="E828" s="3" t="s">
        <v>101</v>
      </c>
      <c r="F828" s="26" t="s">
        <v>102</v>
      </c>
      <c r="G828" s="26" t="s">
        <v>55</v>
      </c>
      <c r="H828" s="26" t="s">
        <v>76</v>
      </c>
      <c r="I828" s="26" t="s">
        <v>2789</v>
      </c>
      <c r="J828" s="22">
        <v>2.5</v>
      </c>
      <c r="L828" s="28" t="s">
        <v>57</v>
      </c>
      <c r="M828" s="22" t="s">
        <v>77</v>
      </c>
      <c r="N828" s="176">
        <v>216</v>
      </c>
      <c r="O828" s="22" t="s">
        <v>59</v>
      </c>
      <c r="P828" s="22" t="s">
        <v>78</v>
      </c>
      <c r="Q828" s="23" t="s">
        <v>619</v>
      </c>
      <c r="R828" s="23" t="s">
        <v>2398</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2399</v>
      </c>
      <c r="BR828" s="5" t="s">
        <v>2400</v>
      </c>
    </row>
    <row r="829" spans="1:70" x14ac:dyDescent="0.2">
      <c r="A829" s="256">
        <v>1093</v>
      </c>
      <c r="B829" s="229" t="s">
        <v>2403</v>
      </c>
      <c r="C829" s="259" t="s">
        <v>2404</v>
      </c>
      <c r="D829" s="229" t="s">
        <v>2405</v>
      </c>
      <c r="E829" s="3" t="s">
        <v>101</v>
      </c>
      <c r="F829" s="26" t="s">
        <v>102</v>
      </c>
      <c r="G829" s="26" t="s">
        <v>55</v>
      </c>
      <c r="H829" s="26" t="s">
        <v>2406</v>
      </c>
      <c r="J829" s="22">
        <v>1</v>
      </c>
      <c r="L829" s="28" t="s">
        <v>57</v>
      </c>
      <c r="M829" s="22" t="s">
        <v>77</v>
      </c>
      <c r="N829" s="176">
        <v>0</v>
      </c>
      <c r="O829" s="22" t="s">
        <v>59</v>
      </c>
      <c r="P829" s="22" t="s">
        <v>78</v>
      </c>
      <c r="Q829" s="23" t="s">
        <v>2407</v>
      </c>
      <c r="R829" s="23" t="s">
        <v>2398</v>
      </c>
      <c r="V829" s="25" t="s">
        <v>613</v>
      </c>
      <c r="W829" s="65">
        <v>10</v>
      </c>
      <c r="Y829" s="25" t="s">
        <v>2408</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2399</v>
      </c>
      <c r="BR829" s="5" t="s">
        <v>2409</v>
      </c>
    </row>
    <row r="830" spans="1:70" x14ac:dyDescent="0.2">
      <c r="A830" s="256">
        <v>1094</v>
      </c>
      <c r="B830" s="229" t="s">
        <v>2403</v>
      </c>
      <c r="C830" s="259" t="s">
        <v>2404</v>
      </c>
      <c r="D830" s="229" t="s">
        <v>2410</v>
      </c>
      <c r="E830" s="3" t="s">
        <v>101</v>
      </c>
      <c r="F830" s="26" t="s">
        <v>102</v>
      </c>
      <c r="G830" s="26" t="s">
        <v>55</v>
      </c>
      <c r="H830" s="26" t="s">
        <v>2406</v>
      </c>
      <c r="J830" s="22">
        <v>1</v>
      </c>
      <c r="L830" s="28" t="s">
        <v>57</v>
      </c>
      <c r="M830" s="22" t="s">
        <v>77</v>
      </c>
      <c r="N830" s="176">
        <v>73</v>
      </c>
      <c r="O830" s="22" t="s">
        <v>59</v>
      </c>
      <c r="P830" s="22" t="s">
        <v>78</v>
      </c>
      <c r="Q830" s="23" t="s">
        <v>2407</v>
      </c>
      <c r="R830" s="23" t="s">
        <v>2398</v>
      </c>
      <c r="V830" s="25" t="s">
        <v>613</v>
      </c>
      <c r="W830" s="65">
        <v>10</v>
      </c>
      <c r="Y830" s="25" t="s">
        <v>2408</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2399</v>
      </c>
      <c r="BR830" s="5" t="s">
        <v>2409</v>
      </c>
    </row>
    <row r="831" spans="1:70" x14ac:dyDescent="0.2">
      <c r="A831" s="256">
        <v>1095</v>
      </c>
      <c r="B831" s="229" t="s">
        <v>2403</v>
      </c>
      <c r="C831" s="259" t="s">
        <v>2404</v>
      </c>
      <c r="D831" s="229" t="s">
        <v>2411</v>
      </c>
      <c r="E831" s="3" t="s">
        <v>101</v>
      </c>
      <c r="F831" s="26" t="s">
        <v>102</v>
      </c>
      <c r="G831" s="26" t="s">
        <v>55</v>
      </c>
      <c r="H831" s="26" t="s">
        <v>2406</v>
      </c>
      <c r="J831" s="22">
        <v>2.5</v>
      </c>
      <c r="L831" s="28" t="s">
        <v>57</v>
      </c>
      <c r="M831" s="22" t="s">
        <v>77</v>
      </c>
      <c r="N831" s="176">
        <v>216</v>
      </c>
      <c r="O831" s="22" t="s">
        <v>59</v>
      </c>
      <c r="P831" s="22" t="s">
        <v>78</v>
      </c>
      <c r="Q831" s="23" t="s">
        <v>2407</v>
      </c>
      <c r="R831" s="23" t="s">
        <v>2398</v>
      </c>
      <c r="V831" s="25" t="s">
        <v>613</v>
      </c>
      <c r="W831" s="65">
        <v>10</v>
      </c>
      <c r="Y831" s="25" t="s">
        <v>2408</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2399</v>
      </c>
      <c r="BR831" s="5" t="s">
        <v>2409</v>
      </c>
    </row>
    <row r="832" spans="1:70" x14ac:dyDescent="0.2">
      <c r="A832" s="257">
        <v>1096</v>
      </c>
      <c r="B832" s="229" t="s">
        <v>2412</v>
      </c>
      <c r="C832" s="259" t="s">
        <v>2413</v>
      </c>
      <c r="D832" s="229" t="s">
        <v>2414</v>
      </c>
      <c r="E832" s="3" t="s">
        <v>101</v>
      </c>
      <c r="F832" s="26" t="s">
        <v>102</v>
      </c>
      <c r="G832" s="26" t="s">
        <v>55</v>
      </c>
      <c r="H832" s="26" t="s">
        <v>2415</v>
      </c>
      <c r="I832" s="26" t="s">
        <v>2416</v>
      </c>
      <c r="J832" s="22">
        <v>10</v>
      </c>
      <c r="L832" s="28" t="s">
        <v>448</v>
      </c>
      <c r="M832" s="22" t="s">
        <v>58</v>
      </c>
      <c r="N832" s="22">
        <v>0</v>
      </c>
      <c r="O832" s="22" t="s">
        <v>59</v>
      </c>
      <c r="P832" s="22" t="s">
        <v>78</v>
      </c>
      <c r="Q832" s="23" t="s">
        <v>2417</v>
      </c>
      <c r="R832" s="23" t="s">
        <v>2418</v>
      </c>
      <c r="T832" s="23" t="s">
        <v>2419</v>
      </c>
      <c r="U832" s="23" t="s">
        <v>2420</v>
      </c>
      <c r="Z832" s="83" t="s">
        <v>62</v>
      </c>
      <c r="AA832" s="6">
        <v>12</v>
      </c>
      <c r="AD832" s="5" t="s">
        <v>79</v>
      </c>
      <c r="AI832" s="5">
        <v>19</v>
      </c>
      <c r="AJ832" s="5">
        <v>55</v>
      </c>
      <c r="BB832" s="6" t="s">
        <v>366</v>
      </c>
      <c r="BG832" s="6">
        <v>18.5</v>
      </c>
      <c r="BH832" s="6">
        <v>32</v>
      </c>
      <c r="BQ832" s="6" t="s">
        <v>213</v>
      </c>
      <c r="BR832" s="5" t="s">
        <v>2421</v>
      </c>
    </row>
    <row r="833" spans="1:70" x14ac:dyDescent="0.2">
      <c r="A833" s="257">
        <v>1097</v>
      </c>
      <c r="B833" s="229" t="s">
        <v>2412</v>
      </c>
      <c r="C833" s="259" t="s">
        <v>2413</v>
      </c>
      <c r="D833" s="229" t="s">
        <v>2422</v>
      </c>
      <c r="E833" s="3" t="s">
        <v>101</v>
      </c>
      <c r="F833" s="26" t="s">
        <v>102</v>
      </c>
      <c r="G833" s="26" t="s">
        <v>55</v>
      </c>
      <c r="H833" s="26" t="s">
        <v>2415</v>
      </c>
      <c r="I833" s="26" t="s">
        <v>2416</v>
      </c>
      <c r="J833" s="22">
        <v>10</v>
      </c>
      <c r="L833" s="28" t="s">
        <v>448</v>
      </c>
      <c r="M833" s="22" t="s">
        <v>58</v>
      </c>
      <c r="N833" s="22">
        <v>72</v>
      </c>
      <c r="O833" s="22" t="s">
        <v>59</v>
      </c>
      <c r="P833" s="22" t="s">
        <v>78</v>
      </c>
      <c r="Q833" s="23" t="s">
        <v>2417</v>
      </c>
      <c r="R833" s="23" t="s">
        <v>2418</v>
      </c>
      <c r="T833" s="23" t="s">
        <v>2419</v>
      </c>
      <c r="U833" s="23" t="s">
        <v>2420</v>
      </c>
      <c r="Z833" s="83" t="s">
        <v>62</v>
      </c>
      <c r="AA833" s="6">
        <v>8</v>
      </c>
      <c r="AD833" s="5" t="s">
        <v>79</v>
      </c>
      <c r="AI833" s="5">
        <v>19</v>
      </c>
      <c r="AJ833" s="5">
        <v>55</v>
      </c>
      <c r="BB833" s="6" t="s">
        <v>366</v>
      </c>
      <c r="BG833" s="6">
        <v>18.5</v>
      </c>
      <c r="BH833" s="6">
        <v>32</v>
      </c>
      <c r="BQ833" s="6" t="s">
        <v>213</v>
      </c>
      <c r="BR833" s="5" t="s">
        <v>2421</v>
      </c>
    </row>
    <row r="834" spans="1:70" x14ac:dyDescent="0.2">
      <c r="A834" s="257">
        <v>1098</v>
      </c>
      <c r="B834" s="229" t="s">
        <v>2412</v>
      </c>
      <c r="C834" s="259" t="s">
        <v>2413</v>
      </c>
      <c r="D834" s="229" t="s">
        <v>2423</v>
      </c>
      <c r="E834" s="3" t="s">
        <v>101</v>
      </c>
      <c r="F834" s="26" t="s">
        <v>102</v>
      </c>
      <c r="G834" s="26" t="s">
        <v>55</v>
      </c>
      <c r="H834" s="26" t="s">
        <v>2415</v>
      </c>
      <c r="I834" s="26" t="s">
        <v>2416</v>
      </c>
      <c r="J834" s="22">
        <v>10</v>
      </c>
      <c r="L834" s="28" t="s">
        <v>448</v>
      </c>
      <c r="M834" s="22" t="s">
        <v>58</v>
      </c>
      <c r="N834" s="22">
        <v>0</v>
      </c>
      <c r="O834" s="22" t="s">
        <v>59</v>
      </c>
      <c r="P834" s="22" t="s">
        <v>78</v>
      </c>
      <c r="Q834" s="23" t="s">
        <v>2417</v>
      </c>
      <c r="R834" s="23" t="s">
        <v>2418</v>
      </c>
      <c r="T834" s="23" t="s">
        <v>2419</v>
      </c>
      <c r="U834" s="23" t="s">
        <v>2420</v>
      </c>
      <c r="Z834" s="83" t="s">
        <v>62</v>
      </c>
      <c r="AA834" s="6">
        <v>8</v>
      </c>
      <c r="AD834" s="5" t="s">
        <v>79</v>
      </c>
      <c r="AI834" s="5">
        <v>19</v>
      </c>
      <c r="AJ834" s="5">
        <v>55</v>
      </c>
      <c r="BB834" s="6" t="s">
        <v>366</v>
      </c>
      <c r="BG834" s="6">
        <v>18.5</v>
      </c>
      <c r="BH834" s="6">
        <v>32</v>
      </c>
      <c r="BQ834" s="6" t="s">
        <v>213</v>
      </c>
      <c r="BR834" s="5" t="s">
        <v>2424</v>
      </c>
    </row>
    <row r="835" spans="1:70" x14ac:dyDescent="0.2">
      <c r="A835" s="257">
        <v>1099</v>
      </c>
      <c r="B835" s="229" t="s">
        <v>2412</v>
      </c>
      <c r="C835" s="259" t="s">
        <v>2413</v>
      </c>
      <c r="D835" s="229" t="s">
        <v>2425</v>
      </c>
      <c r="E835" s="3" t="s">
        <v>101</v>
      </c>
      <c r="F835" s="26" t="s">
        <v>102</v>
      </c>
      <c r="G835" s="26" t="s">
        <v>55</v>
      </c>
      <c r="H835" s="26" t="s">
        <v>2415</v>
      </c>
      <c r="I835" s="26" t="s">
        <v>2416</v>
      </c>
      <c r="J835" s="22">
        <v>10</v>
      </c>
      <c r="L835" s="28" t="s">
        <v>448</v>
      </c>
      <c r="M835" s="22" t="s">
        <v>58</v>
      </c>
      <c r="N835" s="22">
        <v>72</v>
      </c>
      <c r="O835" s="22" t="s">
        <v>59</v>
      </c>
      <c r="P835" s="22" t="s">
        <v>78</v>
      </c>
      <c r="Q835" s="23" t="s">
        <v>2417</v>
      </c>
      <c r="R835" s="23" t="s">
        <v>2418</v>
      </c>
      <c r="T835" s="23" t="s">
        <v>2419</v>
      </c>
      <c r="U835" s="23" t="s">
        <v>2420</v>
      </c>
      <c r="Z835" s="83" t="s">
        <v>62</v>
      </c>
      <c r="AA835" s="6">
        <v>8</v>
      </c>
      <c r="AD835" s="5" t="s">
        <v>79</v>
      </c>
      <c r="AI835" s="5">
        <v>19</v>
      </c>
      <c r="AJ835" s="5">
        <v>55</v>
      </c>
      <c r="BB835" s="6" t="s">
        <v>366</v>
      </c>
      <c r="BG835" s="6">
        <v>18.5</v>
      </c>
      <c r="BH835" s="6">
        <v>32</v>
      </c>
      <c r="BQ835" s="6" t="s">
        <v>213</v>
      </c>
      <c r="BR835" s="5" t="s">
        <v>2421</v>
      </c>
    </row>
    <row r="836" spans="1:70" x14ac:dyDescent="0.2">
      <c r="A836" s="254">
        <v>1102</v>
      </c>
      <c r="B836" s="229" t="s">
        <v>2178</v>
      </c>
      <c r="C836" s="259" t="s">
        <v>1980</v>
      </c>
      <c r="D836" s="229" t="s">
        <v>2863</v>
      </c>
      <c r="E836" s="3" t="s">
        <v>1964</v>
      </c>
      <c r="F836" s="26" t="s">
        <v>102</v>
      </c>
      <c r="G836" s="26" t="s">
        <v>55</v>
      </c>
      <c r="H836" s="26" t="s">
        <v>2426</v>
      </c>
      <c r="J836" s="22">
        <v>0.125</v>
      </c>
      <c r="L836" s="28" t="s">
        <v>57</v>
      </c>
      <c r="M836" s="22" t="s">
        <v>58</v>
      </c>
      <c r="N836" s="22">
        <v>25</v>
      </c>
      <c r="O836" s="22" t="s">
        <v>59</v>
      </c>
      <c r="P836" s="22" t="s">
        <v>78</v>
      </c>
      <c r="R836" s="23" t="s">
        <v>2427</v>
      </c>
      <c r="U836" s="23" t="s">
        <v>1982</v>
      </c>
      <c r="V836" s="25" t="s">
        <v>642</v>
      </c>
      <c r="W836" s="65" t="s">
        <v>2428</v>
      </c>
      <c r="X836" s="106" t="s">
        <v>2430</v>
      </c>
      <c r="Z836" s="83" t="s">
        <v>62</v>
      </c>
      <c r="AA836" s="6">
        <v>12</v>
      </c>
      <c r="AB836" s="6">
        <v>6</v>
      </c>
      <c r="AD836" s="5" t="s">
        <v>79</v>
      </c>
      <c r="AI836" s="5">
        <v>21</v>
      </c>
      <c r="AJ836" s="5">
        <v>39</v>
      </c>
      <c r="BQ836" s="6" t="s">
        <v>213</v>
      </c>
      <c r="BR836" s="5" t="s">
        <v>2429</v>
      </c>
    </row>
    <row r="837" spans="1:70" x14ac:dyDescent="0.2">
      <c r="A837" s="254">
        <v>1103</v>
      </c>
      <c r="B837" s="229" t="s">
        <v>2431</v>
      </c>
      <c r="C837" s="259" t="s">
        <v>2432</v>
      </c>
      <c r="D837" s="229" t="s">
        <v>2099</v>
      </c>
      <c r="E837" s="3" t="s">
        <v>2043</v>
      </c>
      <c r="F837" s="26" t="s">
        <v>102</v>
      </c>
      <c r="G837" s="26" t="s">
        <v>55</v>
      </c>
      <c r="H837" s="26" t="s">
        <v>56</v>
      </c>
      <c r="J837" s="22">
        <v>1</v>
      </c>
      <c r="L837" s="28" t="s">
        <v>57</v>
      </c>
      <c r="M837" s="22" t="s">
        <v>58</v>
      </c>
      <c r="N837" s="22" t="s">
        <v>2433</v>
      </c>
      <c r="O837" s="22" t="s">
        <v>59</v>
      </c>
      <c r="P837" s="22" t="s">
        <v>2864</v>
      </c>
      <c r="R837" s="23" t="s">
        <v>2865</v>
      </c>
      <c r="V837" s="25" t="s">
        <v>642</v>
      </c>
      <c r="Y837" s="25" t="s">
        <v>2435</v>
      </c>
      <c r="Z837" s="83" t="s">
        <v>62</v>
      </c>
      <c r="AA837" s="6">
        <v>20</v>
      </c>
      <c r="AB837" s="6">
        <v>0</v>
      </c>
      <c r="AD837" s="5" t="s">
        <v>79</v>
      </c>
      <c r="AI837" s="5">
        <v>20</v>
      </c>
      <c r="AJ837" s="5">
        <v>44</v>
      </c>
      <c r="AL837" s="6" t="s">
        <v>80</v>
      </c>
      <c r="AQ837" s="6">
        <v>59</v>
      </c>
      <c r="AR837" s="6">
        <v>100</v>
      </c>
      <c r="BQ837" s="6" t="s">
        <v>213</v>
      </c>
      <c r="BR837" s="5" t="s">
        <v>2866</v>
      </c>
    </row>
    <row r="838" spans="1:70" x14ac:dyDescent="0.2">
      <c r="A838" s="254">
        <v>1104</v>
      </c>
      <c r="B838" s="229" t="s">
        <v>2431</v>
      </c>
      <c r="C838" s="259" t="s">
        <v>2432</v>
      </c>
      <c r="D838" s="229" t="s">
        <v>2436</v>
      </c>
      <c r="E838" s="3" t="s">
        <v>2043</v>
      </c>
      <c r="F838" s="26" t="s">
        <v>102</v>
      </c>
      <c r="G838" s="26" t="s">
        <v>55</v>
      </c>
      <c r="H838" s="26" t="s">
        <v>56</v>
      </c>
      <c r="J838" s="22">
        <v>1</v>
      </c>
      <c r="L838" s="28" t="s">
        <v>57</v>
      </c>
      <c r="M838" s="22" t="s">
        <v>58</v>
      </c>
      <c r="N838" s="22" t="s">
        <v>2437</v>
      </c>
      <c r="O838" s="22" t="s">
        <v>59</v>
      </c>
      <c r="P838" s="22" t="s">
        <v>2864</v>
      </c>
      <c r="R838" s="23" t="s">
        <v>2865</v>
      </c>
      <c r="V838" s="25" t="s">
        <v>642</v>
      </c>
      <c r="Y838" s="25" t="s">
        <v>2435</v>
      </c>
      <c r="Z838" s="83" t="s">
        <v>62</v>
      </c>
      <c r="AA838" s="6">
        <v>20</v>
      </c>
      <c r="AB838" s="6">
        <v>0</v>
      </c>
      <c r="AD838" s="5" t="s">
        <v>79</v>
      </c>
      <c r="AI838" s="5">
        <v>20</v>
      </c>
      <c r="AJ838" s="5">
        <v>44</v>
      </c>
      <c r="AL838" s="6" t="s">
        <v>80</v>
      </c>
      <c r="AQ838" s="6">
        <v>59</v>
      </c>
      <c r="AR838" s="6">
        <v>100</v>
      </c>
      <c r="BQ838" s="6" t="s">
        <v>213</v>
      </c>
      <c r="BR838" s="5" t="s">
        <v>2866</v>
      </c>
    </row>
    <row r="839" spans="1:70" x14ac:dyDescent="0.2">
      <c r="A839" s="254">
        <v>1105</v>
      </c>
      <c r="B839" s="229" t="s">
        <v>2431</v>
      </c>
      <c r="C839" s="259" t="s">
        <v>2432</v>
      </c>
      <c r="D839" s="229" t="s">
        <v>2438</v>
      </c>
      <c r="E839" s="3" t="s">
        <v>1092</v>
      </c>
      <c r="F839" s="26" t="s">
        <v>102</v>
      </c>
      <c r="G839" s="26" t="s">
        <v>55</v>
      </c>
      <c r="H839" s="26" t="s">
        <v>156</v>
      </c>
      <c r="J839" s="22" t="s">
        <v>2867</v>
      </c>
      <c r="L839" s="28" t="s">
        <v>57</v>
      </c>
      <c r="M839" s="22" t="s">
        <v>58</v>
      </c>
      <c r="N839" s="22" t="s">
        <v>2649</v>
      </c>
      <c r="O839" s="22" t="s">
        <v>59</v>
      </c>
      <c r="P839" s="22" t="s">
        <v>2439</v>
      </c>
      <c r="Q839" s="23" t="s">
        <v>2440</v>
      </c>
      <c r="R839" s="23" t="s">
        <v>2441</v>
      </c>
      <c r="V839" s="25" t="s">
        <v>642</v>
      </c>
      <c r="Y839" s="25" t="s">
        <v>2435</v>
      </c>
      <c r="Z839" s="83" t="s">
        <v>62</v>
      </c>
      <c r="AA839" s="6">
        <v>20</v>
      </c>
      <c r="AB839" s="6">
        <v>0</v>
      </c>
      <c r="AD839" s="5" t="s">
        <v>79</v>
      </c>
      <c r="AI839" s="5">
        <v>20</v>
      </c>
      <c r="AJ839" s="5">
        <v>44</v>
      </c>
      <c r="AL839" s="6" t="s">
        <v>80</v>
      </c>
      <c r="AQ839" s="6">
        <v>59</v>
      </c>
      <c r="AR839" s="6">
        <v>100</v>
      </c>
      <c r="BQ839" s="6" t="s">
        <v>213</v>
      </c>
      <c r="BR839" s="5" t="s">
        <v>2866</v>
      </c>
    </row>
    <row r="840" spans="1:70" x14ac:dyDescent="0.2">
      <c r="A840" s="254">
        <v>1106</v>
      </c>
      <c r="B840" s="229" t="s">
        <v>2431</v>
      </c>
      <c r="C840" s="259" t="s">
        <v>2432</v>
      </c>
      <c r="D840" s="229" t="s">
        <v>2442</v>
      </c>
      <c r="E840" s="3" t="s">
        <v>1092</v>
      </c>
      <c r="F840" s="26" t="s">
        <v>102</v>
      </c>
      <c r="G840" s="26" t="s">
        <v>55</v>
      </c>
      <c r="H840" s="26" t="s">
        <v>156</v>
      </c>
      <c r="J840" s="22" t="s">
        <v>2867</v>
      </c>
      <c r="L840" s="28" t="s">
        <v>57</v>
      </c>
      <c r="M840" s="22" t="s">
        <v>58</v>
      </c>
      <c r="N840" s="22" t="s">
        <v>2649</v>
      </c>
      <c r="O840" s="22" t="s">
        <v>59</v>
      </c>
      <c r="P840" s="22" t="s">
        <v>2439</v>
      </c>
      <c r="Q840" s="23" t="s">
        <v>2440</v>
      </c>
      <c r="R840" s="23" t="s">
        <v>2441</v>
      </c>
      <c r="V840" s="25" t="s">
        <v>642</v>
      </c>
      <c r="Y840" s="25" t="s">
        <v>2435</v>
      </c>
      <c r="Z840" s="83" t="s">
        <v>62</v>
      </c>
      <c r="AA840" s="6">
        <v>20</v>
      </c>
      <c r="AB840" s="6">
        <v>0</v>
      </c>
      <c r="AD840" s="5" t="s">
        <v>79</v>
      </c>
      <c r="AI840" s="5">
        <v>20</v>
      </c>
      <c r="AJ840" s="5">
        <v>44</v>
      </c>
      <c r="AL840" s="6" t="s">
        <v>80</v>
      </c>
      <c r="AQ840" s="6">
        <v>59</v>
      </c>
      <c r="AR840" s="6">
        <v>100</v>
      </c>
      <c r="BQ840" s="6" t="s">
        <v>213</v>
      </c>
      <c r="BR840" s="5" t="s">
        <v>2866</v>
      </c>
    </row>
    <row r="841" spans="1:70" x14ac:dyDescent="0.2">
      <c r="A841" s="257">
        <v>1107</v>
      </c>
      <c r="B841" s="229" t="s">
        <v>2443</v>
      </c>
      <c r="C841" s="259" t="s">
        <v>2444</v>
      </c>
      <c r="D841" s="229" t="s">
        <v>2445</v>
      </c>
      <c r="E841" s="3" t="s">
        <v>101</v>
      </c>
      <c r="F841" s="26" t="s">
        <v>102</v>
      </c>
      <c r="G841" s="26" t="s">
        <v>55</v>
      </c>
      <c r="H841" s="26" t="s">
        <v>2446</v>
      </c>
      <c r="J841" s="22">
        <v>15</v>
      </c>
      <c r="L841" s="28" t="s">
        <v>57</v>
      </c>
      <c r="M841" s="22" t="s">
        <v>58</v>
      </c>
      <c r="N841" s="22">
        <v>0</v>
      </c>
      <c r="O841" s="22" t="s">
        <v>59</v>
      </c>
      <c r="P841" s="22" t="s">
        <v>78</v>
      </c>
      <c r="Q841" s="23" t="s">
        <v>2447</v>
      </c>
      <c r="R841" s="23" t="s">
        <v>2448</v>
      </c>
      <c r="T841" s="23">
        <v>150</v>
      </c>
      <c r="V841" s="25" t="s">
        <v>613</v>
      </c>
      <c r="W841" s="65">
        <v>3</v>
      </c>
      <c r="X841" s="106" t="s">
        <v>202</v>
      </c>
      <c r="Y841" s="25" t="s">
        <v>2449</v>
      </c>
      <c r="Z841" s="83" t="s">
        <v>62</v>
      </c>
      <c r="AA841" s="6">
        <v>9</v>
      </c>
      <c r="AB841" s="6">
        <v>9</v>
      </c>
      <c r="AD841" s="5" t="s">
        <v>79</v>
      </c>
      <c r="AI841" s="5">
        <v>19</v>
      </c>
      <c r="AJ841" s="5">
        <v>28</v>
      </c>
      <c r="AL841" s="6" t="s">
        <v>80</v>
      </c>
      <c r="AQ841" s="6">
        <v>55</v>
      </c>
      <c r="AR841" s="6">
        <v>80</v>
      </c>
      <c r="BQ841" s="6" t="s">
        <v>353</v>
      </c>
      <c r="BR841" s="5" t="s">
        <v>2450</v>
      </c>
    </row>
    <row r="842" spans="1:70" x14ac:dyDescent="0.2">
      <c r="A842" s="257">
        <v>1108</v>
      </c>
      <c r="B842" s="229" t="s">
        <v>2443</v>
      </c>
      <c r="C842" s="259" t="s">
        <v>2444</v>
      </c>
      <c r="D842" s="229" t="s">
        <v>2451</v>
      </c>
      <c r="E842" s="3" t="s">
        <v>101</v>
      </c>
      <c r="F842" s="26" t="s">
        <v>102</v>
      </c>
      <c r="G842" s="26" t="s">
        <v>55</v>
      </c>
      <c r="H842" s="26" t="s">
        <v>2446</v>
      </c>
      <c r="J842" s="22">
        <v>15</v>
      </c>
      <c r="L842" s="28" t="s">
        <v>57</v>
      </c>
      <c r="M842" s="22" t="s">
        <v>58</v>
      </c>
      <c r="N842" s="22">
        <v>25</v>
      </c>
      <c r="O842" s="22" t="s">
        <v>59</v>
      </c>
      <c r="P842" s="22" t="s">
        <v>78</v>
      </c>
      <c r="Q842" s="23" t="s">
        <v>2447</v>
      </c>
      <c r="R842" s="23" t="s">
        <v>2452</v>
      </c>
      <c r="T842" s="23">
        <v>150</v>
      </c>
      <c r="V842" s="25" t="s">
        <v>613</v>
      </c>
      <c r="W842" s="65">
        <v>3</v>
      </c>
      <c r="X842" s="106" t="s">
        <v>202</v>
      </c>
      <c r="Y842" s="25" t="s">
        <v>2449</v>
      </c>
      <c r="Z842" s="83" t="s">
        <v>62</v>
      </c>
      <c r="AA842" s="6">
        <v>9</v>
      </c>
      <c r="AB842" s="6">
        <v>9</v>
      </c>
      <c r="AD842" s="5" t="s">
        <v>79</v>
      </c>
      <c r="AI842" s="5">
        <v>19</v>
      </c>
      <c r="AJ842" s="5">
        <v>28</v>
      </c>
      <c r="AL842" s="6" t="s">
        <v>80</v>
      </c>
      <c r="AQ842" s="6">
        <v>55</v>
      </c>
      <c r="AR842" s="6">
        <v>80</v>
      </c>
      <c r="BQ842" s="6" t="s">
        <v>353</v>
      </c>
      <c r="BR842" s="5" t="s">
        <v>2450</v>
      </c>
    </row>
    <row r="843" spans="1:70" x14ac:dyDescent="0.2">
      <c r="A843" s="257">
        <v>1109</v>
      </c>
      <c r="B843" s="229" t="s">
        <v>2443</v>
      </c>
      <c r="C843" s="259" t="s">
        <v>2444</v>
      </c>
      <c r="D843" s="229" t="s">
        <v>382</v>
      </c>
      <c r="E843" s="3" t="s">
        <v>382</v>
      </c>
      <c r="F843" s="26" t="s">
        <v>102</v>
      </c>
      <c r="G843" s="26" t="s">
        <v>55</v>
      </c>
      <c r="H843" s="26" t="s">
        <v>56</v>
      </c>
      <c r="J843" s="22">
        <v>80</v>
      </c>
      <c r="L843" s="28" t="s">
        <v>57</v>
      </c>
      <c r="M843" s="22" t="s">
        <v>58</v>
      </c>
      <c r="N843" s="22" t="s">
        <v>2453</v>
      </c>
      <c r="O843" s="22" t="s">
        <v>59</v>
      </c>
      <c r="P843" s="22" t="s">
        <v>91</v>
      </c>
      <c r="Q843" s="23" t="s">
        <v>2454</v>
      </c>
      <c r="R843" s="23" t="s">
        <v>2455</v>
      </c>
      <c r="Z843" s="83" t="s">
        <v>62</v>
      </c>
      <c r="AA843" s="6">
        <v>9</v>
      </c>
      <c r="AB843" s="6">
        <v>9</v>
      </c>
      <c r="AD843" s="5" t="s">
        <v>79</v>
      </c>
      <c r="AI843" s="5">
        <v>19</v>
      </c>
      <c r="AJ843" s="5">
        <v>28</v>
      </c>
      <c r="AL843" s="6" t="s">
        <v>80</v>
      </c>
      <c r="AQ843" s="6">
        <v>55</v>
      </c>
      <c r="AR843" s="6">
        <v>80</v>
      </c>
      <c r="BQ843" s="6" t="s">
        <v>353</v>
      </c>
      <c r="BR843" s="5" t="s">
        <v>2450</v>
      </c>
    </row>
    <row r="844" spans="1:70" x14ac:dyDescent="0.2">
      <c r="A844" s="257">
        <v>1110</v>
      </c>
      <c r="B844" s="229" t="s">
        <v>2456</v>
      </c>
      <c r="C844" s="259" t="s">
        <v>2457</v>
      </c>
      <c r="D844" s="229" t="s">
        <v>2458</v>
      </c>
      <c r="E844" s="3" t="s">
        <v>101</v>
      </c>
      <c r="F844" s="26" t="s">
        <v>102</v>
      </c>
      <c r="H844" s="26" t="s">
        <v>1957</v>
      </c>
      <c r="J844" s="22">
        <v>0.05</v>
      </c>
      <c r="L844" s="28" t="s">
        <v>106</v>
      </c>
      <c r="M844" s="22" t="s">
        <v>77</v>
      </c>
      <c r="N844" s="22">
        <v>0</v>
      </c>
      <c r="O844" s="22" t="s">
        <v>59</v>
      </c>
      <c r="P844" s="22" t="s">
        <v>78</v>
      </c>
      <c r="S844" s="24">
        <v>30</v>
      </c>
      <c r="Z844" s="83" t="s">
        <v>62</v>
      </c>
      <c r="AA844" s="6">
        <v>18</v>
      </c>
    </row>
    <row r="845" spans="1:70" x14ac:dyDescent="0.2">
      <c r="A845" s="257">
        <v>1111</v>
      </c>
      <c r="B845" s="229" t="s">
        <v>2456</v>
      </c>
      <c r="C845" s="259" t="s">
        <v>2457</v>
      </c>
      <c r="D845" s="229" t="s">
        <v>2459</v>
      </c>
      <c r="E845" s="3" t="s">
        <v>101</v>
      </c>
      <c r="F845" s="26" t="s">
        <v>102</v>
      </c>
      <c r="H845" s="26" t="s">
        <v>1957</v>
      </c>
      <c r="J845" s="22">
        <v>0.05</v>
      </c>
      <c r="L845" s="28" t="s">
        <v>106</v>
      </c>
      <c r="M845" s="22" t="s">
        <v>77</v>
      </c>
      <c r="N845" s="22">
        <v>144</v>
      </c>
      <c r="O845" s="22" t="s">
        <v>59</v>
      </c>
      <c r="P845" s="22" t="s">
        <v>78</v>
      </c>
      <c r="S845" s="24">
        <v>30</v>
      </c>
      <c r="Z845" s="83" t="s">
        <v>62</v>
      </c>
      <c r="AA845" s="6">
        <v>18</v>
      </c>
    </row>
    <row r="846" spans="1:70" x14ac:dyDescent="0.2">
      <c r="A846" s="91">
        <v>1112</v>
      </c>
      <c r="B846" s="229" t="s">
        <v>2460</v>
      </c>
      <c r="C846" s="259" t="s">
        <v>2461</v>
      </c>
      <c r="D846" s="229" t="s">
        <v>2462</v>
      </c>
    </row>
    <row r="847" spans="1:70" x14ac:dyDescent="0.2">
      <c r="A847" s="91">
        <v>1113</v>
      </c>
      <c r="B847" s="229" t="s">
        <v>2431</v>
      </c>
      <c r="C847" s="259" t="s">
        <v>2432</v>
      </c>
      <c r="D847" s="229" t="s">
        <v>2872</v>
      </c>
      <c r="E847" s="3" t="s">
        <v>2043</v>
      </c>
      <c r="F847" s="26" t="s">
        <v>102</v>
      </c>
      <c r="G847" s="26" t="s">
        <v>55</v>
      </c>
      <c r="H847" s="26" t="s">
        <v>56</v>
      </c>
      <c r="J847" s="22">
        <v>1</v>
      </c>
      <c r="L847" s="28" t="s">
        <v>57</v>
      </c>
      <c r="M847" s="22" t="s">
        <v>58</v>
      </c>
      <c r="N847" s="22" t="s">
        <v>2437</v>
      </c>
      <c r="O847" s="22" t="s">
        <v>59</v>
      </c>
      <c r="P847" s="22" t="s">
        <v>2864</v>
      </c>
      <c r="R847" s="23" t="s">
        <v>2865</v>
      </c>
      <c r="V847" s="25" t="s">
        <v>642</v>
      </c>
      <c r="Y847" s="25" t="s">
        <v>2435</v>
      </c>
      <c r="Z847" s="83" t="s">
        <v>62</v>
      </c>
      <c r="AA847" s="6">
        <v>20</v>
      </c>
      <c r="AB847" s="6">
        <v>0</v>
      </c>
      <c r="AD847" s="5" t="s">
        <v>79</v>
      </c>
      <c r="AI847" s="5">
        <v>20</v>
      </c>
      <c r="AJ847" s="5">
        <v>44</v>
      </c>
      <c r="AL847" s="6" t="s">
        <v>80</v>
      </c>
      <c r="AQ847" s="6">
        <v>59</v>
      </c>
      <c r="AR847" s="6">
        <v>100</v>
      </c>
      <c r="BQ847" s="6" t="s">
        <v>213</v>
      </c>
      <c r="BR847" s="5" t="s">
        <v>2866</v>
      </c>
    </row>
    <row r="848" spans="1:70" x14ac:dyDescent="0.2">
      <c r="A848" s="91">
        <v>1114</v>
      </c>
      <c r="B848" s="229" t="s">
        <v>2431</v>
      </c>
      <c r="C848" s="259" t="s">
        <v>2432</v>
      </c>
      <c r="D848" s="229" t="s">
        <v>2873</v>
      </c>
      <c r="E848" s="3" t="s">
        <v>1092</v>
      </c>
      <c r="F848" s="26" t="s">
        <v>102</v>
      </c>
      <c r="G848" s="26" t="s">
        <v>55</v>
      </c>
      <c r="H848" s="26" t="s">
        <v>156</v>
      </c>
      <c r="J848" s="22" t="s">
        <v>2867</v>
      </c>
      <c r="L848" s="28" t="s">
        <v>57</v>
      </c>
      <c r="M848" s="22" t="s">
        <v>58</v>
      </c>
      <c r="N848" s="22" t="s">
        <v>2649</v>
      </c>
      <c r="O848" s="22" t="s">
        <v>59</v>
      </c>
      <c r="P848" s="22" t="s">
        <v>2439</v>
      </c>
      <c r="Q848" s="23" t="s">
        <v>2440</v>
      </c>
      <c r="R848" s="23" t="s">
        <v>2441</v>
      </c>
      <c r="V848" s="25" t="s">
        <v>642</v>
      </c>
      <c r="Y848" s="25" t="s">
        <v>2435</v>
      </c>
      <c r="Z848" s="83" t="s">
        <v>62</v>
      </c>
      <c r="AA848" s="6">
        <v>20</v>
      </c>
      <c r="AB848" s="6">
        <v>0</v>
      </c>
      <c r="AD848" s="5" t="s">
        <v>79</v>
      </c>
      <c r="AI848" s="5">
        <v>20</v>
      </c>
      <c r="AJ848" s="5">
        <v>44</v>
      </c>
      <c r="AL848" s="6" t="s">
        <v>80</v>
      </c>
      <c r="AQ848" s="6">
        <v>59</v>
      </c>
      <c r="AR848" s="6">
        <v>100</v>
      </c>
      <c r="BQ848" s="6" t="s">
        <v>213</v>
      </c>
      <c r="BR848" s="5" t="s">
        <v>2866</v>
      </c>
    </row>
    <row r="849" spans="1:70" x14ac:dyDescent="0.2">
      <c r="A849" s="257">
        <v>1115</v>
      </c>
      <c r="B849" s="229" t="s">
        <v>2456</v>
      </c>
      <c r="C849" s="259" t="s">
        <v>2457</v>
      </c>
      <c r="D849" s="229" t="s">
        <v>2458</v>
      </c>
      <c r="E849" s="3" t="s">
        <v>101</v>
      </c>
      <c r="F849" s="26" t="s">
        <v>102</v>
      </c>
      <c r="H849" s="26" t="s">
        <v>1957</v>
      </c>
      <c r="J849" s="22">
        <v>4</v>
      </c>
      <c r="L849" s="28" t="s">
        <v>57</v>
      </c>
      <c r="M849" s="22" t="s">
        <v>58</v>
      </c>
      <c r="N849" s="22">
        <v>0</v>
      </c>
      <c r="O849" s="22" t="s">
        <v>59</v>
      </c>
      <c r="P849" s="22" t="s">
        <v>78</v>
      </c>
      <c r="Z849" s="83" t="s">
        <v>62</v>
      </c>
      <c r="AA849" s="6">
        <v>18</v>
      </c>
    </row>
    <row r="850" spans="1:70" x14ac:dyDescent="0.2">
      <c r="A850" s="257">
        <v>1116</v>
      </c>
      <c r="B850" s="229" t="s">
        <v>2456</v>
      </c>
      <c r="C850" s="259" t="s">
        <v>2457</v>
      </c>
      <c r="D850" s="229" t="s">
        <v>2459</v>
      </c>
      <c r="E850" s="3" t="s">
        <v>101</v>
      </c>
      <c r="F850" s="26" t="s">
        <v>102</v>
      </c>
      <c r="H850" s="26" t="s">
        <v>1957</v>
      </c>
      <c r="J850" s="22">
        <v>4</v>
      </c>
      <c r="L850" s="28" t="s">
        <v>57</v>
      </c>
      <c r="M850" s="22" t="s">
        <v>58</v>
      </c>
      <c r="N850" s="22">
        <v>168</v>
      </c>
      <c r="O850" s="22" t="s">
        <v>59</v>
      </c>
      <c r="P850" s="22" t="s">
        <v>78</v>
      </c>
      <c r="Z850" s="83" t="s">
        <v>62</v>
      </c>
      <c r="AA850" s="6">
        <v>18</v>
      </c>
    </row>
    <row r="851" spans="1:70" x14ac:dyDescent="0.2">
      <c r="A851" s="257">
        <v>2000</v>
      </c>
      <c r="B851" s="229" t="s">
        <v>2463</v>
      </c>
      <c r="C851" s="259" t="s">
        <v>2838</v>
      </c>
      <c r="D851" s="229" t="s">
        <v>2464</v>
      </c>
      <c r="E851" s="3" t="s">
        <v>101</v>
      </c>
      <c r="F851" s="26" t="s">
        <v>102</v>
      </c>
      <c r="G851" s="26" t="s">
        <v>55</v>
      </c>
      <c r="H851" s="26" t="s">
        <v>2263</v>
      </c>
      <c r="J851" s="22">
        <v>1</v>
      </c>
      <c r="L851" s="28" t="s">
        <v>57</v>
      </c>
      <c r="M851" s="22" t="s">
        <v>58</v>
      </c>
      <c r="N851" s="22">
        <v>0</v>
      </c>
      <c r="O851" s="22" t="s">
        <v>59</v>
      </c>
      <c r="P851" s="22" t="s">
        <v>78</v>
      </c>
      <c r="Q851" s="23" t="s">
        <v>2465</v>
      </c>
      <c r="R851" s="23" t="s">
        <v>2466</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2467</v>
      </c>
      <c r="BR851" s="5" t="s">
        <v>2468</v>
      </c>
    </row>
    <row r="852" spans="1:70" x14ac:dyDescent="0.2">
      <c r="A852" s="257">
        <v>2001</v>
      </c>
      <c r="B852" s="229" t="s">
        <v>2463</v>
      </c>
      <c r="C852" s="259" t="s">
        <v>2838</v>
      </c>
      <c r="D852" s="229" t="s">
        <v>2772</v>
      </c>
      <c r="E852" s="3" t="s">
        <v>101</v>
      </c>
      <c r="F852" s="26" t="s">
        <v>102</v>
      </c>
      <c r="G852" s="26" t="s">
        <v>55</v>
      </c>
      <c r="H852" s="26" t="s">
        <v>2263</v>
      </c>
      <c r="J852" s="22">
        <v>1</v>
      </c>
      <c r="L852" s="28" t="s">
        <v>57</v>
      </c>
      <c r="M852" s="22" t="s">
        <v>58</v>
      </c>
      <c r="N852" s="22">
        <v>0</v>
      </c>
      <c r="O852" s="22" t="s">
        <v>59</v>
      </c>
      <c r="P852" s="22" t="s">
        <v>78</v>
      </c>
      <c r="Q852" s="23" t="s">
        <v>2465</v>
      </c>
      <c r="R852" s="23" t="s">
        <v>2466</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2469</v>
      </c>
      <c r="BR852" s="5" t="s">
        <v>2468</v>
      </c>
    </row>
    <row r="853" spans="1:70" x14ac:dyDescent="0.2">
      <c r="A853" s="257">
        <v>2002</v>
      </c>
      <c r="B853" s="229" t="s">
        <v>2463</v>
      </c>
      <c r="C853" s="259" t="s">
        <v>2838</v>
      </c>
      <c r="D853" s="229" t="s">
        <v>2470</v>
      </c>
      <c r="E853" s="3" t="s">
        <v>101</v>
      </c>
      <c r="F853" s="26" t="s">
        <v>102</v>
      </c>
      <c r="G853" s="26" t="s">
        <v>55</v>
      </c>
      <c r="H853" s="26" t="s">
        <v>2471</v>
      </c>
      <c r="J853" s="22">
        <v>1</v>
      </c>
      <c r="L853" s="28" t="s">
        <v>57</v>
      </c>
      <c r="M853" s="22" t="s">
        <v>58</v>
      </c>
      <c r="N853" s="22">
        <v>156</v>
      </c>
      <c r="O853" s="22" t="s">
        <v>59</v>
      </c>
      <c r="P853" s="22" t="s">
        <v>78</v>
      </c>
      <c r="Q853" s="23" t="s">
        <v>2465</v>
      </c>
      <c r="R853" s="23" t="s">
        <v>2466</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2467</v>
      </c>
      <c r="BR853" s="5" t="s">
        <v>2468</v>
      </c>
    </row>
    <row r="854" spans="1:70" x14ac:dyDescent="0.2">
      <c r="A854" s="257">
        <v>2003</v>
      </c>
      <c r="B854" s="229" t="s">
        <v>2463</v>
      </c>
      <c r="C854" s="259" t="s">
        <v>2838</v>
      </c>
      <c r="D854" s="229" t="s">
        <v>2773</v>
      </c>
      <c r="E854" s="3" t="s">
        <v>101</v>
      </c>
      <c r="F854" s="26" t="s">
        <v>102</v>
      </c>
      <c r="G854" s="26" t="s">
        <v>55</v>
      </c>
      <c r="H854" s="26" t="s">
        <v>2471</v>
      </c>
      <c r="J854" s="22">
        <v>1</v>
      </c>
      <c r="L854" s="28" t="s">
        <v>57</v>
      </c>
      <c r="M854" s="22" t="s">
        <v>58</v>
      </c>
      <c r="N854" s="22">
        <v>156</v>
      </c>
      <c r="O854" s="22" t="s">
        <v>59</v>
      </c>
      <c r="P854" s="22" t="s">
        <v>78</v>
      </c>
      <c r="Q854" s="23" t="s">
        <v>2465</v>
      </c>
      <c r="R854" s="23" t="s">
        <v>2466</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2469</v>
      </c>
      <c r="BR854" s="5" t="s">
        <v>2468</v>
      </c>
    </row>
    <row r="855" spans="1:70" x14ac:dyDescent="0.2">
      <c r="A855" s="257">
        <v>2004</v>
      </c>
      <c r="B855" s="229" t="s">
        <v>2463</v>
      </c>
      <c r="C855" s="259" t="s">
        <v>2838</v>
      </c>
      <c r="D855" s="229" t="s">
        <v>2472</v>
      </c>
      <c r="E855" s="3" t="s">
        <v>101</v>
      </c>
      <c r="F855" s="26" t="s">
        <v>102</v>
      </c>
      <c r="G855" s="26" t="s">
        <v>55</v>
      </c>
      <c r="H855" s="26" t="s">
        <v>2471</v>
      </c>
      <c r="J855" s="22">
        <v>1</v>
      </c>
      <c r="L855" s="28" t="s">
        <v>57</v>
      </c>
      <c r="M855" s="22" t="s">
        <v>58</v>
      </c>
      <c r="N855" s="22">
        <v>72</v>
      </c>
      <c r="O855" s="22" t="s">
        <v>59</v>
      </c>
      <c r="P855" s="22" t="s">
        <v>78</v>
      </c>
      <c r="Q855" s="23" t="s">
        <v>2465</v>
      </c>
      <c r="R855" s="23" t="s">
        <v>2466</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2467</v>
      </c>
      <c r="BR855" s="5" t="s">
        <v>2468</v>
      </c>
    </row>
    <row r="856" spans="1:70" x14ac:dyDescent="0.2">
      <c r="A856" s="257">
        <v>2005</v>
      </c>
      <c r="B856" s="229" t="s">
        <v>2463</v>
      </c>
      <c r="C856" s="259" t="s">
        <v>2838</v>
      </c>
      <c r="D856" s="229" t="s">
        <v>2774</v>
      </c>
      <c r="E856" s="3" t="s">
        <v>101</v>
      </c>
      <c r="F856" s="26" t="s">
        <v>102</v>
      </c>
      <c r="G856" s="26" t="s">
        <v>55</v>
      </c>
      <c r="H856" s="26" t="s">
        <v>2471</v>
      </c>
      <c r="J856" s="22">
        <v>1</v>
      </c>
      <c r="L856" s="28" t="s">
        <v>57</v>
      </c>
      <c r="M856" s="22" t="s">
        <v>58</v>
      </c>
      <c r="N856" s="22">
        <v>72</v>
      </c>
      <c r="O856" s="22" t="s">
        <v>59</v>
      </c>
      <c r="P856" s="22" t="s">
        <v>78</v>
      </c>
      <c r="Q856" s="23" t="s">
        <v>2465</v>
      </c>
      <c r="R856" s="23" t="s">
        <v>2466</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2469</v>
      </c>
      <c r="BR856" s="5" t="s">
        <v>2468</v>
      </c>
    </row>
    <row r="857" spans="1:70" x14ac:dyDescent="0.2">
      <c r="A857" s="256">
        <v>2006</v>
      </c>
      <c r="B857" s="229" t="s">
        <v>2473</v>
      </c>
      <c r="C857" s="259" t="s">
        <v>2839</v>
      </c>
      <c r="D857" s="229" t="s">
        <v>2474</v>
      </c>
      <c r="E857" s="3" t="s">
        <v>101</v>
      </c>
      <c r="F857" s="26" t="s">
        <v>102</v>
      </c>
      <c r="G857" s="26" t="s">
        <v>75</v>
      </c>
      <c r="H857" s="26" t="s">
        <v>2475</v>
      </c>
      <c r="I857" s="26" t="s">
        <v>2476</v>
      </c>
      <c r="J857" s="22">
        <v>2.5000000000000001E-2</v>
      </c>
      <c r="L857" s="28" t="s">
        <v>106</v>
      </c>
      <c r="M857" s="22" t="s">
        <v>77</v>
      </c>
      <c r="N857" s="22">
        <v>0</v>
      </c>
      <c r="O857" s="22" t="s">
        <v>59</v>
      </c>
      <c r="P857" s="22" t="s">
        <v>2477</v>
      </c>
      <c r="Q857" s="23" t="s">
        <v>619</v>
      </c>
      <c r="R857" s="23" t="s">
        <v>2478</v>
      </c>
      <c r="S857" s="24">
        <v>1</v>
      </c>
      <c r="Z857" s="83" t="s">
        <v>62</v>
      </c>
      <c r="AA857" s="6">
        <v>20</v>
      </c>
      <c r="AB857" s="6">
        <v>10</v>
      </c>
      <c r="AC857" s="5" t="s">
        <v>2479</v>
      </c>
      <c r="AD857" s="5" t="s">
        <v>79</v>
      </c>
      <c r="AE857" s="5" t="s">
        <v>334</v>
      </c>
      <c r="AF857" s="5" t="s">
        <v>2480</v>
      </c>
      <c r="AG857" s="5" t="s">
        <v>79</v>
      </c>
      <c r="AH857" s="5" t="s">
        <v>116</v>
      </c>
      <c r="AK857" s="6" t="s">
        <v>2481</v>
      </c>
      <c r="AL857" s="6" t="s">
        <v>80</v>
      </c>
      <c r="AM857" s="6" t="s">
        <v>334</v>
      </c>
      <c r="AN857" s="6" t="s">
        <v>2482</v>
      </c>
      <c r="AO857" s="6" t="s">
        <v>80</v>
      </c>
      <c r="AP857" s="6" t="s">
        <v>116</v>
      </c>
      <c r="BQ857" s="6" t="s">
        <v>2483</v>
      </c>
      <c r="BR857" s="5" t="s">
        <v>2484</v>
      </c>
    </row>
    <row r="858" spans="1:70" x14ac:dyDescent="0.2">
      <c r="A858" s="256">
        <v>2007</v>
      </c>
      <c r="B858" s="229" t="s">
        <v>2473</v>
      </c>
      <c r="C858" s="259" t="s">
        <v>2839</v>
      </c>
      <c r="D858" s="229" t="s">
        <v>2394</v>
      </c>
      <c r="E858" s="3" t="s">
        <v>101</v>
      </c>
      <c r="F858" s="26" t="s">
        <v>102</v>
      </c>
      <c r="G858" s="26" t="s">
        <v>75</v>
      </c>
      <c r="H858" s="26" t="s">
        <v>2475</v>
      </c>
      <c r="I858" s="26" t="s">
        <v>2476</v>
      </c>
      <c r="J858" s="22">
        <v>2.5000000000000001E-2</v>
      </c>
      <c r="L858" s="28" t="s">
        <v>106</v>
      </c>
      <c r="M858" s="22" t="s">
        <v>77</v>
      </c>
      <c r="N858" s="22">
        <v>339</v>
      </c>
      <c r="O858" s="22" t="s">
        <v>59</v>
      </c>
      <c r="P858" s="22" t="s">
        <v>2485</v>
      </c>
      <c r="Q858" s="23" t="s">
        <v>619</v>
      </c>
      <c r="R858" s="23" t="s">
        <v>2478</v>
      </c>
      <c r="S858" s="24">
        <v>1</v>
      </c>
      <c r="Z858" s="83" t="s">
        <v>62</v>
      </c>
      <c r="AA858" s="6">
        <v>20</v>
      </c>
      <c r="AB858" s="6">
        <v>10</v>
      </c>
      <c r="AC858" s="5" t="s">
        <v>2479</v>
      </c>
      <c r="AD858" s="5" t="s">
        <v>79</v>
      </c>
      <c r="AE858" s="5" t="s">
        <v>334</v>
      </c>
      <c r="AF858" s="5" t="s">
        <v>2480</v>
      </c>
      <c r="AG858" s="5" t="s">
        <v>79</v>
      </c>
      <c r="AH858" s="5" t="s">
        <v>116</v>
      </c>
      <c r="AK858" s="6" t="s">
        <v>2481</v>
      </c>
      <c r="AL858" s="6" t="s">
        <v>80</v>
      </c>
      <c r="AM858" s="6" t="s">
        <v>334</v>
      </c>
      <c r="AN858" s="6" t="s">
        <v>2482</v>
      </c>
      <c r="AO858" s="6" t="s">
        <v>80</v>
      </c>
      <c r="AP858" s="6" t="s">
        <v>116</v>
      </c>
      <c r="BQ858" s="6" t="s">
        <v>2483</v>
      </c>
      <c r="BR858" s="5" t="s">
        <v>2484</v>
      </c>
    </row>
    <row r="859" spans="1:70" x14ac:dyDescent="0.2">
      <c r="A859" s="254">
        <v>2008</v>
      </c>
      <c r="B859" s="229" t="s">
        <v>2486</v>
      </c>
      <c r="C859" s="259" t="s">
        <v>2874</v>
      </c>
      <c r="D859" s="229" t="s">
        <v>2487</v>
      </c>
      <c r="E859" s="3" t="s">
        <v>2043</v>
      </c>
      <c r="F859" s="26" t="s">
        <v>102</v>
      </c>
      <c r="G859" s="26" t="s">
        <v>55</v>
      </c>
      <c r="H859" s="26" t="s">
        <v>398</v>
      </c>
      <c r="J859" s="22">
        <v>1</v>
      </c>
      <c r="L859" s="28" t="s">
        <v>57</v>
      </c>
      <c r="M859" s="22" t="s">
        <v>58</v>
      </c>
      <c r="N859" s="22">
        <v>0</v>
      </c>
      <c r="O859" s="22" t="s">
        <v>59</v>
      </c>
      <c r="P859" s="22" t="s">
        <v>78</v>
      </c>
      <c r="R859" s="23" t="s">
        <v>2488</v>
      </c>
      <c r="V859" s="25" t="s">
        <v>613</v>
      </c>
      <c r="W859" s="65">
        <v>1.5</v>
      </c>
      <c r="X859" s="106" t="s">
        <v>2489</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2490</v>
      </c>
    </row>
    <row r="860" spans="1:70" x14ac:dyDescent="0.2">
      <c r="A860" s="254">
        <v>2009</v>
      </c>
      <c r="B860" s="229" t="s">
        <v>2486</v>
      </c>
      <c r="C860" s="259" t="s">
        <v>2874</v>
      </c>
      <c r="D860" s="229" t="s">
        <v>2491</v>
      </c>
      <c r="E860" s="3" t="s">
        <v>2043</v>
      </c>
      <c r="F860" s="26" t="s">
        <v>102</v>
      </c>
      <c r="G860" s="26" t="s">
        <v>55</v>
      </c>
      <c r="H860" s="26" t="s">
        <v>398</v>
      </c>
      <c r="J860" s="22">
        <v>1</v>
      </c>
      <c r="L860" s="28" t="s">
        <v>57</v>
      </c>
      <c r="M860" s="22" t="s">
        <v>58</v>
      </c>
      <c r="N860" s="22">
        <v>100</v>
      </c>
      <c r="O860" s="22" t="s">
        <v>59</v>
      </c>
      <c r="P860" s="22" t="s">
        <v>78</v>
      </c>
      <c r="R860" s="23" t="s">
        <v>2488</v>
      </c>
      <c r="V860" s="25" t="s">
        <v>613</v>
      </c>
      <c r="W860" s="65">
        <v>1.5</v>
      </c>
      <c r="X860" s="106" t="s">
        <v>2489</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2490</v>
      </c>
    </row>
    <row r="861" spans="1:70" x14ac:dyDescent="0.2">
      <c r="A861" s="254">
        <v>2010</v>
      </c>
      <c r="B861" s="229" t="s">
        <v>2486</v>
      </c>
      <c r="C861" s="259" t="s">
        <v>2874</v>
      </c>
      <c r="D861" s="229" t="s">
        <v>2492</v>
      </c>
      <c r="E861" s="3" t="s">
        <v>2043</v>
      </c>
      <c r="F861" s="26" t="s">
        <v>102</v>
      </c>
      <c r="G861" s="26" t="s">
        <v>55</v>
      </c>
      <c r="H861" s="26" t="s">
        <v>398</v>
      </c>
      <c r="J861" s="22">
        <v>1</v>
      </c>
      <c r="L861" s="28" t="s">
        <v>57</v>
      </c>
      <c r="M861" s="22" t="s">
        <v>58</v>
      </c>
      <c r="N861" s="22">
        <v>436</v>
      </c>
      <c r="O861" s="22" t="s">
        <v>59</v>
      </c>
      <c r="P861" s="22" t="s">
        <v>78</v>
      </c>
      <c r="R861" s="23" t="s">
        <v>2488</v>
      </c>
      <c r="V861" s="25" t="s">
        <v>613</v>
      </c>
      <c r="W861" s="65">
        <v>1.5</v>
      </c>
      <c r="X861" s="106" t="s">
        <v>2489</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2490</v>
      </c>
    </row>
    <row r="862" spans="1:70" x14ac:dyDescent="0.2">
      <c r="A862" s="257">
        <v>2011</v>
      </c>
      <c r="B862" s="229" t="s">
        <v>2493</v>
      </c>
      <c r="C862" s="259" t="s">
        <v>2840</v>
      </c>
      <c r="D862" s="229" t="s">
        <v>2494</v>
      </c>
      <c r="E862" s="3" t="s">
        <v>101</v>
      </c>
      <c r="F862" s="26" t="s">
        <v>102</v>
      </c>
      <c r="G862" s="26" t="s">
        <v>55</v>
      </c>
      <c r="H862" s="26" t="s">
        <v>2495</v>
      </c>
      <c r="I862" s="26" t="s">
        <v>2496</v>
      </c>
      <c r="J862" s="22">
        <v>2.5000000000000001E-2</v>
      </c>
      <c r="L862" s="28" t="s">
        <v>106</v>
      </c>
      <c r="M862" s="22" t="s">
        <v>77</v>
      </c>
      <c r="N862" s="22">
        <v>0</v>
      </c>
      <c r="O862" s="22" t="s">
        <v>59</v>
      </c>
      <c r="P862" s="22" t="s">
        <v>2497</v>
      </c>
      <c r="Q862" s="23" t="s">
        <v>619</v>
      </c>
      <c r="R862" s="23" t="s">
        <v>2498</v>
      </c>
      <c r="S862" s="24">
        <v>1</v>
      </c>
      <c r="Z862" s="83" t="s">
        <v>62</v>
      </c>
      <c r="AA862" s="164">
        <v>20</v>
      </c>
      <c r="AB862" s="164">
        <v>10</v>
      </c>
      <c r="BQ862" s="6" t="s">
        <v>2499</v>
      </c>
      <c r="BR862" s="5" t="s">
        <v>2500</v>
      </c>
    </row>
    <row r="863" spans="1:70" x14ac:dyDescent="0.2">
      <c r="A863" s="257">
        <v>2012</v>
      </c>
      <c r="B863" s="229" t="s">
        <v>2493</v>
      </c>
      <c r="C863" s="259" t="s">
        <v>2840</v>
      </c>
      <c r="D863" s="229" t="s">
        <v>2501</v>
      </c>
      <c r="E863" s="3" t="s">
        <v>101</v>
      </c>
      <c r="F863" s="26" t="s">
        <v>102</v>
      </c>
      <c r="G863" s="26" t="s">
        <v>55</v>
      </c>
      <c r="H863" s="26" t="s">
        <v>2495</v>
      </c>
      <c r="I863" s="26" t="s">
        <v>2496</v>
      </c>
      <c r="J863" s="22">
        <v>2.5000000000000001E-2</v>
      </c>
      <c r="L863" s="28" t="s">
        <v>106</v>
      </c>
      <c r="M863" s="22" t="s">
        <v>77</v>
      </c>
      <c r="N863" s="22">
        <v>336</v>
      </c>
      <c r="O863" s="22" t="s">
        <v>59</v>
      </c>
      <c r="P863" s="22" t="s">
        <v>2502</v>
      </c>
      <c r="Q863" s="23" t="s">
        <v>619</v>
      </c>
      <c r="R863" s="23" t="s">
        <v>2498</v>
      </c>
      <c r="S863" s="24">
        <v>1</v>
      </c>
      <c r="Z863" s="83" t="s">
        <v>62</v>
      </c>
      <c r="AA863" s="6">
        <v>20</v>
      </c>
      <c r="AB863" s="6">
        <v>10</v>
      </c>
      <c r="BQ863" s="6" t="s">
        <v>2499</v>
      </c>
      <c r="BR863" s="5" t="s">
        <v>2500</v>
      </c>
    </row>
    <row r="864" spans="1:70" x14ac:dyDescent="0.2">
      <c r="A864" s="257">
        <v>2013</v>
      </c>
      <c r="B864" s="229" t="s">
        <v>2493</v>
      </c>
      <c r="C864" s="259" t="s">
        <v>2840</v>
      </c>
      <c r="D864" s="229" t="s">
        <v>2503</v>
      </c>
      <c r="E864" s="3" t="s">
        <v>101</v>
      </c>
      <c r="F864" s="26" t="s">
        <v>102</v>
      </c>
      <c r="G864" s="26" t="s">
        <v>55</v>
      </c>
      <c r="H864" s="26" t="s">
        <v>2495</v>
      </c>
      <c r="I864" s="179" t="s">
        <v>2496</v>
      </c>
      <c r="J864" s="22">
        <v>2.5000000000000001E-2</v>
      </c>
      <c r="L864" s="28" t="s">
        <v>106</v>
      </c>
      <c r="M864" s="22" t="s">
        <v>77</v>
      </c>
      <c r="N864" s="22">
        <v>0</v>
      </c>
      <c r="O864" s="22" t="s">
        <v>59</v>
      </c>
      <c r="P864" s="22" t="s">
        <v>2497</v>
      </c>
      <c r="Q864" s="23" t="s">
        <v>619</v>
      </c>
      <c r="R864" s="23" t="s">
        <v>2498</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2499</v>
      </c>
      <c r="BR864" s="5" t="s">
        <v>2500</v>
      </c>
    </row>
    <row r="865" spans="1:70" x14ac:dyDescent="0.2">
      <c r="A865" s="257">
        <v>2014</v>
      </c>
      <c r="B865" s="229" t="s">
        <v>2493</v>
      </c>
      <c r="C865" s="259" t="s">
        <v>2840</v>
      </c>
      <c r="D865" s="229" t="s">
        <v>2504</v>
      </c>
      <c r="E865" s="3" t="s">
        <v>101</v>
      </c>
      <c r="F865" s="26" t="s">
        <v>102</v>
      </c>
      <c r="G865" s="26" t="s">
        <v>55</v>
      </c>
      <c r="H865" s="26" t="s">
        <v>2495</v>
      </c>
      <c r="I865" s="179" t="s">
        <v>2496</v>
      </c>
      <c r="J865" s="22">
        <v>2.5000000000000001E-2</v>
      </c>
      <c r="L865" s="28" t="s">
        <v>106</v>
      </c>
      <c r="M865" s="22" t="s">
        <v>77</v>
      </c>
      <c r="N865" s="22">
        <v>336</v>
      </c>
      <c r="O865" s="22" t="s">
        <v>59</v>
      </c>
      <c r="P865" s="22" t="s">
        <v>2502</v>
      </c>
      <c r="Q865" s="23" t="s">
        <v>619</v>
      </c>
      <c r="R865" s="23" t="s">
        <v>2498</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2499</v>
      </c>
      <c r="BR865" s="5" t="s">
        <v>2500</v>
      </c>
    </row>
    <row r="866" spans="1:70" x14ac:dyDescent="0.2">
      <c r="A866" s="257">
        <v>2015</v>
      </c>
      <c r="B866" s="229" t="s">
        <v>2493</v>
      </c>
      <c r="C866" s="259" t="s">
        <v>2840</v>
      </c>
      <c r="D866" s="229" t="s">
        <v>2505</v>
      </c>
      <c r="E866" s="3" t="s">
        <v>101</v>
      </c>
      <c r="F866" s="26" t="s">
        <v>102</v>
      </c>
      <c r="G866" s="26" t="s">
        <v>55</v>
      </c>
      <c r="H866" s="26" t="s">
        <v>2495</v>
      </c>
      <c r="I866" s="26" t="s">
        <v>2496</v>
      </c>
      <c r="J866" s="22">
        <v>2.5000000000000001E-2</v>
      </c>
      <c r="L866" s="28" t="s">
        <v>106</v>
      </c>
      <c r="M866" s="22" t="s">
        <v>77</v>
      </c>
      <c r="N866" s="22">
        <v>0</v>
      </c>
      <c r="O866" s="22" t="s">
        <v>59</v>
      </c>
      <c r="P866" s="22" t="s">
        <v>2497</v>
      </c>
      <c r="Q866" s="23" t="s">
        <v>619</v>
      </c>
      <c r="R866" s="23" t="s">
        <v>2498</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2499</v>
      </c>
      <c r="BR866" s="5" t="s">
        <v>2506</v>
      </c>
    </row>
    <row r="867" spans="1:70" x14ac:dyDescent="0.2">
      <c r="A867" s="257">
        <v>2016</v>
      </c>
      <c r="B867" s="229" t="s">
        <v>2493</v>
      </c>
      <c r="C867" s="259" t="s">
        <v>2840</v>
      </c>
      <c r="D867" s="229" t="s">
        <v>2507</v>
      </c>
      <c r="E867" s="3" t="s">
        <v>101</v>
      </c>
      <c r="F867" s="26" t="s">
        <v>102</v>
      </c>
      <c r="G867" s="26" t="s">
        <v>55</v>
      </c>
      <c r="H867" s="26" t="s">
        <v>2495</v>
      </c>
      <c r="I867" s="26" t="s">
        <v>2496</v>
      </c>
      <c r="J867" s="22">
        <v>2.5000000000000001E-2</v>
      </c>
      <c r="L867" s="28" t="s">
        <v>106</v>
      </c>
      <c r="M867" s="22" t="s">
        <v>77</v>
      </c>
      <c r="N867" s="22">
        <v>336</v>
      </c>
      <c r="O867" s="22" t="s">
        <v>59</v>
      </c>
      <c r="P867" s="22" t="s">
        <v>2502</v>
      </c>
      <c r="Q867" s="23" t="s">
        <v>619</v>
      </c>
      <c r="R867" s="23" t="s">
        <v>2498</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2499</v>
      </c>
      <c r="BR867" s="5" t="s">
        <v>2506</v>
      </c>
    </row>
    <row r="868" spans="1:70" ht="14.25" x14ac:dyDescent="0.2">
      <c r="A868" s="252">
        <v>2017</v>
      </c>
      <c r="B868" s="229" t="s">
        <v>2508</v>
      </c>
      <c r="C868" s="263" t="s">
        <v>2768</v>
      </c>
      <c r="D868" s="229" t="s">
        <v>2509</v>
      </c>
      <c r="E868" s="3" t="s">
        <v>2043</v>
      </c>
      <c r="F868" s="26" t="s">
        <v>102</v>
      </c>
      <c r="G868" s="26" t="s">
        <v>55</v>
      </c>
      <c r="H868" s="26" t="s">
        <v>1957</v>
      </c>
      <c r="I868" s="26" t="s">
        <v>2510</v>
      </c>
      <c r="J868" s="22" t="s">
        <v>2511</v>
      </c>
      <c r="L868" s="28" t="s">
        <v>57</v>
      </c>
      <c r="M868" s="22" t="s">
        <v>58</v>
      </c>
      <c r="N868" s="22" t="s">
        <v>2512</v>
      </c>
      <c r="O868" s="22" t="s">
        <v>59</v>
      </c>
      <c r="P868" s="22" t="s">
        <v>2513</v>
      </c>
      <c r="Q868" s="23" t="s">
        <v>2302</v>
      </c>
      <c r="R868" s="23" t="s">
        <v>2514</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2515</v>
      </c>
    </row>
    <row r="869" spans="1:70" ht="14.25" x14ac:dyDescent="0.2">
      <c r="A869" s="252">
        <v>2018</v>
      </c>
      <c r="B869" s="229" t="s">
        <v>2508</v>
      </c>
      <c r="C869" s="263" t="s">
        <v>2768</v>
      </c>
      <c r="D869" s="229" t="s">
        <v>2516</v>
      </c>
      <c r="E869" s="3" t="s">
        <v>2043</v>
      </c>
      <c r="F869" s="26" t="s">
        <v>102</v>
      </c>
      <c r="G869" s="26" t="s">
        <v>55</v>
      </c>
      <c r="H869" s="26" t="s">
        <v>1957</v>
      </c>
      <c r="I869" s="26" t="s">
        <v>2510</v>
      </c>
      <c r="J869" s="22" t="s">
        <v>2511</v>
      </c>
      <c r="L869" s="28" t="s">
        <v>57</v>
      </c>
      <c r="M869" s="22" t="s">
        <v>58</v>
      </c>
      <c r="N869" s="22" t="s">
        <v>2512</v>
      </c>
      <c r="O869" s="22" t="s">
        <v>59</v>
      </c>
      <c r="P869" s="22" t="s">
        <v>2513</v>
      </c>
      <c r="Q869" s="23" t="s">
        <v>2302</v>
      </c>
      <c r="R869" s="23" t="s">
        <v>2514</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2515</v>
      </c>
    </row>
    <row r="870" spans="1:70" ht="14.25" x14ac:dyDescent="0.2">
      <c r="A870" s="252">
        <v>2019</v>
      </c>
      <c r="B870" s="229" t="s">
        <v>2517</v>
      </c>
      <c r="C870" s="263" t="s">
        <v>2733</v>
      </c>
      <c r="D870" s="229" t="s">
        <v>2518</v>
      </c>
      <c r="E870" s="3" t="s">
        <v>101</v>
      </c>
      <c r="F870" s="26" t="s">
        <v>682</v>
      </c>
      <c r="G870" s="26" t="s">
        <v>55</v>
      </c>
      <c r="H870" s="26" t="s">
        <v>2519</v>
      </c>
      <c r="I870" s="26" t="s">
        <v>2520</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2483</v>
      </c>
      <c r="BR870" s="5" t="s">
        <v>2521</v>
      </c>
    </row>
    <row r="871" spans="1:70" ht="14.25" x14ac:dyDescent="0.2">
      <c r="A871" s="252">
        <v>2020</v>
      </c>
      <c r="B871" s="229" t="s">
        <v>2517</v>
      </c>
      <c r="C871" s="263" t="s">
        <v>2733</v>
      </c>
      <c r="D871" s="229" t="s">
        <v>2522</v>
      </c>
      <c r="E871" s="3" t="s">
        <v>101</v>
      </c>
      <c r="F871" s="26" t="s">
        <v>682</v>
      </c>
      <c r="G871" s="26" t="s">
        <v>55</v>
      </c>
      <c r="H871" s="26" t="s">
        <v>2519</v>
      </c>
      <c r="I871" s="26" t="s">
        <v>2520</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2483</v>
      </c>
      <c r="BR871" s="5" t="s">
        <v>2521</v>
      </c>
    </row>
    <row r="872" spans="1:70" ht="14.25" x14ac:dyDescent="0.2">
      <c r="A872" s="252">
        <v>2021</v>
      </c>
      <c r="B872" s="229" t="s">
        <v>2517</v>
      </c>
      <c r="C872" s="263" t="s">
        <v>2733</v>
      </c>
      <c r="D872" s="229" t="s">
        <v>2523</v>
      </c>
      <c r="E872" s="3" t="s">
        <v>101</v>
      </c>
      <c r="F872" s="26" t="s">
        <v>682</v>
      </c>
      <c r="G872" s="26" t="s">
        <v>55</v>
      </c>
      <c r="H872" s="26" t="s">
        <v>2519</v>
      </c>
      <c r="I872" s="26" t="s">
        <v>2520</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2483</v>
      </c>
      <c r="BR872" s="5" t="s">
        <v>2521</v>
      </c>
    </row>
    <row r="873" spans="1:70" ht="14.25" x14ac:dyDescent="0.2">
      <c r="A873" s="252">
        <v>2022</v>
      </c>
      <c r="B873" s="229" t="s">
        <v>2517</v>
      </c>
      <c r="C873" s="263" t="s">
        <v>2733</v>
      </c>
      <c r="D873" s="229" t="s">
        <v>2524</v>
      </c>
      <c r="E873" s="3" t="s">
        <v>101</v>
      </c>
      <c r="F873" s="26" t="s">
        <v>682</v>
      </c>
      <c r="G873" s="26" t="s">
        <v>55</v>
      </c>
      <c r="H873" s="26" t="s">
        <v>2519</v>
      </c>
      <c r="I873" s="26" t="s">
        <v>2520</v>
      </c>
      <c r="J873" s="22" t="s">
        <v>2525</v>
      </c>
      <c r="L873" s="28" t="s">
        <v>57</v>
      </c>
      <c r="M873" s="22" t="s">
        <v>58</v>
      </c>
      <c r="N873" s="22">
        <v>0</v>
      </c>
      <c r="O873" s="22" t="s">
        <v>59</v>
      </c>
      <c r="P873" s="22" t="s">
        <v>2526</v>
      </c>
      <c r="Q873" s="23" t="s">
        <v>2527</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2483</v>
      </c>
      <c r="BR873" s="5" t="s">
        <v>2521</v>
      </c>
    </row>
    <row r="874" spans="1:70" ht="14.25" x14ac:dyDescent="0.2">
      <c r="A874" s="252">
        <v>2023</v>
      </c>
      <c r="B874" s="229" t="s">
        <v>2517</v>
      </c>
      <c r="C874" s="263" t="s">
        <v>2733</v>
      </c>
      <c r="D874" s="229" t="s">
        <v>2528</v>
      </c>
      <c r="E874" s="3" t="s">
        <v>101</v>
      </c>
      <c r="F874" s="26" t="s">
        <v>682</v>
      </c>
      <c r="G874" s="26" t="s">
        <v>55</v>
      </c>
      <c r="H874" s="26" t="s">
        <v>2519</v>
      </c>
      <c r="I874" s="26" t="s">
        <v>2520</v>
      </c>
      <c r="J874" s="22" t="s">
        <v>2525</v>
      </c>
      <c r="L874" s="28" t="s">
        <v>57</v>
      </c>
      <c r="M874" s="22" t="s">
        <v>58</v>
      </c>
      <c r="N874" s="22">
        <v>0</v>
      </c>
      <c r="O874" s="22" t="s">
        <v>59</v>
      </c>
      <c r="P874" s="22" t="s">
        <v>2526</v>
      </c>
      <c r="Q874" s="23" t="s">
        <v>2527</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2483</v>
      </c>
      <c r="BR874" s="5" t="s">
        <v>2521</v>
      </c>
    </row>
    <row r="875" spans="1:70" ht="14.25" x14ac:dyDescent="0.2">
      <c r="A875" s="252">
        <v>2024</v>
      </c>
      <c r="B875" s="229" t="s">
        <v>2517</v>
      </c>
      <c r="C875" s="263" t="s">
        <v>2733</v>
      </c>
      <c r="D875" s="229" t="s">
        <v>2529</v>
      </c>
      <c r="E875" s="3" t="s">
        <v>101</v>
      </c>
      <c r="F875" s="26" t="s">
        <v>682</v>
      </c>
      <c r="G875" s="26" t="s">
        <v>55</v>
      </c>
      <c r="H875" s="26" t="s">
        <v>2519</v>
      </c>
      <c r="I875" s="26" t="s">
        <v>2520</v>
      </c>
      <c r="J875" s="22" t="s">
        <v>2525</v>
      </c>
      <c r="L875" s="28" t="s">
        <v>57</v>
      </c>
      <c r="M875" s="22" t="s">
        <v>58</v>
      </c>
      <c r="N875" s="22">
        <v>0</v>
      </c>
      <c r="O875" s="22" t="s">
        <v>59</v>
      </c>
      <c r="P875" s="22" t="s">
        <v>2526</v>
      </c>
      <c r="Q875" s="23" t="s">
        <v>2527</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2483</v>
      </c>
      <c r="BR875" s="5" t="s">
        <v>2521</v>
      </c>
    </row>
    <row r="876" spans="1:70" ht="14.25" x14ac:dyDescent="0.2">
      <c r="A876" s="252">
        <v>2025</v>
      </c>
      <c r="B876" s="229" t="s">
        <v>2517</v>
      </c>
      <c r="C876" s="263" t="s">
        <v>2733</v>
      </c>
      <c r="D876" s="229" t="s">
        <v>2530</v>
      </c>
      <c r="E876" s="3" t="s">
        <v>101</v>
      </c>
      <c r="F876" s="26" t="s">
        <v>682</v>
      </c>
      <c r="G876" s="26" t="s">
        <v>55</v>
      </c>
      <c r="H876" s="26" t="s">
        <v>2519</v>
      </c>
      <c r="I876" s="26" t="s">
        <v>2520</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2483</v>
      </c>
      <c r="BR876" s="5" t="s">
        <v>2521</v>
      </c>
    </row>
    <row r="877" spans="1:70" ht="14.25" x14ac:dyDescent="0.2">
      <c r="A877" s="252">
        <v>2026</v>
      </c>
      <c r="B877" s="229" t="s">
        <v>2517</v>
      </c>
      <c r="C877" s="263" t="s">
        <v>2733</v>
      </c>
      <c r="D877" s="229" t="s">
        <v>2531</v>
      </c>
      <c r="E877" s="3" t="s">
        <v>101</v>
      </c>
      <c r="F877" s="26" t="s">
        <v>682</v>
      </c>
      <c r="G877" s="26" t="s">
        <v>55</v>
      </c>
      <c r="H877" s="26" t="s">
        <v>2519</v>
      </c>
      <c r="I877" s="26" t="s">
        <v>2520</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2483</v>
      </c>
      <c r="BR877" s="5" t="s">
        <v>2521</v>
      </c>
    </row>
    <row r="878" spans="1:70" ht="14.25" x14ac:dyDescent="0.2">
      <c r="A878" s="252">
        <v>2027</v>
      </c>
      <c r="B878" s="229" t="s">
        <v>2517</v>
      </c>
      <c r="C878" s="263" t="s">
        <v>2733</v>
      </c>
      <c r="D878" s="229" t="s">
        <v>2532</v>
      </c>
      <c r="E878" s="3" t="s">
        <v>101</v>
      </c>
      <c r="F878" s="26" t="s">
        <v>682</v>
      </c>
      <c r="G878" s="26" t="s">
        <v>55</v>
      </c>
      <c r="H878" s="26" t="s">
        <v>2519</v>
      </c>
      <c r="I878" s="26" t="s">
        <v>2520</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2483</v>
      </c>
      <c r="BR878" s="5" t="s">
        <v>2521</v>
      </c>
    </row>
    <row r="879" spans="1:70" ht="14.25" x14ac:dyDescent="0.2">
      <c r="A879" s="252">
        <v>2028</v>
      </c>
      <c r="B879" s="229" t="s">
        <v>2517</v>
      </c>
      <c r="C879" s="263" t="s">
        <v>2733</v>
      </c>
      <c r="D879" s="229" t="s">
        <v>2533</v>
      </c>
      <c r="E879" s="3" t="s">
        <v>101</v>
      </c>
      <c r="F879" s="26" t="s">
        <v>682</v>
      </c>
      <c r="G879" s="26" t="s">
        <v>55</v>
      </c>
      <c r="H879" s="26" t="s">
        <v>2519</v>
      </c>
      <c r="I879" s="26" t="s">
        <v>2520</v>
      </c>
      <c r="J879" s="22" t="s">
        <v>2525</v>
      </c>
      <c r="L879" s="28" t="s">
        <v>57</v>
      </c>
      <c r="M879" s="22" t="s">
        <v>58</v>
      </c>
      <c r="N879" s="22">
        <v>170</v>
      </c>
      <c r="O879" s="22" t="s">
        <v>59</v>
      </c>
      <c r="P879" s="22" t="s">
        <v>2526</v>
      </c>
      <c r="Q879" s="23" t="s">
        <v>2527</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2483</v>
      </c>
      <c r="BR879" s="5" t="s">
        <v>2521</v>
      </c>
    </row>
    <row r="880" spans="1:70" ht="14.25" x14ac:dyDescent="0.2">
      <c r="A880" s="252">
        <v>2029</v>
      </c>
      <c r="B880" s="229" t="s">
        <v>2517</v>
      </c>
      <c r="C880" s="263" t="s">
        <v>2733</v>
      </c>
      <c r="D880" s="229" t="s">
        <v>2534</v>
      </c>
      <c r="E880" s="3" t="s">
        <v>101</v>
      </c>
      <c r="F880" s="26" t="s">
        <v>682</v>
      </c>
      <c r="G880" s="26" t="s">
        <v>55</v>
      </c>
      <c r="H880" s="26" t="s">
        <v>2519</v>
      </c>
      <c r="I880" s="26" t="s">
        <v>2520</v>
      </c>
      <c r="J880" s="22" t="s">
        <v>2525</v>
      </c>
      <c r="L880" s="28" t="s">
        <v>57</v>
      </c>
      <c r="M880" s="22" t="s">
        <v>58</v>
      </c>
      <c r="N880" s="22">
        <v>170</v>
      </c>
      <c r="O880" s="22" t="s">
        <v>59</v>
      </c>
      <c r="P880" s="22" t="s">
        <v>2526</v>
      </c>
      <c r="Q880" s="23" t="s">
        <v>2527</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2483</v>
      </c>
      <c r="BR880" s="5" t="s">
        <v>2521</v>
      </c>
    </row>
    <row r="881" spans="1:70" ht="14.25" x14ac:dyDescent="0.2">
      <c r="A881" s="252">
        <v>2030</v>
      </c>
      <c r="B881" s="229" t="s">
        <v>2517</v>
      </c>
      <c r="C881" s="263" t="s">
        <v>2733</v>
      </c>
      <c r="D881" s="229" t="s">
        <v>2535</v>
      </c>
      <c r="E881" s="3" t="s">
        <v>101</v>
      </c>
      <c r="F881" s="26" t="s">
        <v>682</v>
      </c>
      <c r="G881" s="26" t="s">
        <v>55</v>
      </c>
      <c r="H881" s="26" t="s">
        <v>2519</v>
      </c>
      <c r="I881" s="26" t="s">
        <v>2520</v>
      </c>
      <c r="J881" s="22" t="s">
        <v>2525</v>
      </c>
      <c r="L881" s="28" t="s">
        <v>57</v>
      </c>
      <c r="M881" s="22" t="s">
        <v>58</v>
      </c>
      <c r="N881" s="22">
        <v>170</v>
      </c>
      <c r="O881" s="22" t="s">
        <v>59</v>
      </c>
      <c r="P881" s="22" t="s">
        <v>2526</v>
      </c>
      <c r="Q881" s="23" t="s">
        <v>2527</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2483</v>
      </c>
      <c r="BR881" s="5" t="s">
        <v>2521</v>
      </c>
    </row>
    <row r="882" spans="1:70" ht="14.25" x14ac:dyDescent="0.2">
      <c r="A882" s="252">
        <v>2031</v>
      </c>
      <c r="B882" s="229" t="s">
        <v>2517</v>
      </c>
      <c r="C882" s="263" t="s">
        <v>2733</v>
      </c>
      <c r="D882" s="229" t="s">
        <v>1111</v>
      </c>
      <c r="E882" s="3" t="s">
        <v>1111</v>
      </c>
      <c r="F882" s="26" t="s">
        <v>54</v>
      </c>
      <c r="G882" s="26" t="s">
        <v>55</v>
      </c>
      <c r="H882" s="26" t="s">
        <v>2536</v>
      </c>
      <c r="I882" s="26" t="s">
        <v>2537</v>
      </c>
      <c r="J882" s="22">
        <v>500</v>
      </c>
      <c r="L882" s="28" t="s">
        <v>57</v>
      </c>
      <c r="M882" s="22" t="s">
        <v>58</v>
      </c>
      <c r="N882" s="22" t="s">
        <v>2734</v>
      </c>
      <c r="O882" s="22" t="s">
        <v>59</v>
      </c>
      <c r="P882" s="22" t="s">
        <v>2538</v>
      </c>
      <c r="Q882" s="23" t="s">
        <v>1133</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2483</v>
      </c>
      <c r="BR882" s="5" t="s">
        <v>2521</v>
      </c>
    </row>
    <row r="883" spans="1:70" ht="14.25" x14ac:dyDescent="0.2">
      <c r="A883" s="252">
        <v>2032</v>
      </c>
      <c r="B883" s="229" t="s">
        <v>2517</v>
      </c>
      <c r="C883" s="263" t="s">
        <v>2733</v>
      </c>
      <c r="D883" s="229" t="s">
        <v>2539</v>
      </c>
      <c r="E883" s="3" t="s">
        <v>2539</v>
      </c>
      <c r="F883" s="26" t="s">
        <v>54</v>
      </c>
      <c r="G883" s="26" t="s">
        <v>55</v>
      </c>
      <c r="H883" s="26" t="s">
        <v>2536</v>
      </c>
      <c r="I883" s="26" t="s">
        <v>2537</v>
      </c>
      <c r="J883" s="22">
        <v>500</v>
      </c>
      <c r="L883" s="28" t="s">
        <v>57</v>
      </c>
      <c r="M883" s="22" t="s">
        <v>58</v>
      </c>
      <c r="N883" s="22" t="s">
        <v>2734</v>
      </c>
      <c r="O883" s="22" t="s">
        <v>59</v>
      </c>
      <c r="P883" s="22" t="s">
        <v>2538</v>
      </c>
      <c r="Q883" s="23" t="s">
        <v>1133</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2483</v>
      </c>
      <c r="BR883" s="5" t="s">
        <v>2521</v>
      </c>
    </row>
    <row r="884" spans="1:70" ht="14.25" x14ac:dyDescent="0.2">
      <c r="A884" s="252">
        <v>2033</v>
      </c>
      <c r="B884" s="229" t="s">
        <v>2517</v>
      </c>
      <c r="C884" s="263" t="s">
        <v>2733</v>
      </c>
      <c r="D884" s="229" t="s">
        <v>2540</v>
      </c>
      <c r="E884" s="3" t="s">
        <v>2540</v>
      </c>
      <c r="F884" s="26" t="s">
        <v>54</v>
      </c>
      <c r="G884" s="26" t="s">
        <v>55</v>
      </c>
      <c r="H884" s="26" t="s">
        <v>2536</v>
      </c>
      <c r="I884" s="26" t="s">
        <v>2537</v>
      </c>
      <c r="J884" s="22">
        <v>500</v>
      </c>
      <c r="L884" s="28" t="s">
        <v>57</v>
      </c>
      <c r="M884" s="22" t="s">
        <v>58</v>
      </c>
      <c r="N884" s="22" t="s">
        <v>2734</v>
      </c>
      <c r="O884" s="22" t="s">
        <v>59</v>
      </c>
      <c r="P884" s="22" t="s">
        <v>2538</v>
      </c>
      <c r="Q884" s="23" t="s">
        <v>1133</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2483</v>
      </c>
      <c r="BR884" s="5" t="s">
        <v>2521</v>
      </c>
    </row>
    <row r="885" spans="1:70" ht="14.25" x14ac:dyDescent="0.2">
      <c r="A885" s="252">
        <v>2034</v>
      </c>
      <c r="B885" s="229" t="s">
        <v>2541</v>
      </c>
      <c r="C885" s="263" t="s">
        <v>2732</v>
      </c>
      <c r="D885" s="229" t="s">
        <v>2542</v>
      </c>
      <c r="E885" s="3" t="s">
        <v>101</v>
      </c>
      <c r="F885" s="26" t="s">
        <v>102</v>
      </c>
      <c r="G885" s="26" t="s">
        <v>55</v>
      </c>
      <c r="H885" s="26" t="s">
        <v>76</v>
      </c>
      <c r="I885" s="26" t="s">
        <v>2730</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2399</v>
      </c>
      <c r="BR885" s="5" t="s">
        <v>2543</v>
      </c>
    </row>
    <row r="886" spans="1:70" ht="14.25" x14ac:dyDescent="0.2">
      <c r="A886" s="252">
        <v>2035</v>
      </c>
      <c r="B886" s="229" t="s">
        <v>2541</v>
      </c>
      <c r="C886" s="263" t="s">
        <v>2732</v>
      </c>
      <c r="D886" s="229" t="s">
        <v>2544</v>
      </c>
      <c r="E886" s="3" t="s">
        <v>101</v>
      </c>
      <c r="F886" s="26" t="s">
        <v>102</v>
      </c>
      <c r="G886" s="26" t="s">
        <v>55</v>
      </c>
      <c r="H886" s="26" t="s">
        <v>76</v>
      </c>
      <c r="I886" s="26" t="s">
        <v>2730</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2399</v>
      </c>
      <c r="BR886" s="5" t="s">
        <v>2543</v>
      </c>
    </row>
    <row r="887" spans="1:70" ht="14.25" x14ac:dyDescent="0.2">
      <c r="A887" s="252">
        <v>2036</v>
      </c>
      <c r="B887" s="229" t="s">
        <v>2541</v>
      </c>
      <c r="C887" s="263" t="s">
        <v>2732</v>
      </c>
      <c r="D887" s="229" t="s">
        <v>2545</v>
      </c>
      <c r="E887" s="3" t="s">
        <v>101</v>
      </c>
      <c r="F887" s="26" t="s">
        <v>102</v>
      </c>
      <c r="G887" s="26" t="s">
        <v>55</v>
      </c>
      <c r="H887" s="26" t="s">
        <v>76</v>
      </c>
      <c r="I887" s="26" t="s">
        <v>2730</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2399</v>
      </c>
      <c r="BR887" s="5" t="s">
        <v>2543</v>
      </c>
    </row>
    <row r="888" spans="1:70" ht="14.25" x14ac:dyDescent="0.2">
      <c r="A888" s="252">
        <v>2037</v>
      </c>
      <c r="B888" s="229" t="s">
        <v>2541</v>
      </c>
      <c r="C888" s="263" t="s">
        <v>2732</v>
      </c>
      <c r="D888" s="229" t="s">
        <v>2546</v>
      </c>
      <c r="E888" s="3" t="s">
        <v>101</v>
      </c>
      <c r="F888" s="26" t="s">
        <v>102</v>
      </c>
      <c r="G888" s="26" t="s">
        <v>55</v>
      </c>
      <c r="H888" s="26" t="s">
        <v>76</v>
      </c>
      <c r="I888" s="26" t="s">
        <v>2730</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2399</v>
      </c>
      <c r="BR888" s="5" t="s">
        <v>2547</v>
      </c>
    </row>
    <row r="889" spans="1:70" ht="14.25" x14ac:dyDescent="0.2">
      <c r="A889" s="252">
        <v>2038</v>
      </c>
      <c r="B889" s="229" t="s">
        <v>2541</v>
      </c>
      <c r="C889" s="263" t="s">
        <v>2732</v>
      </c>
      <c r="D889" s="229" t="s">
        <v>2548</v>
      </c>
      <c r="E889" s="3" t="s">
        <v>101</v>
      </c>
      <c r="F889" s="26" t="s">
        <v>102</v>
      </c>
      <c r="G889" s="26" t="s">
        <v>55</v>
      </c>
      <c r="H889" s="26" t="s">
        <v>76</v>
      </c>
      <c r="I889" s="26" t="s">
        <v>2730</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2399</v>
      </c>
      <c r="BR889" s="5" t="s">
        <v>2547</v>
      </c>
    </row>
    <row r="890" spans="1:70" ht="14.25" x14ac:dyDescent="0.2">
      <c r="A890" s="252">
        <v>2039</v>
      </c>
      <c r="B890" s="229" t="s">
        <v>2541</v>
      </c>
      <c r="C890" s="263" t="s">
        <v>2732</v>
      </c>
      <c r="D890" s="229" t="s">
        <v>2549</v>
      </c>
      <c r="E890" s="3" t="s">
        <v>101</v>
      </c>
      <c r="F890" s="26" t="s">
        <v>102</v>
      </c>
      <c r="G890" s="26" t="s">
        <v>55</v>
      </c>
      <c r="H890" s="26" t="s">
        <v>76</v>
      </c>
      <c r="I890" s="26" t="s">
        <v>2730</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2399</v>
      </c>
      <c r="BR890" s="5" t="s">
        <v>2547</v>
      </c>
    </row>
    <row r="891" spans="1:70" x14ac:dyDescent="0.2">
      <c r="A891" s="252">
        <v>2040</v>
      </c>
      <c r="B891" s="229" t="s">
        <v>2778</v>
      </c>
      <c r="C891" s="259" t="s">
        <v>2736</v>
      </c>
      <c r="D891" s="229" t="s">
        <v>2737</v>
      </c>
      <c r="E891" s="3" t="s">
        <v>101</v>
      </c>
      <c r="F891" s="26" t="s">
        <v>102</v>
      </c>
      <c r="G891" s="26" t="s">
        <v>55</v>
      </c>
      <c r="H891" s="26" t="s">
        <v>1963</v>
      </c>
      <c r="J891" s="22">
        <v>3</v>
      </c>
      <c r="L891" s="28" t="s">
        <v>57</v>
      </c>
      <c r="M891" s="22" t="s">
        <v>58</v>
      </c>
      <c r="N891" s="22">
        <v>0</v>
      </c>
      <c r="O891" s="22" t="s">
        <v>59</v>
      </c>
      <c r="P891" s="22" t="s">
        <v>78</v>
      </c>
      <c r="Q891" s="23" t="s">
        <v>101</v>
      </c>
      <c r="R891" s="23" t="s">
        <v>2738</v>
      </c>
      <c r="T891" s="23">
        <v>100</v>
      </c>
      <c r="V891" s="25" t="s">
        <v>613</v>
      </c>
      <c r="W891" s="65" t="s">
        <v>653</v>
      </c>
      <c r="Z891" s="83" t="s">
        <v>62</v>
      </c>
      <c r="AA891" s="6">
        <v>12</v>
      </c>
      <c r="BQ891" s="6" t="s">
        <v>194</v>
      </c>
    </row>
    <row r="892" spans="1:70" x14ac:dyDescent="0.2">
      <c r="A892" s="252">
        <v>2041</v>
      </c>
      <c r="B892" s="229" t="s">
        <v>2778</v>
      </c>
      <c r="C892" s="259" t="s">
        <v>2736</v>
      </c>
      <c r="D892" s="229" t="s">
        <v>2739</v>
      </c>
      <c r="E892" s="3" t="s">
        <v>101</v>
      </c>
      <c r="F892" s="26" t="s">
        <v>102</v>
      </c>
      <c r="G892" s="26" t="s">
        <v>55</v>
      </c>
      <c r="H892" s="26" t="s">
        <v>1963</v>
      </c>
      <c r="J892" s="22">
        <v>3</v>
      </c>
      <c r="L892" s="28" t="s">
        <v>57</v>
      </c>
      <c r="M892" s="22" t="s">
        <v>58</v>
      </c>
      <c r="N892" s="22">
        <v>336</v>
      </c>
      <c r="O892" s="22" t="s">
        <v>59</v>
      </c>
      <c r="P892" s="22" t="s">
        <v>78</v>
      </c>
      <c r="Q892" s="23" t="s">
        <v>101</v>
      </c>
      <c r="R892" s="23" t="s">
        <v>2738</v>
      </c>
      <c r="T892" s="23">
        <v>100</v>
      </c>
      <c r="V892" s="25" t="s">
        <v>613</v>
      </c>
      <c r="W892" s="65" t="s">
        <v>653</v>
      </c>
      <c r="Z892" s="83" t="s">
        <v>62</v>
      </c>
      <c r="AA892" s="6">
        <v>12</v>
      </c>
      <c r="BQ892" s="6" t="s">
        <v>194</v>
      </c>
    </row>
    <row r="893" spans="1:70" x14ac:dyDescent="0.2">
      <c r="A893" s="91">
        <v>2042</v>
      </c>
      <c r="B893" s="229" t="s">
        <v>2795</v>
      </c>
      <c r="C893" s="259" t="s">
        <v>2796</v>
      </c>
      <c r="D893" s="229" t="s">
        <v>2797</v>
      </c>
      <c r="E893" s="3" t="s">
        <v>101</v>
      </c>
      <c r="F893" s="26" t="s">
        <v>102</v>
      </c>
      <c r="G893" s="26" t="s">
        <v>55</v>
      </c>
      <c r="H893" s="26" t="s">
        <v>2835</v>
      </c>
      <c r="J893" s="22">
        <v>4</v>
      </c>
      <c r="L893" s="28" t="s">
        <v>57</v>
      </c>
      <c r="M893" s="22" t="s">
        <v>58</v>
      </c>
      <c r="N893" s="22">
        <v>0</v>
      </c>
      <c r="O893" s="22" t="s">
        <v>59</v>
      </c>
      <c r="P893" s="22" t="s">
        <v>78</v>
      </c>
      <c r="Q893" s="23" t="s">
        <v>101</v>
      </c>
      <c r="R893" s="23" t="s">
        <v>2738</v>
      </c>
      <c r="Z893" s="83" t="s">
        <v>62</v>
      </c>
      <c r="AA893" s="6">
        <v>12</v>
      </c>
      <c r="AB893" s="6">
        <v>6</v>
      </c>
      <c r="AI893" s="5">
        <v>21</v>
      </c>
      <c r="AJ893" s="5">
        <v>34</v>
      </c>
      <c r="BQ893" s="6" t="s">
        <v>194</v>
      </c>
    </row>
    <row r="894" spans="1:70" x14ac:dyDescent="0.2">
      <c r="A894" s="91">
        <v>2043</v>
      </c>
      <c r="B894" s="229" t="s">
        <v>2795</v>
      </c>
      <c r="C894" s="259" t="s">
        <v>2796</v>
      </c>
      <c r="D894" s="229" t="s">
        <v>2798</v>
      </c>
      <c r="E894" s="3" t="s">
        <v>101</v>
      </c>
      <c r="F894" s="26" t="s">
        <v>102</v>
      </c>
      <c r="G894" s="26" t="s">
        <v>55</v>
      </c>
      <c r="H894" s="26" t="s">
        <v>2835</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2795</v>
      </c>
      <c r="C895" s="259" t="s">
        <v>2796</v>
      </c>
      <c r="D895" s="229" t="s">
        <v>2799</v>
      </c>
      <c r="E895" s="3" t="s">
        <v>101</v>
      </c>
      <c r="F895" s="26" t="s">
        <v>102</v>
      </c>
      <c r="G895" s="26" t="s">
        <v>55</v>
      </c>
      <c r="H895" s="26" t="s">
        <v>2835</v>
      </c>
      <c r="J895" s="22">
        <v>4</v>
      </c>
      <c r="L895" s="28" t="s">
        <v>57</v>
      </c>
      <c r="M895" s="22" t="s">
        <v>58</v>
      </c>
      <c r="N895" s="22">
        <v>12</v>
      </c>
      <c r="O895" s="22" t="s">
        <v>59</v>
      </c>
      <c r="P895" s="22" t="s">
        <v>78</v>
      </c>
      <c r="Q895" s="23" t="s">
        <v>101</v>
      </c>
      <c r="R895" s="23" t="s">
        <v>2738</v>
      </c>
      <c r="Z895" s="83" t="s">
        <v>62</v>
      </c>
      <c r="AA895" s="6">
        <v>12</v>
      </c>
      <c r="AB895" s="6">
        <v>6</v>
      </c>
      <c r="AI895" s="5">
        <v>21</v>
      </c>
      <c r="AJ895" s="5">
        <v>34</v>
      </c>
      <c r="BQ895" s="6" t="s">
        <v>194</v>
      </c>
    </row>
    <row r="896" spans="1:70" x14ac:dyDescent="0.2">
      <c r="A896" s="91">
        <v>2045</v>
      </c>
      <c r="B896" s="229" t="s">
        <v>2795</v>
      </c>
      <c r="C896" s="259" t="s">
        <v>2796</v>
      </c>
      <c r="D896" s="229" t="s">
        <v>2800</v>
      </c>
      <c r="E896" s="3" t="s">
        <v>101</v>
      </c>
      <c r="F896" s="26" t="s">
        <v>102</v>
      </c>
      <c r="G896" s="26" t="s">
        <v>55</v>
      </c>
      <c r="H896" s="26" t="s">
        <v>2835</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2795</v>
      </c>
      <c r="C897" s="259" t="s">
        <v>2796</v>
      </c>
      <c r="D897" s="229" t="s">
        <v>2739</v>
      </c>
      <c r="E897" s="3" t="s">
        <v>2191</v>
      </c>
      <c r="F897" s="26" t="s">
        <v>102</v>
      </c>
      <c r="G897" s="26" t="s">
        <v>55</v>
      </c>
      <c r="H897" s="26" t="s">
        <v>2836</v>
      </c>
      <c r="J897" s="22">
        <v>400</v>
      </c>
      <c r="L897" s="28" t="s">
        <v>57</v>
      </c>
      <c r="M897" s="22" t="s">
        <v>58</v>
      </c>
      <c r="N897" s="22">
        <v>0</v>
      </c>
      <c r="O897" s="22" t="s">
        <v>59</v>
      </c>
      <c r="P897" s="22" t="s">
        <v>78</v>
      </c>
      <c r="Q897" s="23" t="s">
        <v>2191</v>
      </c>
      <c r="R897" s="23" t="s">
        <v>2837</v>
      </c>
      <c r="Z897" s="83" t="s">
        <v>62</v>
      </c>
      <c r="AA897" s="6">
        <v>12</v>
      </c>
      <c r="AB897" s="6">
        <v>6</v>
      </c>
      <c r="AI897" s="5">
        <v>21</v>
      </c>
      <c r="AJ897" s="5">
        <v>34</v>
      </c>
      <c r="BQ897" s="6" t="s">
        <v>194</v>
      </c>
    </row>
    <row r="898" spans="1:70" x14ac:dyDescent="0.2">
      <c r="A898" s="91">
        <v>2047</v>
      </c>
      <c r="B898" s="229" t="s">
        <v>2795</v>
      </c>
      <c r="C898" s="259" t="s">
        <v>2796</v>
      </c>
      <c r="D898" s="229" t="s">
        <v>2803</v>
      </c>
      <c r="E898" s="3" t="s">
        <v>101</v>
      </c>
      <c r="F898" s="26" t="s">
        <v>102</v>
      </c>
      <c r="G898" s="26" t="s">
        <v>55</v>
      </c>
      <c r="H898" s="26" t="s">
        <v>76</v>
      </c>
      <c r="J898" s="22">
        <v>4</v>
      </c>
      <c r="L898" s="28" t="s">
        <v>57</v>
      </c>
      <c r="M898" s="22" t="s">
        <v>58</v>
      </c>
      <c r="N898" s="22">
        <v>132</v>
      </c>
      <c r="O898" s="22" t="s">
        <v>59</v>
      </c>
      <c r="P898" s="22" t="s">
        <v>78</v>
      </c>
      <c r="Q898" s="23" t="s">
        <v>101</v>
      </c>
      <c r="R898" s="23" t="s">
        <v>2738</v>
      </c>
      <c r="Z898" s="83" t="s">
        <v>62</v>
      </c>
      <c r="AA898" s="6">
        <v>12</v>
      </c>
      <c r="AB898" s="6">
        <v>6</v>
      </c>
      <c r="AI898" s="5">
        <v>21</v>
      </c>
      <c r="AJ898" s="5">
        <v>34</v>
      </c>
      <c r="BQ898" s="6" t="s">
        <v>194</v>
      </c>
    </row>
    <row r="899" spans="1:70" x14ac:dyDescent="0.2">
      <c r="A899" s="91">
        <v>2048</v>
      </c>
      <c r="B899" s="229" t="s">
        <v>2795</v>
      </c>
      <c r="C899" s="259" t="s">
        <v>2796</v>
      </c>
      <c r="D899" s="229" t="s">
        <v>2804</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2795</v>
      </c>
      <c r="C900" s="259" t="s">
        <v>2796</v>
      </c>
      <c r="D900" s="229" t="s">
        <v>2805</v>
      </c>
      <c r="E900" s="3" t="s">
        <v>101</v>
      </c>
      <c r="F900" s="26" t="s">
        <v>102</v>
      </c>
      <c r="G900" s="26" t="s">
        <v>55</v>
      </c>
      <c r="H900" s="26" t="s">
        <v>76</v>
      </c>
      <c r="J900" s="22">
        <v>4</v>
      </c>
      <c r="L900" s="28" t="s">
        <v>57</v>
      </c>
      <c r="M900" s="22" t="s">
        <v>58</v>
      </c>
      <c r="N900" s="22">
        <v>252</v>
      </c>
      <c r="O900" s="22" t="s">
        <v>59</v>
      </c>
      <c r="P900" s="22" t="s">
        <v>78</v>
      </c>
      <c r="Q900" s="23" t="s">
        <v>101</v>
      </c>
      <c r="R900" s="23" t="s">
        <v>2738</v>
      </c>
      <c r="Z900" s="83" t="s">
        <v>62</v>
      </c>
      <c r="AA900" s="6">
        <v>12</v>
      </c>
      <c r="AB900" s="6">
        <v>6</v>
      </c>
      <c r="AI900" s="5">
        <v>21</v>
      </c>
      <c r="AJ900" s="5">
        <v>34</v>
      </c>
      <c r="BQ900" s="6" t="s">
        <v>194</v>
      </c>
    </row>
    <row r="901" spans="1:70" x14ac:dyDescent="0.2">
      <c r="A901" s="91">
        <v>2050</v>
      </c>
      <c r="B901" s="229" t="s">
        <v>2795</v>
      </c>
      <c r="C901" s="259" t="s">
        <v>2796</v>
      </c>
      <c r="D901" s="229" t="s">
        <v>2806</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2795</v>
      </c>
      <c r="C902" s="259" t="s">
        <v>2796</v>
      </c>
      <c r="D902" s="229" t="s">
        <v>2807</v>
      </c>
      <c r="E902" s="3" t="s">
        <v>101</v>
      </c>
      <c r="F902" s="26" t="s">
        <v>102</v>
      </c>
      <c r="G902" s="26" t="s">
        <v>55</v>
      </c>
      <c r="H902" s="26" t="s">
        <v>76</v>
      </c>
      <c r="J902" s="22">
        <v>4</v>
      </c>
      <c r="L902" s="28" t="s">
        <v>57</v>
      </c>
      <c r="M902" s="22" t="s">
        <v>58</v>
      </c>
      <c r="N902" s="22">
        <v>372</v>
      </c>
      <c r="O902" s="22" t="s">
        <v>59</v>
      </c>
      <c r="P902" s="22" t="s">
        <v>78</v>
      </c>
      <c r="Q902" s="23" t="s">
        <v>101</v>
      </c>
      <c r="R902" s="23" t="s">
        <v>2738</v>
      </c>
      <c r="Z902" s="83" t="s">
        <v>62</v>
      </c>
      <c r="AA902" s="6">
        <v>12</v>
      </c>
      <c r="AB902" s="6">
        <v>6</v>
      </c>
      <c r="AI902" s="5">
        <v>21</v>
      </c>
      <c r="AJ902" s="5">
        <v>34</v>
      </c>
      <c r="BQ902" s="6" t="s">
        <v>194</v>
      </c>
    </row>
    <row r="903" spans="1:70" x14ac:dyDescent="0.2">
      <c r="A903" s="91">
        <v>2052</v>
      </c>
      <c r="B903" s="229" t="s">
        <v>2795</v>
      </c>
      <c r="C903" s="259" t="s">
        <v>2796</v>
      </c>
      <c r="D903" s="229" t="s">
        <v>2808</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2795</v>
      </c>
      <c r="C904" s="259" t="s">
        <v>2796</v>
      </c>
      <c r="D904" s="229" t="s">
        <v>2809</v>
      </c>
      <c r="E904" s="3" t="s">
        <v>101</v>
      </c>
      <c r="F904" s="26" t="s">
        <v>102</v>
      </c>
      <c r="G904" s="26" t="s">
        <v>55</v>
      </c>
      <c r="H904" s="26" t="s">
        <v>76</v>
      </c>
      <c r="J904" s="22">
        <v>4</v>
      </c>
      <c r="L904" s="28" t="s">
        <v>57</v>
      </c>
      <c r="M904" s="22" t="s">
        <v>58</v>
      </c>
      <c r="N904" s="22">
        <v>516</v>
      </c>
      <c r="O904" s="22" t="s">
        <v>59</v>
      </c>
      <c r="P904" s="22" t="s">
        <v>78</v>
      </c>
      <c r="Q904" s="23" t="s">
        <v>101</v>
      </c>
      <c r="R904" s="23" t="s">
        <v>2738</v>
      </c>
      <c r="Z904" s="83" t="s">
        <v>62</v>
      </c>
      <c r="AA904" s="6">
        <v>12</v>
      </c>
      <c r="AB904" s="6">
        <v>6</v>
      </c>
      <c r="AI904" s="5">
        <v>21</v>
      </c>
      <c r="AJ904" s="5">
        <v>34</v>
      </c>
      <c r="BQ904" s="6" t="s">
        <v>194</v>
      </c>
    </row>
    <row r="905" spans="1:70" x14ac:dyDescent="0.2">
      <c r="A905" s="91">
        <v>2054</v>
      </c>
      <c r="B905" s="229" t="s">
        <v>2795</v>
      </c>
      <c r="C905" s="259" t="s">
        <v>2796</v>
      </c>
      <c r="D905" s="229" t="s">
        <v>2810</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1309</v>
      </c>
      <c r="C906" s="263" t="s">
        <v>1310</v>
      </c>
      <c r="D906" s="122" t="s">
        <v>1311</v>
      </c>
      <c r="E906" s="3" t="s">
        <v>148</v>
      </c>
      <c r="F906" s="26" t="s">
        <v>102</v>
      </c>
      <c r="G906" s="26" t="s">
        <v>55</v>
      </c>
      <c r="H906" s="26" t="s">
        <v>181</v>
      </c>
      <c r="J906" s="22">
        <v>2.5</v>
      </c>
      <c r="L906" s="28" t="s">
        <v>106</v>
      </c>
      <c r="M906" s="22" t="s">
        <v>77</v>
      </c>
      <c r="N906" s="22">
        <v>0</v>
      </c>
      <c r="O906" s="22" t="s">
        <v>59</v>
      </c>
      <c r="P906" s="22" t="s">
        <v>1312</v>
      </c>
      <c r="R906" s="23" t="s">
        <v>1313</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1314</v>
      </c>
    </row>
    <row r="907" spans="1:70" ht="14.25" x14ac:dyDescent="0.2">
      <c r="A907" s="181">
        <v>5198</v>
      </c>
      <c r="B907" s="122" t="s">
        <v>1309</v>
      </c>
      <c r="C907" s="263" t="s">
        <v>1310</v>
      </c>
      <c r="D907" s="122" t="s">
        <v>1315</v>
      </c>
      <c r="E907" s="3" t="s">
        <v>148</v>
      </c>
      <c r="F907" s="26" t="s">
        <v>102</v>
      </c>
      <c r="G907" s="26" t="s">
        <v>55</v>
      </c>
      <c r="H907" s="26" t="s">
        <v>420</v>
      </c>
      <c r="J907" s="22">
        <v>2.5</v>
      </c>
      <c r="L907" s="28" t="s">
        <v>106</v>
      </c>
      <c r="M907" s="22" t="s">
        <v>77</v>
      </c>
      <c r="N907" s="22">
        <v>0</v>
      </c>
      <c r="O907" s="22" t="s">
        <v>59</v>
      </c>
      <c r="P907" s="22" t="s">
        <v>1312</v>
      </c>
      <c r="R907" s="23" t="s">
        <v>1313</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1316</v>
      </c>
    </row>
    <row r="908" spans="1:70" ht="14.25" x14ac:dyDescent="0.2">
      <c r="A908" s="181">
        <v>5199</v>
      </c>
      <c r="B908" s="122" t="s">
        <v>1309</v>
      </c>
      <c r="C908" s="263" t="s">
        <v>1310</v>
      </c>
      <c r="D908" s="122" t="s">
        <v>1317</v>
      </c>
      <c r="E908" s="3" t="s">
        <v>148</v>
      </c>
      <c r="F908" s="26" t="s">
        <v>102</v>
      </c>
      <c r="G908" s="26" t="s">
        <v>55</v>
      </c>
      <c r="H908" s="26" t="s">
        <v>210</v>
      </c>
      <c r="J908" s="22">
        <v>2.5</v>
      </c>
      <c r="L908" s="28" t="s">
        <v>106</v>
      </c>
      <c r="M908" s="22" t="s">
        <v>77</v>
      </c>
      <c r="N908" s="22">
        <v>0</v>
      </c>
      <c r="O908" s="22" t="s">
        <v>59</v>
      </c>
      <c r="P908" s="22" t="s">
        <v>1312</v>
      </c>
      <c r="R908" s="23" t="s">
        <v>1313</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1318</v>
      </c>
    </row>
    <row r="909" spans="1:70" ht="14.25" x14ac:dyDescent="0.2">
      <c r="A909" s="181">
        <v>5200</v>
      </c>
      <c r="B909" s="122" t="s">
        <v>1309</v>
      </c>
      <c r="C909" s="263" t="s">
        <v>1310</v>
      </c>
      <c r="D909" s="235" t="s">
        <v>1319</v>
      </c>
      <c r="E909" s="3" t="s">
        <v>148</v>
      </c>
      <c r="F909" s="26" t="s">
        <v>102</v>
      </c>
      <c r="G909" s="26" t="s">
        <v>55</v>
      </c>
      <c r="H909" s="26" t="s">
        <v>210</v>
      </c>
      <c r="J909" s="22">
        <v>2.5</v>
      </c>
      <c r="L909" s="28" t="s">
        <v>106</v>
      </c>
      <c r="M909" s="22" t="s">
        <v>77</v>
      </c>
      <c r="N909" s="22">
        <v>0</v>
      </c>
      <c r="O909" s="22" t="s">
        <v>59</v>
      </c>
      <c r="P909" s="22" t="s">
        <v>1312</v>
      </c>
      <c r="R909" s="23" t="s">
        <v>1313</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1318</v>
      </c>
    </row>
    <row r="910" spans="1:70" x14ac:dyDescent="0.2">
      <c r="A910" s="91">
        <v>5295</v>
      </c>
      <c r="B910" s="229" t="s">
        <v>1444</v>
      </c>
      <c r="C910" s="259" t="s">
        <v>1741</v>
      </c>
      <c r="D910" s="229" t="s">
        <v>1742</v>
      </c>
      <c r="E910" s="3" t="s">
        <v>1177</v>
      </c>
      <c r="F910" s="26" t="s">
        <v>102</v>
      </c>
      <c r="G910" s="26" t="s">
        <v>55</v>
      </c>
      <c r="H910" s="26" t="s">
        <v>193</v>
      </c>
      <c r="J910" s="22">
        <v>400</v>
      </c>
      <c r="L910" s="28" t="s">
        <v>57</v>
      </c>
      <c r="M910" s="22" t="s">
        <v>58</v>
      </c>
      <c r="N910" s="22">
        <v>0</v>
      </c>
      <c r="O910" s="22" t="s">
        <v>59</v>
      </c>
      <c r="P910" s="22" t="s">
        <v>78</v>
      </c>
      <c r="R910" s="23" t="s">
        <v>1743</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1744</v>
      </c>
    </row>
    <row r="911" spans="1:70" x14ac:dyDescent="0.2">
      <c r="A911" s="91">
        <v>5296</v>
      </c>
      <c r="B911" s="229" t="s">
        <v>1745</v>
      </c>
      <c r="C911" s="259" t="s">
        <v>1746</v>
      </c>
      <c r="D911" s="229" t="s">
        <v>1747</v>
      </c>
      <c r="E911" s="3" t="s">
        <v>1177</v>
      </c>
      <c r="F911" s="26" t="s">
        <v>102</v>
      </c>
      <c r="G911" s="26" t="s">
        <v>55</v>
      </c>
      <c r="H911" s="26" t="s">
        <v>1748</v>
      </c>
      <c r="J911" s="22">
        <v>100</v>
      </c>
      <c r="L911" s="28" t="s">
        <v>57</v>
      </c>
      <c r="M911" s="22" t="s">
        <v>58</v>
      </c>
      <c r="N911" s="22" t="s">
        <v>1749</v>
      </c>
      <c r="O911" s="22" t="s">
        <v>59</v>
      </c>
      <c r="P911" s="22" t="s">
        <v>91</v>
      </c>
      <c r="R911" s="23" t="s">
        <v>1743</v>
      </c>
      <c r="V911" s="165" t="s">
        <v>613</v>
      </c>
      <c r="W911" s="166">
        <v>8</v>
      </c>
      <c r="X911" s="106">
        <v>4</v>
      </c>
      <c r="Y911" s="25" t="s">
        <v>1750</v>
      </c>
      <c r="Z911" s="83" t="s">
        <v>62</v>
      </c>
      <c r="AA911" s="6">
        <v>7</v>
      </c>
      <c r="AB911" s="6">
        <v>0</v>
      </c>
      <c r="AC911" s="5">
        <v>46</v>
      </c>
      <c r="AD911" s="5" t="s">
        <v>79</v>
      </c>
      <c r="AE911" s="5" t="s">
        <v>334</v>
      </c>
      <c r="AF911" s="5">
        <v>13</v>
      </c>
      <c r="AG911" s="5" t="s">
        <v>79</v>
      </c>
      <c r="BR911" s="5" t="s">
        <v>447</v>
      </c>
    </row>
    <row r="912" spans="1:70" x14ac:dyDescent="0.2">
      <c r="A912" s="91">
        <v>5297</v>
      </c>
      <c r="B912" s="229" t="s">
        <v>1745</v>
      </c>
      <c r="C912" s="259" t="s">
        <v>1746</v>
      </c>
      <c r="D912" s="229" t="s">
        <v>1751</v>
      </c>
      <c r="E912" s="3" t="s">
        <v>1177</v>
      </c>
      <c r="F912" s="26" t="s">
        <v>102</v>
      </c>
      <c r="G912" s="26" t="s">
        <v>55</v>
      </c>
      <c r="H912" s="26" t="s">
        <v>1748</v>
      </c>
      <c r="J912" s="22">
        <v>200</v>
      </c>
      <c r="L912" s="28" t="s">
        <v>57</v>
      </c>
      <c r="M912" s="22" t="s">
        <v>58</v>
      </c>
      <c r="N912" s="176" t="s">
        <v>1749</v>
      </c>
      <c r="O912" s="22" t="s">
        <v>59</v>
      </c>
      <c r="P912" s="22" t="s">
        <v>91</v>
      </c>
      <c r="R912" s="23" t="s">
        <v>1743</v>
      </c>
      <c r="V912" s="165" t="s">
        <v>613</v>
      </c>
      <c r="W912" s="166">
        <v>8</v>
      </c>
      <c r="X912" s="106">
        <v>4</v>
      </c>
      <c r="Y912" s="25" t="s">
        <v>1750</v>
      </c>
      <c r="Z912" s="83" t="s">
        <v>62</v>
      </c>
      <c r="AA912" s="6">
        <v>7</v>
      </c>
      <c r="AB912" s="6">
        <v>1</v>
      </c>
      <c r="AC912" s="5">
        <v>37</v>
      </c>
      <c r="AD912" s="5" t="s">
        <v>79</v>
      </c>
      <c r="AE912" s="5" t="s">
        <v>334</v>
      </c>
      <c r="AF912" s="5">
        <v>12</v>
      </c>
      <c r="AG912" s="5" t="s">
        <v>79</v>
      </c>
    </row>
    <row r="913" spans="1:70" x14ac:dyDescent="0.2">
      <c r="A913" s="91">
        <v>5298</v>
      </c>
      <c r="B913" s="229" t="s">
        <v>1745</v>
      </c>
      <c r="C913" s="259" t="s">
        <v>1746</v>
      </c>
      <c r="D913" s="229" t="s">
        <v>1752</v>
      </c>
      <c r="E913" s="3" t="s">
        <v>1177</v>
      </c>
      <c r="F913" s="26" t="s">
        <v>102</v>
      </c>
      <c r="G913" s="26" t="s">
        <v>55</v>
      </c>
      <c r="H913" s="26" t="s">
        <v>1748</v>
      </c>
      <c r="J913" s="22">
        <v>400</v>
      </c>
      <c r="L913" s="28" t="s">
        <v>57</v>
      </c>
      <c r="M913" s="22" t="s">
        <v>58</v>
      </c>
      <c r="N913" s="176" t="s">
        <v>1749</v>
      </c>
      <c r="O913" s="22" t="s">
        <v>59</v>
      </c>
      <c r="P913" s="22" t="s">
        <v>91</v>
      </c>
      <c r="R913" s="23" t="s">
        <v>1743</v>
      </c>
      <c r="V913" s="165" t="s">
        <v>613</v>
      </c>
      <c r="W913" s="166">
        <v>8</v>
      </c>
      <c r="X913" s="106">
        <v>4</v>
      </c>
      <c r="Y913" s="25" t="s">
        <v>1750</v>
      </c>
      <c r="Z913" s="83" t="s">
        <v>62</v>
      </c>
      <c r="AA913" s="6">
        <v>6</v>
      </c>
      <c r="AB913" s="6">
        <v>0</v>
      </c>
      <c r="AC913" s="5">
        <v>41</v>
      </c>
      <c r="AD913" s="5" t="s">
        <v>79</v>
      </c>
      <c r="AE913" s="5" t="s">
        <v>334</v>
      </c>
      <c r="AF913" s="5">
        <v>10</v>
      </c>
      <c r="AG913" s="5" t="s">
        <v>79</v>
      </c>
    </row>
    <row r="914" spans="1:70" x14ac:dyDescent="0.2">
      <c r="A914" s="91">
        <v>5299</v>
      </c>
      <c r="B914" s="229" t="s">
        <v>1745</v>
      </c>
      <c r="C914" s="259" t="s">
        <v>1746</v>
      </c>
      <c r="D914" s="229" t="s">
        <v>1753</v>
      </c>
      <c r="E914" s="3" t="s">
        <v>1177</v>
      </c>
      <c r="F914" s="26" t="s">
        <v>102</v>
      </c>
      <c r="G914" s="26" t="s">
        <v>55</v>
      </c>
      <c r="H914" s="26" t="s">
        <v>1748</v>
      </c>
      <c r="J914" s="22">
        <v>600</v>
      </c>
      <c r="L914" s="28" t="s">
        <v>57</v>
      </c>
      <c r="M914" s="22" t="s">
        <v>58</v>
      </c>
      <c r="N914" s="176" t="s">
        <v>1749</v>
      </c>
      <c r="O914" s="22" t="s">
        <v>59</v>
      </c>
      <c r="P914" s="22" t="s">
        <v>91</v>
      </c>
      <c r="R914" s="23" t="s">
        <v>1743</v>
      </c>
      <c r="V914" s="165" t="s">
        <v>613</v>
      </c>
      <c r="W914" s="166">
        <v>8</v>
      </c>
      <c r="X914" s="106">
        <v>4</v>
      </c>
      <c r="Y914" s="25" t="s">
        <v>1750</v>
      </c>
      <c r="Z914" s="83" t="s">
        <v>62</v>
      </c>
      <c r="AA914" s="6">
        <v>8</v>
      </c>
      <c r="AB914" s="6">
        <v>0</v>
      </c>
      <c r="AC914" s="5">
        <v>39</v>
      </c>
      <c r="AD914" s="5" t="s">
        <v>79</v>
      </c>
      <c r="AE914" s="5" t="s">
        <v>334</v>
      </c>
      <c r="AF914" s="5">
        <v>6</v>
      </c>
      <c r="AG914" s="5" t="s">
        <v>79</v>
      </c>
    </row>
    <row r="915" spans="1:70" x14ac:dyDescent="0.2">
      <c r="A915" s="91">
        <v>5300</v>
      </c>
      <c r="B915" s="229" t="s">
        <v>1754</v>
      </c>
      <c r="C915" s="259" t="s">
        <v>1755</v>
      </c>
      <c r="D915" s="229" t="s">
        <v>1756</v>
      </c>
      <c r="E915" s="3" t="s">
        <v>1177</v>
      </c>
      <c r="F915" s="26" t="s">
        <v>102</v>
      </c>
      <c r="G915" s="26" t="s">
        <v>55</v>
      </c>
      <c r="H915" s="26" t="s">
        <v>295</v>
      </c>
      <c r="J915" s="22">
        <v>200</v>
      </c>
      <c r="L915" s="28" t="s">
        <v>57</v>
      </c>
      <c r="M915" s="22" t="s">
        <v>58</v>
      </c>
      <c r="N915" s="176">
        <v>0</v>
      </c>
      <c r="O915" s="22" t="s">
        <v>59</v>
      </c>
      <c r="P915" s="22" t="s">
        <v>78</v>
      </c>
      <c r="R915" s="23" t="s">
        <v>1743</v>
      </c>
      <c r="V915" s="165" t="s">
        <v>613</v>
      </c>
      <c r="W915" s="166"/>
      <c r="Z915" s="83" t="s">
        <v>62</v>
      </c>
      <c r="AA915" s="6">
        <v>8</v>
      </c>
      <c r="AD915" s="5" t="s">
        <v>79</v>
      </c>
      <c r="AI915" s="5">
        <v>8</v>
      </c>
      <c r="AJ915" s="5">
        <v>45</v>
      </c>
    </row>
    <row r="916" spans="1:70" x14ac:dyDescent="0.2">
      <c r="A916" s="91">
        <v>5301</v>
      </c>
      <c r="B916" s="229" t="s">
        <v>1757</v>
      </c>
      <c r="C916" s="259" t="s">
        <v>1758</v>
      </c>
      <c r="D916" s="229" t="s">
        <v>1759</v>
      </c>
      <c r="E916" s="3" t="s">
        <v>1177</v>
      </c>
      <c r="F916" s="26" t="s">
        <v>102</v>
      </c>
      <c r="G916" s="26" t="s">
        <v>55</v>
      </c>
      <c r="H916" s="26" t="s">
        <v>420</v>
      </c>
      <c r="J916" s="22">
        <v>5.7</v>
      </c>
      <c r="L916" s="28" t="s">
        <v>106</v>
      </c>
      <c r="M916" s="22" t="s">
        <v>58</v>
      </c>
      <c r="N916" s="176">
        <v>0</v>
      </c>
      <c r="O916" s="22" t="s">
        <v>59</v>
      </c>
      <c r="P916" s="22" t="s">
        <v>1760</v>
      </c>
      <c r="R916" s="23" t="s">
        <v>1761</v>
      </c>
      <c r="U916" s="23" t="s">
        <v>1762</v>
      </c>
      <c r="V916" s="165"/>
      <c r="W916" s="166"/>
      <c r="Y916" s="25" t="s">
        <v>1763</v>
      </c>
      <c r="Z916" s="83" t="s">
        <v>62</v>
      </c>
      <c r="AA916" s="6">
        <v>11</v>
      </c>
      <c r="AC916" s="5">
        <v>3.5</v>
      </c>
      <c r="AD916" s="5" t="s">
        <v>212</v>
      </c>
      <c r="AE916" s="5" t="s">
        <v>334</v>
      </c>
      <c r="AI916" s="5">
        <v>1</v>
      </c>
      <c r="AJ916" s="5">
        <v>6</v>
      </c>
      <c r="AK916" s="6">
        <v>5.5</v>
      </c>
      <c r="AL916" s="6" t="s">
        <v>80</v>
      </c>
      <c r="AM916" s="6" t="s">
        <v>1764</v>
      </c>
      <c r="AN916" s="6">
        <v>22</v>
      </c>
      <c r="AO916" s="6" t="s">
        <v>446</v>
      </c>
      <c r="AP916" s="6" t="s">
        <v>1765</v>
      </c>
      <c r="BQ916" s="6" t="s">
        <v>213</v>
      </c>
      <c r="BR916" s="5" t="s">
        <v>1766</v>
      </c>
    </row>
    <row r="917" spans="1:70" x14ac:dyDescent="0.2">
      <c r="A917" s="91">
        <v>5302</v>
      </c>
      <c r="B917" s="229" t="s">
        <v>1757</v>
      </c>
      <c r="C917" s="259" t="s">
        <v>1758</v>
      </c>
      <c r="D917" s="229" t="s">
        <v>1767</v>
      </c>
      <c r="E917" s="3" t="s">
        <v>1177</v>
      </c>
      <c r="F917" s="26" t="s">
        <v>102</v>
      </c>
      <c r="G917" s="26" t="s">
        <v>55</v>
      </c>
      <c r="H917" s="26" t="s">
        <v>420</v>
      </c>
      <c r="J917" s="22">
        <v>5.9</v>
      </c>
      <c r="L917" s="28" t="s">
        <v>106</v>
      </c>
      <c r="M917" s="22" t="s">
        <v>58</v>
      </c>
      <c r="N917" s="22">
        <v>0</v>
      </c>
      <c r="O917" s="22" t="s">
        <v>59</v>
      </c>
      <c r="P917" s="22" t="s">
        <v>1760</v>
      </c>
      <c r="R917" s="23" t="s">
        <v>1761</v>
      </c>
      <c r="U917" s="23" t="s">
        <v>1762</v>
      </c>
      <c r="Y917" s="25" t="s">
        <v>1763</v>
      </c>
      <c r="Z917" s="83" t="s">
        <v>62</v>
      </c>
      <c r="AA917" s="6">
        <v>8</v>
      </c>
      <c r="AC917" s="5">
        <v>15</v>
      </c>
      <c r="AD917" s="5" t="s">
        <v>212</v>
      </c>
      <c r="AE917" s="5" t="s">
        <v>334</v>
      </c>
      <c r="AI917" s="5">
        <v>6</v>
      </c>
      <c r="AJ917" s="5">
        <v>24</v>
      </c>
      <c r="AK917" s="6">
        <v>8.5</v>
      </c>
      <c r="AL917" s="6" t="s">
        <v>80</v>
      </c>
      <c r="AM917" s="6" t="s">
        <v>1764</v>
      </c>
      <c r="AN917" s="6">
        <v>8.5</v>
      </c>
      <c r="AO917" s="6" t="s">
        <v>446</v>
      </c>
      <c r="AP917" s="6" t="s">
        <v>1765</v>
      </c>
      <c r="BQ917" s="6" t="s">
        <v>213</v>
      </c>
      <c r="BR917" s="5" t="s">
        <v>1766</v>
      </c>
    </row>
    <row r="918" spans="1:70" x14ac:dyDescent="0.2">
      <c r="A918" s="91">
        <v>5303</v>
      </c>
      <c r="B918" s="229" t="s">
        <v>1768</v>
      </c>
      <c r="C918" s="259" t="s">
        <v>1769</v>
      </c>
      <c r="D918" s="229" t="s">
        <v>1770</v>
      </c>
      <c r="E918" s="3" t="s">
        <v>1177</v>
      </c>
      <c r="F918" s="26" t="s">
        <v>102</v>
      </c>
      <c r="G918" s="26" t="s">
        <v>55</v>
      </c>
      <c r="H918" s="26" t="s">
        <v>1771</v>
      </c>
      <c r="J918" s="22">
        <v>400</v>
      </c>
      <c r="L918" s="28" t="s">
        <v>57</v>
      </c>
      <c r="M918" s="22" t="s">
        <v>58</v>
      </c>
      <c r="N918" s="22">
        <v>0</v>
      </c>
      <c r="O918" s="22" t="s">
        <v>59</v>
      </c>
      <c r="P918" s="22" t="s">
        <v>1772</v>
      </c>
      <c r="R918" s="23" t="s">
        <v>1743</v>
      </c>
      <c r="Y918" s="25" t="s">
        <v>1763</v>
      </c>
      <c r="Z918" s="83" t="s">
        <v>62</v>
      </c>
    </row>
    <row r="919" spans="1:70" x14ac:dyDescent="0.2">
      <c r="A919" s="91">
        <v>5304</v>
      </c>
      <c r="B919" s="229" t="s">
        <v>1768</v>
      </c>
      <c r="C919" s="259" t="s">
        <v>1769</v>
      </c>
      <c r="D919" s="229" t="s">
        <v>1773</v>
      </c>
      <c r="E919" s="3" t="s">
        <v>1177</v>
      </c>
      <c r="F919" s="26" t="s">
        <v>102</v>
      </c>
      <c r="G919" s="26" t="s">
        <v>55</v>
      </c>
      <c r="H919" s="26" t="s">
        <v>1771</v>
      </c>
      <c r="J919" s="22">
        <v>400</v>
      </c>
      <c r="L919" s="28" t="s">
        <v>57</v>
      </c>
      <c r="M919" s="22" t="s">
        <v>58</v>
      </c>
      <c r="N919" s="22">
        <v>0</v>
      </c>
      <c r="O919" s="22" t="s">
        <v>59</v>
      </c>
      <c r="P919" s="22" t="s">
        <v>1772</v>
      </c>
      <c r="R919" s="23" t="s">
        <v>1743</v>
      </c>
      <c r="Y919" s="25" t="s">
        <v>1763</v>
      </c>
      <c r="Z919" s="83" t="s">
        <v>62</v>
      </c>
    </row>
    <row r="920" spans="1:70" x14ac:dyDescent="0.2">
      <c r="A920" s="91">
        <v>5305</v>
      </c>
      <c r="B920" s="229" t="s">
        <v>1768</v>
      </c>
      <c r="C920" s="259" t="s">
        <v>1769</v>
      </c>
      <c r="D920" s="229" t="s">
        <v>1774</v>
      </c>
      <c r="E920" s="3" t="s">
        <v>1177</v>
      </c>
      <c r="F920" s="26" t="s">
        <v>102</v>
      </c>
      <c r="G920" s="26" t="s">
        <v>55</v>
      </c>
      <c r="H920" s="26" t="s">
        <v>1771</v>
      </c>
      <c r="J920" s="22">
        <v>6</v>
      </c>
      <c r="L920" s="28" t="s">
        <v>106</v>
      </c>
      <c r="M920" s="22" t="s">
        <v>58</v>
      </c>
      <c r="N920" s="22">
        <v>0</v>
      </c>
      <c r="O920" s="22" t="s">
        <v>59</v>
      </c>
      <c r="P920" s="22" t="s">
        <v>1772</v>
      </c>
      <c r="R920" s="23" t="s">
        <v>1775</v>
      </c>
      <c r="Y920" s="25" t="s">
        <v>1763</v>
      </c>
      <c r="Z920" s="83" t="s">
        <v>62</v>
      </c>
    </row>
    <row r="921" spans="1:70" x14ac:dyDescent="0.2">
      <c r="A921" s="91">
        <v>5306</v>
      </c>
      <c r="B921" s="229" t="s">
        <v>1768</v>
      </c>
      <c r="C921" s="259" t="s">
        <v>1769</v>
      </c>
      <c r="D921" s="229" t="s">
        <v>1776</v>
      </c>
      <c r="E921" s="3" t="s">
        <v>1177</v>
      </c>
      <c r="F921" s="26" t="s">
        <v>102</v>
      </c>
      <c r="G921" s="26" t="s">
        <v>55</v>
      </c>
      <c r="H921" s="26" t="s">
        <v>1771</v>
      </c>
      <c r="I921" s="179"/>
      <c r="J921" s="22">
        <v>6</v>
      </c>
      <c r="L921" s="28" t="s">
        <v>106</v>
      </c>
      <c r="M921" s="22" t="s">
        <v>58</v>
      </c>
      <c r="N921" s="22">
        <v>0</v>
      </c>
      <c r="O921" s="22" t="s">
        <v>59</v>
      </c>
      <c r="P921" s="22" t="s">
        <v>1772</v>
      </c>
      <c r="R921" s="23" t="s">
        <v>1775</v>
      </c>
      <c r="Y921" s="25" t="s">
        <v>1763</v>
      </c>
      <c r="Z921" s="83" t="s">
        <v>62</v>
      </c>
    </row>
    <row r="922" spans="1:70" x14ac:dyDescent="0.2">
      <c r="A922" s="91">
        <v>5307</v>
      </c>
      <c r="B922" s="229" t="s">
        <v>1777</v>
      </c>
      <c r="C922" s="259" t="s">
        <v>1778</v>
      </c>
      <c r="D922" s="229" t="s">
        <v>1779</v>
      </c>
      <c r="E922" s="3" t="s">
        <v>1177</v>
      </c>
      <c r="F922" s="26" t="s">
        <v>102</v>
      </c>
      <c r="G922" s="26" t="s">
        <v>55</v>
      </c>
      <c r="H922" s="26" t="s">
        <v>1780</v>
      </c>
      <c r="I922" s="179"/>
      <c r="R922" s="23" t="s">
        <v>1775</v>
      </c>
      <c r="Y922" s="165" t="s">
        <v>2989</v>
      </c>
      <c r="Z922" s="83" t="s">
        <v>62</v>
      </c>
    </row>
    <row r="923" spans="1:70" x14ac:dyDescent="0.2">
      <c r="A923" s="91">
        <v>5308</v>
      </c>
      <c r="B923" s="229" t="s">
        <v>1777</v>
      </c>
      <c r="C923" s="259" t="s">
        <v>1778</v>
      </c>
      <c r="D923" s="229" t="s">
        <v>1781</v>
      </c>
      <c r="E923" s="3" t="s">
        <v>1177</v>
      </c>
      <c r="F923" s="26" t="s">
        <v>102</v>
      </c>
      <c r="G923" s="26" t="s">
        <v>55</v>
      </c>
      <c r="H923" s="26" t="s">
        <v>1780</v>
      </c>
      <c r="I923" s="179"/>
      <c r="R923" s="23" t="s">
        <v>1775</v>
      </c>
      <c r="Y923" s="165" t="s">
        <v>2989</v>
      </c>
      <c r="Z923" s="83" t="s">
        <v>62</v>
      </c>
    </row>
    <row r="924" spans="1:70" x14ac:dyDescent="0.2">
      <c r="A924" s="91">
        <v>5309</v>
      </c>
      <c r="B924" s="229" t="s">
        <v>1777</v>
      </c>
      <c r="C924" s="259" t="s">
        <v>1778</v>
      </c>
      <c r="D924" s="229" t="s">
        <v>1782</v>
      </c>
      <c r="E924" s="3" t="s">
        <v>1177</v>
      </c>
      <c r="F924" s="26" t="s">
        <v>102</v>
      </c>
      <c r="G924" s="26" t="s">
        <v>55</v>
      </c>
      <c r="H924" s="26" t="s">
        <v>1780</v>
      </c>
      <c r="I924" s="179"/>
      <c r="R924" s="23" t="s">
        <v>1743</v>
      </c>
      <c r="Y924" s="165" t="s">
        <v>2989</v>
      </c>
      <c r="Z924" s="83" t="s">
        <v>62</v>
      </c>
    </row>
    <row r="925" spans="1:70" x14ac:dyDescent="0.2">
      <c r="A925" s="91">
        <v>5433</v>
      </c>
      <c r="B925" s="229" t="s">
        <v>1777</v>
      </c>
      <c r="C925" s="259" t="s">
        <v>1778</v>
      </c>
      <c r="D925" s="229" t="s">
        <v>1783</v>
      </c>
      <c r="E925" s="3" t="s">
        <v>1177</v>
      </c>
      <c r="F925" s="26" t="s">
        <v>102</v>
      </c>
      <c r="G925" s="26" t="s">
        <v>55</v>
      </c>
      <c r="H925" s="26" t="s">
        <v>1780</v>
      </c>
      <c r="I925" s="179"/>
      <c r="R925" s="23" t="s">
        <v>1743</v>
      </c>
      <c r="Y925" s="165" t="s">
        <v>2989</v>
      </c>
      <c r="Z925" s="83" t="s">
        <v>62</v>
      </c>
    </row>
    <row r="926" spans="1:70" x14ac:dyDescent="0.2">
      <c r="A926" s="91">
        <v>5435</v>
      </c>
      <c r="B926" s="229" t="s">
        <v>1784</v>
      </c>
      <c r="C926" s="259" t="s">
        <v>1785</v>
      </c>
      <c r="D926" s="229" t="s">
        <v>1786</v>
      </c>
      <c r="E926" s="3" t="s">
        <v>1177</v>
      </c>
      <c r="F926" s="26" t="s">
        <v>102</v>
      </c>
      <c r="G926" s="26" t="s">
        <v>55</v>
      </c>
      <c r="H926" s="26" t="s">
        <v>193</v>
      </c>
      <c r="J926" s="22">
        <v>400</v>
      </c>
      <c r="L926" s="28" t="s">
        <v>57</v>
      </c>
      <c r="M926" s="22" t="s">
        <v>1787</v>
      </c>
      <c r="N926" s="22">
        <v>0</v>
      </c>
      <c r="O926" s="22" t="s">
        <v>59</v>
      </c>
      <c r="P926" s="22" t="s">
        <v>78</v>
      </c>
      <c r="Q926" s="23" t="s">
        <v>1788</v>
      </c>
      <c r="R926" s="23" t="s">
        <v>1775</v>
      </c>
      <c r="U926" s="23" t="s">
        <v>1789</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1784</v>
      </c>
      <c r="C927" s="259" t="s">
        <v>1785</v>
      </c>
      <c r="D927" s="229" t="s">
        <v>1790</v>
      </c>
      <c r="E927" s="3" t="s">
        <v>1177</v>
      </c>
      <c r="F927" s="26" t="s">
        <v>102</v>
      </c>
      <c r="G927" s="26" t="s">
        <v>55</v>
      </c>
      <c r="H927" s="26" t="s">
        <v>193</v>
      </c>
      <c r="J927" s="22">
        <v>400</v>
      </c>
      <c r="L927" s="28" t="s">
        <v>57</v>
      </c>
      <c r="M927" s="22" t="s">
        <v>1787</v>
      </c>
      <c r="N927" s="22">
        <v>0</v>
      </c>
      <c r="O927" s="22" t="s">
        <v>59</v>
      </c>
      <c r="P927" s="22" t="s">
        <v>78</v>
      </c>
      <c r="Q927" s="23" t="s">
        <v>1788</v>
      </c>
      <c r="R927" s="23" t="s">
        <v>1775</v>
      </c>
      <c r="U927" s="23" t="s">
        <v>1789</v>
      </c>
      <c r="V927" s="25" t="s">
        <v>642</v>
      </c>
      <c r="Y927" s="25" t="s">
        <v>1791</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1784</v>
      </c>
      <c r="C928" s="259" t="s">
        <v>1785</v>
      </c>
      <c r="D928" s="229" t="s">
        <v>1792</v>
      </c>
      <c r="E928" s="3" t="s">
        <v>1177</v>
      </c>
      <c r="F928" s="26" t="s">
        <v>102</v>
      </c>
      <c r="G928" s="26" t="s">
        <v>55</v>
      </c>
      <c r="H928" s="26" t="s">
        <v>193</v>
      </c>
      <c r="J928" s="22">
        <v>400</v>
      </c>
      <c r="L928" s="28" t="s">
        <v>57</v>
      </c>
      <c r="M928" s="22" t="s">
        <v>1787</v>
      </c>
      <c r="N928" s="22">
        <v>0</v>
      </c>
      <c r="O928" s="22" t="s">
        <v>59</v>
      </c>
      <c r="P928" s="22" t="s">
        <v>78</v>
      </c>
      <c r="R928" s="23" t="s">
        <v>1793</v>
      </c>
      <c r="U928" s="23" t="s">
        <v>1794</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1784</v>
      </c>
      <c r="C929" s="259" t="s">
        <v>1785</v>
      </c>
      <c r="D929" s="229" t="s">
        <v>1743</v>
      </c>
      <c r="E929" s="3" t="s">
        <v>1177</v>
      </c>
      <c r="F929" s="26" t="s">
        <v>102</v>
      </c>
      <c r="G929" s="26" t="s">
        <v>55</v>
      </c>
      <c r="H929" s="26" t="s">
        <v>193</v>
      </c>
      <c r="J929" s="22">
        <v>400</v>
      </c>
      <c r="L929" s="28" t="s">
        <v>57</v>
      </c>
      <c r="M929" s="22" t="s">
        <v>1787</v>
      </c>
      <c r="N929" s="22">
        <v>0</v>
      </c>
      <c r="O929" s="22" t="s">
        <v>59</v>
      </c>
      <c r="P929" s="22" t="s">
        <v>78</v>
      </c>
      <c r="R929" s="23" t="s">
        <v>1743</v>
      </c>
      <c r="U929" s="23" t="s">
        <v>1794</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1444</v>
      </c>
      <c r="C930" s="259" t="s">
        <v>1795</v>
      </c>
      <c r="D930" s="229" t="s">
        <v>1796</v>
      </c>
      <c r="E930" s="3" t="s">
        <v>1177</v>
      </c>
      <c r="F930" s="26" t="s">
        <v>102</v>
      </c>
      <c r="G930" s="26" t="s">
        <v>55</v>
      </c>
      <c r="H930" s="26" t="s">
        <v>193</v>
      </c>
      <c r="J930" s="22">
        <v>10</v>
      </c>
      <c r="L930" s="28" t="s">
        <v>57</v>
      </c>
      <c r="M930" s="22" t="s">
        <v>58</v>
      </c>
      <c r="N930" s="22">
        <v>0</v>
      </c>
      <c r="O930" s="22" t="s">
        <v>59</v>
      </c>
      <c r="P930" s="22" t="s">
        <v>78</v>
      </c>
      <c r="Q930" s="23" t="s">
        <v>1797</v>
      </c>
      <c r="R930" s="23" t="s">
        <v>1797</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1798</v>
      </c>
    </row>
    <row r="931" spans="1:70" x14ac:dyDescent="0.2">
      <c r="A931" s="91">
        <v>5440</v>
      </c>
      <c r="B931" s="229" t="s">
        <v>1444</v>
      </c>
      <c r="C931" s="259" t="s">
        <v>1795</v>
      </c>
      <c r="D931" s="229" t="s">
        <v>1799</v>
      </c>
      <c r="E931" s="3" t="s">
        <v>1177</v>
      </c>
      <c r="F931" s="26" t="s">
        <v>102</v>
      </c>
      <c r="G931" s="26" t="s">
        <v>55</v>
      </c>
      <c r="H931" s="26" t="s">
        <v>193</v>
      </c>
      <c r="J931" s="22">
        <v>25</v>
      </c>
      <c r="L931" s="28" t="s">
        <v>57</v>
      </c>
      <c r="M931" s="22" t="s">
        <v>58</v>
      </c>
      <c r="N931" s="22">
        <v>0</v>
      </c>
      <c r="O931" s="22" t="s">
        <v>59</v>
      </c>
      <c r="P931" s="22" t="s">
        <v>78</v>
      </c>
      <c r="Q931" s="23" t="s">
        <v>1797</v>
      </c>
      <c r="R931" s="23" t="s">
        <v>1797</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1798</v>
      </c>
    </row>
    <row r="932" spans="1:70" x14ac:dyDescent="0.2">
      <c r="A932" s="91">
        <v>5441</v>
      </c>
      <c r="B932" s="229" t="s">
        <v>1444</v>
      </c>
      <c r="C932" s="259" t="s">
        <v>1795</v>
      </c>
      <c r="D932" s="229" t="s">
        <v>1800</v>
      </c>
      <c r="E932" s="3" t="s">
        <v>1177</v>
      </c>
      <c r="F932" s="26" t="s">
        <v>102</v>
      </c>
      <c r="G932" s="26" t="s">
        <v>55</v>
      </c>
      <c r="H932" s="26" t="s">
        <v>193</v>
      </c>
      <c r="J932" s="22">
        <v>50</v>
      </c>
      <c r="L932" s="28" t="s">
        <v>57</v>
      </c>
      <c r="M932" s="22" t="s">
        <v>58</v>
      </c>
      <c r="N932" s="22">
        <v>0</v>
      </c>
      <c r="O932" s="22" t="s">
        <v>59</v>
      </c>
      <c r="P932" s="22" t="s">
        <v>78</v>
      </c>
      <c r="Q932" s="23" t="s">
        <v>1797</v>
      </c>
      <c r="R932" s="23" t="s">
        <v>1797</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1798</v>
      </c>
    </row>
    <row r="933" spans="1:70" x14ac:dyDescent="0.2">
      <c r="A933" s="91">
        <v>5442</v>
      </c>
      <c r="B933" s="229" t="s">
        <v>1444</v>
      </c>
      <c r="C933" s="259" t="s">
        <v>1795</v>
      </c>
      <c r="D933" s="229" t="s">
        <v>1801</v>
      </c>
      <c r="E933" s="3" t="s">
        <v>1177</v>
      </c>
      <c r="F933" s="26" t="s">
        <v>102</v>
      </c>
      <c r="G933" s="26" t="s">
        <v>55</v>
      </c>
      <c r="H933" s="26" t="s">
        <v>193</v>
      </c>
      <c r="J933" s="22">
        <v>100</v>
      </c>
      <c r="L933" s="28" t="s">
        <v>57</v>
      </c>
      <c r="M933" s="22" t="s">
        <v>58</v>
      </c>
      <c r="N933" s="22">
        <v>0</v>
      </c>
      <c r="O933" s="22" t="s">
        <v>59</v>
      </c>
      <c r="P933" s="22" t="s">
        <v>78</v>
      </c>
      <c r="Q933" s="23" t="s">
        <v>1797</v>
      </c>
      <c r="R933" s="23" t="s">
        <v>1797</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1798</v>
      </c>
    </row>
    <row r="934" spans="1:70" x14ac:dyDescent="0.2">
      <c r="A934" s="91">
        <v>5443</v>
      </c>
      <c r="B934" s="229" t="s">
        <v>1444</v>
      </c>
      <c r="C934" s="259" t="s">
        <v>1795</v>
      </c>
      <c r="D934" s="229" t="s">
        <v>1802</v>
      </c>
      <c r="E934" s="3" t="s">
        <v>1177</v>
      </c>
      <c r="F934" s="26" t="s">
        <v>102</v>
      </c>
      <c r="G934" s="26" t="s">
        <v>55</v>
      </c>
      <c r="H934" s="26" t="s">
        <v>193</v>
      </c>
      <c r="J934" s="22">
        <v>200</v>
      </c>
      <c r="L934" s="28" t="s">
        <v>57</v>
      </c>
      <c r="M934" s="22" t="s">
        <v>58</v>
      </c>
      <c r="N934" s="22">
        <v>0</v>
      </c>
      <c r="O934" s="22" t="s">
        <v>59</v>
      </c>
      <c r="P934" s="22" t="s">
        <v>78</v>
      </c>
      <c r="Q934" s="23" t="s">
        <v>1797</v>
      </c>
      <c r="R934" s="23" t="s">
        <v>1797</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1798</v>
      </c>
    </row>
    <row r="935" spans="1:70" x14ac:dyDescent="0.2">
      <c r="A935" s="91">
        <v>5444</v>
      </c>
      <c r="B935" s="229" t="s">
        <v>1444</v>
      </c>
      <c r="C935" s="259" t="s">
        <v>1795</v>
      </c>
      <c r="D935" s="229" t="s">
        <v>1803</v>
      </c>
      <c r="E935" s="3" t="s">
        <v>1177</v>
      </c>
      <c r="F935" s="26" t="s">
        <v>102</v>
      </c>
      <c r="G935" s="26" t="s">
        <v>55</v>
      </c>
      <c r="H935" s="26" t="s">
        <v>193</v>
      </c>
      <c r="J935" s="22">
        <v>400</v>
      </c>
      <c r="L935" s="28" t="s">
        <v>57</v>
      </c>
      <c r="M935" s="22" t="s">
        <v>58</v>
      </c>
      <c r="N935" s="22">
        <v>0</v>
      </c>
      <c r="O935" s="22" t="s">
        <v>59</v>
      </c>
      <c r="P935" s="22" t="s">
        <v>78</v>
      </c>
      <c r="Q935" s="23" t="s">
        <v>1797</v>
      </c>
      <c r="R935" s="23" t="s">
        <v>1797</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1798</v>
      </c>
    </row>
    <row r="936" spans="1:70" x14ac:dyDescent="0.2">
      <c r="A936" s="91">
        <v>5445</v>
      </c>
      <c r="B936" s="229" t="s">
        <v>1444</v>
      </c>
      <c r="C936" s="259" t="s">
        <v>1795</v>
      </c>
      <c r="D936" s="229" t="s">
        <v>1804</v>
      </c>
      <c r="E936" s="3" t="s">
        <v>1177</v>
      </c>
      <c r="F936" s="26" t="s">
        <v>102</v>
      </c>
      <c r="G936" s="26" t="s">
        <v>55</v>
      </c>
      <c r="H936" s="26" t="s">
        <v>193</v>
      </c>
      <c r="J936" s="22">
        <v>800</v>
      </c>
      <c r="L936" s="28" t="s">
        <v>57</v>
      </c>
      <c r="M936" s="22" t="s">
        <v>58</v>
      </c>
      <c r="N936" s="22">
        <v>0</v>
      </c>
      <c r="O936" s="22" t="s">
        <v>59</v>
      </c>
      <c r="P936" s="22" t="s">
        <v>78</v>
      </c>
      <c r="Q936" s="23" t="s">
        <v>1797</v>
      </c>
      <c r="R936" s="23" t="s">
        <v>1797</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1798</v>
      </c>
    </row>
    <row r="937" spans="1:70" x14ac:dyDescent="0.2">
      <c r="A937" s="91">
        <v>5446</v>
      </c>
      <c r="B937" s="229" t="s">
        <v>1444</v>
      </c>
      <c r="C937" s="259" t="s">
        <v>1795</v>
      </c>
      <c r="D937" s="229" t="s">
        <v>1805</v>
      </c>
      <c r="E937" s="3" t="s">
        <v>1177</v>
      </c>
      <c r="F937" s="26" t="s">
        <v>102</v>
      </c>
      <c r="G937" s="26" t="s">
        <v>55</v>
      </c>
      <c r="H937" s="26" t="s">
        <v>193</v>
      </c>
      <c r="J937" s="22">
        <v>1200</v>
      </c>
      <c r="L937" s="28" t="s">
        <v>57</v>
      </c>
      <c r="M937" s="22" t="s">
        <v>58</v>
      </c>
      <c r="N937" s="22">
        <v>0</v>
      </c>
      <c r="O937" s="22" t="s">
        <v>59</v>
      </c>
      <c r="P937" s="22" t="s">
        <v>78</v>
      </c>
      <c r="Q937" s="23" t="s">
        <v>1797</v>
      </c>
      <c r="R937" s="23" t="s">
        <v>1797</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1798</v>
      </c>
    </row>
    <row r="938" spans="1:70" x14ac:dyDescent="0.2">
      <c r="A938" s="91">
        <v>5447</v>
      </c>
      <c r="B938" s="229" t="s">
        <v>1444</v>
      </c>
      <c r="C938" s="259" t="s">
        <v>1795</v>
      </c>
      <c r="D938" s="229" t="s">
        <v>1806</v>
      </c>
      <c r="E938" s="3" t="s">
        <v>1177</v>
      </c>
      <c r="F938" s="26" t="s">
        <v>102</v>
      </c>
      <c r="G938" s="26" t="s">
        <v>55</v>
      </c>
      <c r="H938" s="26" t="s">
        <v>193</v>
      </c>
      <c r="J938" s="22">
        <v>1600</v>
      </c>
      <c r="L938" s="28" t="s">
        <v>57</v>
      </c>
      <c r="M938" s="22" t="s">
        <v>58</v>
      </c>
      <c r="N938" s="22">
        <v>0</v>
      </c>
      <c r="O938" s="22" t="s">
        <v>59</v>
      </c>
      <c r="P938" s="22" t="s">
        <v>78</v>
      </c>
      <c r="Q938" s="23" t="s">
        <v>1797</v>
      </c>
      <c r="R938" s="23" t="s">
        <v>1797</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1798</v>
      </c>
    </row>
    <row r="939" spans="1:70" x14ac:dyDescent="0.2">
      <c r="A939" s="91">
        <v>5448</v>
      </c>
      <c r="B939" s="229" t="s">
        <v>1807</v>
      </c>
      <c r="C939" s="259" t="s">
        <v>1808</v>
      </c>
      <c r="D939" s="229" t="s">
        <v>1809</v>
      </c>
      <c r="E939" s="3" t="s">
        <v>1177</v>
      </c>
      <c r="F939" s="26" t="s">
        <v>102</v>
      </c>
      <c r="G939" s="26" t="s">
        <v>55</v>
      </c>
      <c r="H939" s="26" t="s">
        <v>193</v>
      </c>
      <c r="J939" s="22">
        <v>400</v>
      </c>
      <c r="L939" s="28" t="s">
        <v>57</v>
      </c>
      <c r="M939" s="22" t="s">
        <v>58</v>
      </c>
      <c r="N939" s="22">
        <v>0</v>
      </c>
      <c r="O939" s="22" t="s">
        <v>59</v>
      </c>
      <c r="P939" s="22" t="s">
        <v>78</v>
      </c>
      <c r="Q939" s="23" t="s">
        <v>1797</v>
      </c>
      <c r="R939" s="23" t="s">
        <v>1797</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1810</v>
      </c>
    </row>
    <row r="940" spans="1:70" x14ac:dyDescent="0.2">
      <c r="A940" s="91">
        <v>5449</v>
      </c>
      <c r="B940" s="229" t="s">
        <v>1777</v>
      </c>
      <c r="C940" s="259" t="s">
        <v>1778</v>
      </c>
      <c r="D940" s="229" t="s">
        <v>1811</v>
      </c>
      <c r="E940" s="3" t="s">
        <v>1177</v>
      </c>
      <c r="F940" s="26" t="s">
        <v>102</v>
      </c>
      <c r="G940" s="26" t="s">
        <v>55</v>
      </c>
      <c r="H940" s="26" t="s">
        <v>193</v>
      </c>
      <c r="J940" s="22">
        <v>400</v>
      </c>
      <c r="L940" s="28" t="s">
        <v>57</v>
      </c>
      <c r="M940" s="22" t="s">
        <v>58</v>
      </c>
      <c r="N940" s="22">
        <v>0</v>
      </c>
      <c r="O940" s="22" t="s">
        <v>59</v>
      </c>
      <c r="P940" s="22" t="s">
        <v>78</v>
      </c>
      <c r="R940" s="23" t="s">
        <v>1743</v>
      </c>
      <c r="V940" s="25" t="s">
        <v>642</v>
      </c>
      <c r="Y940" s="25" t="s">
        <v>1812</v>
      </c>
      <c r="Z940" s="83" t="s">
        <v>62</v>
      </c>
      <c r="AA940" s="6">
        <v>21</v>
      </c>
      <c r="AD940" s="5" t="s">
        <v>79</v>
      </c>
      <c r="AE940" s="5" t="s">
        <v>334</v>
      </c>
      <c r="AI940" s="5">
        <v>8</v>
      </c>
      <c r="AJ940" s="5">
        <v>18</v>
      </c>
      <c r="BQ940" s="6" t="s">
        <v>213</v>
      </c>
      <c r="BR940" s="5" t="s">
        <v>1813</v>
      </c>
    </row>
    <row r="941" spans="1:70" x14ac:dyDescent="0.2">
      <c r="A941" s="91">
        <v>5450</v>
      </c>
      <c r="B941" s="229" t="s">
        <v>1807</v>
      </c>
      <c r="C941" s="259" t="s">
        <v>1808</v>
      </c>
      <c r="D941" s="229" t="s">
        <v>1814</v>
      </c>
      <c r="E941" s="3" t="s">
        <v>1177</v>
      </c>
      <c r="F941" s="26" t="s">
        <v>102</v>
      </c>
      <c r="G941" s="26" t="s">
        <v>55</v>
      </c>
      <c r="H941" s="26" t="s">
        <v>1815</v>
      </c>
      <c r="I941" s="26" t="s">
        <v>1816</v>
      </c>
    </row>
    <row r="942" spans="1:70" s="122" customFormat="1" x14ac:dyDescent="0.2">
      <c r="A942" s="91">
        <v>5451</v>
      </c>
      <c r="B942" s="229" t="s">
        <v>1807</v>
      </c>
      <c r="C942" s="259" t="s">
        <v>1808</v>
      </c>
      <c r="D942" s="229" t="s">
        <v>1817</v>
      </c>
      <c r="E942" s="123" t="s">
        <v>1177</v>
      </c>
      <c r="F942" s="179" t="s">
        <v>102</v>
      </c>
      <c r="G942" s="179" t="s">
        <v>55</v>
      </c>
      <c r="H942" s="179" t="s">
        <v>295</v>
      </c>
      <c r="I942" s="179" t="s">
        <v>1816</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820</v>
      </c>
      <c r="C943" s="259" t="s">
        <v>821</v>
      </c>
      <c r="D943" s="229" t="s">
        <v>2877</v>
      </c>
      <c r="E943" s="3" t="s">
        <v>355</v>
      </c>
      <c r="F943" s="26" t="s">
        <v>102</v>
      </c>
      <c r="G943" s="26" t="s">
        <v>55</v>
      </c>
      <c r="H943" s="26" t="s">
        <v>1957</v>
      </c>
      <c r="J943" s="22">
        <v>500</v>
      </c>
      <c r="L943" s="28" t="s">
        <v>57</v>
      </c>
      <c r="M943" s="22" t="s">
        <v>58</v>
      </c>
      <c r="N943" s="22" t="s">
        <v>2878</v>
      </c>
      <c r="O943" s="22" t="s">
        <v>59</v>
      </c>
      <c r="P943" s="22" t="s">
        <v>1117</v>
      </c>
      <c r="R943" s="23" t="s">
        <v>2879</v>
      </c>
      <c r="V943" s="25" t="s">
        <v>61</v>
      </c>
      <c r="Z943" s="83" t="s">
        <v>62</v>
      </c>
      <c r="AA943" s="6">
        <v>6</v>
      </c>
      <c r="AB943" s="6">
        <v>4</v>
      </c>
      <c r="AI943" s="5">
        <v>20</v>
      </c>
      <c r="AJ943" s="5">
        <v>22</v>
      </c>
      <c r="AQ943" s="6">
        <v>56</v>
      </c>
      <c r="AR943" s="6">
        <v>70</v>
      </c>
      <c r="BQ943" s="6" t="s">
        <v>353</v>
      </c>
      <c r="BR943" s="5" t="s">
        <v>823</v>
      </c>
    </row>
    <row r="944" spans="1:70" x14ac:dyDescent="0.2">
      <c r="A944" s="91">
        <v>807</v>
      </c>
      <c r="B944" s="229" t="s">
        <v>820</v>
      </c>
      <c r="C944" s="259" t="s">
        <v>821</v>
      </c>
      <c r="D944" s="229" t="s">
        <v>2880</v>
      </c>
      <c r="E944" s="3" t="s">
        <v>355</v>
      </c>
      <c r="F944" s="26" t="s">
        <v>102</v>
      </c>
      <c r="G944" s="26" t="s">
        <v>75</v>
      </c>
      <c r="H944" s="26" t="s">
        <v>429</v>
      </c>
      <c r="J944" s="22">
        <v>500</v>
      </c>
      <c r="L944" s="28" t="s">
        <v>57</v>
      </c>
      <c r="M944" s="22" t="s">
        <v>58</v>
      </c>
      <c r="N944" s="22" t="s">
        <v>2878</v>
      </c>
      <c r="O944" s="22" t="s">
        <v>59</v>
      </c>
      <c r="P944" s="22" t="s">
        <v>1117</v>
      </c>
      <c r="R944" s="23" t="s">
        <v>2879</v>
      </c>
      <c r="V944" s="25" t="s">
        <v>61</v>
      </c>
      <c r="Z944" s="83" t="s">
        <v>62</v>
      </c>
      <c r="AA944" s="6">
        <v>1</v>
      </c>
      <c r="BQ944" s="6" t="s">
        <v>353</v>
      </c>
      <c r="BR944" s="5" t="s">
        <v>823</v>
      </c>
    </row>
    <row r="945" spans="1:70" x14ac:dyDescent="0.2">
      <c r="A945" s="91">
        <v>808</v>
      </c>
      <c r="B945" s="229" t="s">
        <v>820</v>
      </c>
      <c r="C945" s="259" t="s">
        <v>821</v>
      </c>
      <c r="D945" s="229" t="s">
        <v>2881</v>
      </c>
      <c r="E945" s="3" t="s">
        <v>355</v>
      </c>
      <c r="F945" s="26" t="s">
        <v>102</v>
      </c>
      <c r="G945" s="26" t="s">
        <v>75</v>
      </c>
      <c r="H945" s="26" t="s">
        <v>429</v>
      </c>
      <c r="J945" s="22">
        <v>500</v>
      </c>
      <c r="L945" s="28" t="s">
        <v>57</v>
      </c>
      <c r="M945" s="22" t="s">
        <v>58</v>
      </c>
      <c r="N945" s="22" t="s">
        <v>2878</v>
      </c>
      <c r="O945" s="22" t="s">
        <v>59</v>
      </c>
      <c r="P945" s="22" t="s">
        <v>1117</v>
      </c>
      <c r="R945" s="23" t="s">
        <v>2879</v>
      </c>
      <c r="V945" s="25" t="s">
        <v>61</v>
      </c>
      <c r="Z945" s="83" t="s">
        <v>62</v>
      </c>
      <c r="AA945" s="6">
        <v>1</v>
      </c>
      <c r="BQ945" s="6" t="s">
        <v>353</v>
      </c>
      <c r="BR945" s="5" t="s">
        <v>823</v>
      </c>
    </row>
    <row r="946" spans="1:70" x14ac:dyDescent="0.2">
      <c r="A946" s="91">
        <v>809</v>
      </c>
      <c r="B946" s="229" t="s">
        <v>820</v>
      </c>
      <c r="C946" s="259" t="s">
        <v>821</v>
      </c>
      <c r="D946" s="229" t="s">
        <v>2882</v>
      </c>
      <c r="E946" s="3" t="s">
        <v>355</v>
      </c>
      <c r="F946" s="26" t="s">
        <v>102</v>
      </c>
      <c r="G946" s="26" t="s">
        <v>75</v>
      </c>
      <c r="H946" s="26" t="s">
        <v>429</v>
      </c>
      <c r="J946" s="22">
        <v>500</v>
      </c>
      <c r="L946" s="28" t="s">
        <v>57</v>
      </c>
      <c r="M946" s="22" t="s">
        <v>58</v>
      </c>
      <c r="N946" s="22" t="s">
        <v>2878</v>
      </c>
      <c r="O946" s="22" t="s">
        <v>59</v>
      </c>
      <c r="P946" s="22" t="s">
        <v>1117</v>
      </c>
      <c r="R946" s="23" t="s">
        <v>2879</v>
      </c>
      <c r="V946" s="25" t="s">
        <v>61</v>
      </c>
      <c r="Z946" s="83" t="s">
        <v>62</v>
      </c>
      <c r="AA946" s="6">
        <v>1</v>
      </c>
      <c r="BQ946" s="6" t="s">
        <v>353</v>
      </c>
      <c r="BR946" s="5" t="s">
        <v>823</v>
      </c>
    </row>
    <row r="947" spans="1:70" x14ac:dyDescent="0.2">
      <c r="A947" s="91">
        <v>810</v>
      </c>
      <c r="B947" s="229" t="s">
        <v>820</v>
      </c>
      <c r="C947" s="259" t="s">
        <v>821</v>
      </c>
      <c r="D947" s="229" t="s">
        <v>2883</v>
      </c>
      <c r="E947" s="3" t="s">
        <v>355</v>
      </c>
      <c r="F947" s="26" t="s">
        <v>102</v>
      </c>
      <c r="G947" s="26" t="s">
        <v>75</v>
      </c>
      <c r="H947" s="26" t="s">
        <v>429</v>
      </c>
      <c r="J947" s="22">
        <v>500</v>
      </c>
      <c r="L947" s="28" t="s">
        <v>57</v>
      </c>
      <c r="M947" s="22" t="s">
        <v>58</v>
      </c>
      <c r="N947" s="22" t="s">
        <v>2878</v>
      </c>
      <c r="O947" s="22" t="s">
        <v>59</v>
      </c>
      <c r="P947" s="22" t="s">
        <v>1117</v>
      </c>
      <c r="R947" s="23" t="s">
        <v>2879</v>
      </c>
      <c r="V947" s="25" t="s">
        <v>61</v>
      </c>
      <c r="Z947" s="83" t="s">
        <v>62</v>
      </c>
      <c r="AA947" s="6">
        <v>1</v>
      </c>
      <c r="BQ947" s="6" t="s">
        <v>353</v>
      </c>
      <c r="BR947" s="5" t="s">
        <v>823</v>
      </c>
    </row>
    <row r="948" spans="1:70" x14ac:dyDescent="0.2">
      <c r="A948" s="91">
        <v>811</v>
      </c>
      <c r="B948" s="229" t="s">
        <v>820</v>
      </c>
      <c r="C948" s="259" t="s">
        <v>821</v>
      </c>
      <c r="D948" s="229" t="s">
        <v>2884</v>
      </c>
      <c r="E948" s="3" t="s">
        <v>355</v>
      </c>
      <c r="F948" s="26" t="s">
        <v>102</v>
      </c>
      <c r="G948" s="26" t="s">
        <v>75</v>
      </c>
      <c r="H948" s="26" t="s">
        <v>429</v>
      </c>
      <c r="J948" s="22">
        <v>500</v>
      </c>
      <c r="L948" s="28" t="s">
        <v>57</v>
      </c>
      <c r="M948" s="22" t="s">
        <v>58</v>
      </c>
      <c r="N948" s="22" t="s">
        <v>2878</v>
      </c>
      <c r="O948" s="22" t="s">
        <v>59</v>
      </c>
      <c r="P948" s="22" t="s">
        <v>1117</v>
      </c>
      <c r="R948" s="23" t="s">
        <v>2879</v>
      </c>
      <c r="V948" s="25" t="s">
        <v>61</v>
      </c>
      <c r="Z948" s="83" t="s">
        <v>62</v>
      </c>
      <c r="AA948" s="6">
        <v>1</v>
      </c>
      <c r="BQ948" s="6" t="s">
        <v>353</v>
      </c>
      <c r="BR948" s="5" t="s">
        <v>823</v>
      </c>
    </row>
    <row r="949" spans="1:70" x14ac:dyDescent="0.2">
      <c r="A949" s="91">
        <v>812</v>
      </c>
      <c r="B949" s="229" t="s">
        <v>820</v>
      </c>
      <c r="C949" s="259" t="s">
        <v>821</v>
      </c>
      <c r="D949" s="229" t="s">
        <v>2885</v>
      </c>
      <c r="E949" s="3" t="s">
        <v>355</v>
      </c>
      <c r="F949" s="26" t="s">
        <v>102</v>
      </c>
      <c r="G949" s="26" t="s">
        <v>75</v>
      </c>
      <c r="H949" s="26" t="s">
        <v>429</v>
      </c>
      <c r="J949" s="22">
        <v>500</v>
      </c>
      <c r="L949" s="28" t="s">
        <v>57</v>
      </c>
      <c r="M949" s="22" t="s">
        <v>58</v>
      </c>
      <c r="N949" s="22" t="s">
        <v>2878</v>
      </c>
      <c r="O949" s="22" t="s">
        <v>59</v>
      </c>
      <c r="P949" s="22" t="s">
        <v>1117</v>
      </c>
      <c r="R949" s="23" t="s">
        <v>2879</v>
      </c>
      <c r="V949" s="25" t="s">
        <v>61</v>
      </c>
      <c r="Z949" s="83" t="s">
        <v>62</v>
      </c>
      <c r="AA949" s="6">
        <v>1</v>
      </c>
      <c r="BQ949" s="6" t="s">
        <v>353</v>
      </c>
      <c r="BR949" s="5" t="s">
        <v>823</v>
      </c>
    </row>
    <row r="950" spans="1:70" x14ac:dyDescent="0.2">
      <c r="A950" s="91">
        <v>813</v>
      </c>
      <c r="B950" s="229" t="s">
        <v>820</v>
      </c>
      <c r="C950" s="259" t="s">
        <v>821</v>
      </c>
      <c r="D950" s="229" t="s">
        <v>2886</v>
      </c>
      <c r="E950" s="3" t="s">
        <v>355</v>
      </c>
      <c r="F950" s="26" t="s">
        <v>102</v>
      </c>
      <c r="G950" s="26" t="s">
        <v>55</v>
      </c>
      <c r="H950" s="26" t="s">
        <v>1957</v>
      </c>
      <c r="J950" s="22">
        <v>500</v>
      </c>
      <c r="L950" s="28" t="s">
        <v>57</v>
      </c>
      <c r="M950" s="22" t="s">
        <v>58</v>
      </c>
      <c r="N950" s="22" t="s">
        <v>2878</v>
      </c>
      <c r="O950" s="22" t="s">
        <v>59</v>
      </c>
      <c r="P950" s="22" t="s">
        <v>1117</v>
      </c>
      <c r="R950" s="23" t="s">
        <v>2879</v>
      </c>
      <c r="V950" s="25" t="s">
        <v>61</v>
      </c>
      <c r="Z950" s="83" t="s">
        <v>62</v>
      </c>
      <c r="AA950" s="6">
        <v>12</v>
      </c>
      <c r="AB950" s="6">
        <v>9</v>
      </c>
      <c r="AI950" s="5">
        <v>18</v>
      </c>
      <c r="AJ950" s="5">
        <v>29</v>
      </c>
      <c r="AQ950" s="6">
        <v>50</v>
      </c>
      <c r="AR950" s="6">
        <v>73</v>
      </c>
      <c r="BQ950" s="6" t="s">
        <v>353</v>
      </c>
      <c r="BR950" s="5" t="s">
        <v>823</v>
      </c>
    </row>
    <row r="951" spans="1:70" x14ac:dyDescent="0.2">
      <c r="A951" s="91">
        <v>814</v>
      </c>
      <c r="B951" s="229" t="s">
        <v>820</v>
      </c>
      <c r="C951" s="259" t="s">
        <v>2887</v>
      </c>
      <c r="D951" s="229" t="s">
        <v>2888</v>
      </c>
      <c r="E951" s="3" t="s">
        <v>355</v>
      </c>
      <c r="F951" s="26" t="s">
        <v>102</v>
      </c>
      <c r="G951" s="26" t="s">
        <v>75</v>
      </c>
      <c r="H951" s="26" t="s">
        <v>429</v>
      </c>
      <c r="J951" s="22">
        <v>500</v>
      </c>
      <c r="L951" s="28" t="s">
        <v>57</v>
      </c>
      <c r="M951" s="22" t="s">
        <v>58</v>
      </c>
      <c r="N951" s="22" t="s">
        <v>2878</v>
      </c>
      <c r="O951" s="22" t="s">
        <v>59</v>
      </c>
      <c r="P951" s="22" t="s">
        <v>1117</v>
      </c>
      <c r="R951" s="23" t="s">
        <v>2879</v>
      </c>
      <c r="V951" s="25" t="s">
        <v>61</v>
      </c>
      <c r="Z951" s="83" t="s">
        <v>62</v>
      </c>
      <c r="AA951" s="6">
        <v>1</v>
      </c>
      <c r="BQ951" s="6" t="s">
        <v>353</v>
      </c>
      <c r="BR951" s="5" t="s">
        <v>823</v>
      </c>
    </row>
    <row r="952" spans="1:70" x14ac:dyDescent="0.2">
      <c r="A952" s="91">
        <v>815</v>
      </c>
      <c r="B952" s="229" t="s">
        <v>820</v>
      </c>
      <c r="C952" s="259" t="s">
        <v>2889</v>
      </c>
      <c r="D952" s="229" t="s">
        <v>2890</v>
      </c>
      <c r="E952" s="3" t="s">
        <v>355</v>
      </c>
      <c r="F952" s="26" t="s">
        <v>102</v>
      </c>
      <c r="G952" s="26" t="s">
        <v>75</v>
      </c>
      <c r="H952" s="26" t="s">
        <v>429</v>
      </c>
      <c r="J952" s="22">
        <v>500</v>
      </c>
      <c r="L952" s="28" t="s">
        <v>57</v>
      </c>
      <c r="M952" s="22" t="s">
        <v>58</v>
      </c>
      <c r="N952" s="22" t="s">
        <v>2878</v>
      </c>
      <c r="O952" s="22" t="s">
        <v>59</v>
      </c>
      <c r="P952" s="22" t="s">
        <v>1117</v>
      </c>
      <c r="R952" s="23" t="s">
        <v>2879</v>
      </c>
      <c r="V952" s="25" t="s">
        <v>61</v>
      </c>
      <c r="Z952" s="83" t="s">
        <v>62</v>
      </c>
      <c r="AA952" s="6">
        <v>1</v>
      </c>
      <c r="BQ952" s="6" t="s">
        <v>353</v>
      </c>
      <c r="BR952" s="5" t="s">
        <v>823</v>
      </c>
    </row>
    <row r="953" spans="1:70" x14ac:dyDescent="0.2">
      <c r="A953" s="91">
        <v>816</v>
      </c>
      <c r="B953" s="229" t="s">
        <v>820</v>
      </c>
      <c r="C953" s="259" t="s">
        <v>2891</v>
      </c>
      <c r="D953" s="229" t="s">
        <v>2892</v>
      </c>
      <c r="E953" s="3" t="s">
        <v>355</v>
      </c>
      <c r="F953" s="26" t="s">
        <v>102</v>
      </c>
      <c r="G953" s="26" t="s">
        <v>75</v>
      </c>
      <c r="H953" s="26" t="s">
        <v>429</v>
      </c>
      <c r="J953" s="22">
        <v>500</v>
      </c>
      <c r="L953" s="28" t="s">
        <v>57</v>
      </c>
      <c r="M953" s="22" t="s">
        <v>58</v>
      </c>
      <c r="N953" s="22" t="s">
        <v>2878</v>
      </c>
      <c r="O953" s="22" t="s">
        <v>59</v>
      </c>
      <c r="P953" s="22" t="s">
        <v>1117</v>
      </c>
      <c r="R953" s="23" t="s">
        <v>2879</v>
      </c>
      <c r="V953" s="25" t="s">
        <v>61</v>
      </c>
      <c r="Z953" s="83" t="s">
        <v>62</v>
      </c>
      <c r="AA953" s="6">
        <v>1</v>
      </c>
      <c r="BQ953" s="6" t="s">
        <v>353</v>
      </c>
      <c r="BR953" s="5" t="s">
        <v>823</v>
      </c>
    </row>
    <row r="954" spans="1:70" x14ac:dyDescent="0.2">
      <c r="A954" s="91">
        <v>817</v>
      </c>
      <c r="B954" s="229" t="s">
        <v>820</v>
      </c>
      <c r="C954" s="259" t="s">
        <v>2893</v>
      </c>
      <c r="D954" s="229" t="s">
        <v>2894</v>
      </c>
      <c r="E954" s="3" t="s">
        <v>355</v>
      </c>
      <c r="F954" s="26" t="s">
        <v>102</v>
      </c>
      <c r="G954" s="26" t="s">
        <v>75</v>
      </c>
      <c r="H954" s="26" t="s">
        <v>429</v>
      </c>
      <c r="J954" s="22">
        <v>500</v>
      </c>
      <c r="L954" s="28" t="s">
        <v>57</v>
      </c>
      <c r="M954" s="22" t="s">
        <v>58</v>
      </c>
      <c r="N954" s="22" t="s">
        <v>2878</v>
      </c>
      <c r="O954" s="22" t="s">
        <v>59</v>
      </c>
      <c r="P954" s="22" t="s">
        <v>1117</v>
      </c>
      <c r="R954" s="23" t="s">
        <v>2879</v>
      </c>
      <c r="V954" s="25" t="s">
        <v>61</v>
      </c>
      <c r="Z954" s="83" t="s">
        <v>62</v>
      </c>
      <c r="AA954" s="6">
        <v>1</v>
      </c>
      <c r="BQ954" s="6" t="s">
        <v>353</v>
      </c>
      <c r="BR954" s="5" t="s">
        <v>823</v>
      </c>
    </row>
    <row r="955" spans="1:70" x14ac:dyDescent="0.2">
      <c r="A955" s="91">
        <v>818</v>
      </c>
      <c r="B955" s="229" t="s">
        <v>820</v>
      </c>
      <c r="C955" s="259" t="s">
        <v>2895</v>
      </c>
      <c r="D955" s="229" t="s">
        <v>2896</v>
      </c>
      <c r="E955" s="3" t="s">
        <v>355</v>
      </c>
      <c r="F955" s="26" t="s">
        <v>102</v>
      </c>
      <c r="G955" s="26" t="s">
        <v>75</v>
      </c>
      <c r="H955" s="26" t="s">
        <v>429</v>
      </c>
      <c r="J955" s="22">
        <v>500</v>
      </c>
      <c r="L955" s="28" t="s">
        <v>57</v>
      </c>
      <c r="M955" s="22" t="s">
        <v>58</v>
      </c>
      <c r="N955" s="22" t="s">
        <v>2878</v>
      </c>
      <c r="O955" s="22" t="s">
        <v>59</v>
      </c>
      <c r="P955" s="22" t="s">
        <v>1117</v>
      </c>
      <c r="R955" s="23" t="s">
        <v>2879</v>
      </c>
      <c r="V955" s="25" t="s">
        <v>61</v>
      </c>
      <c r="Z955" s="83" t="s">
        <v>62</v>
      </c>
      <c r="AA955" s="6">
        <v>1</v>
      </c>
      <c r="BQ955" s="6" t="s">
        <v>353</v>
      </c>
      <c r="BR955" s="5" t="s">
        <v>823</v>
      </c>
    </row>
    <row r="956" spans="1:70" x14ac:dyDescent="0.2">
      <c r="A956" s="91">
        <v>819</v>
      </c>
      <c r="B956" s="229" t="s">
        <v>820</v>
      </c>
      <c r="C956" s="259" t="s">
        <v>2897</v>
      </c>
      <c r="D956" s="229" t="s">
        <v>2898</v>
      </c>
      <c r="E956" s="3" t="s">
        <v>355</v>
      </c>
      <c r="F956" s="26" t="s">
        <v>102</v>
      </c>
      <c r="G956" s="26" t="s">
        <v>75</v>
      </c>
      <c r="H956" s="26" t="s">
        <v>429</v>
      </c>
      <c r="J956" s="22">
        <v>500</v>
      </c>
      <c r="L956" s="28" t="s">
        <v>57</v>
      </c>
      <c r="M956" s="22" t="s">
        <v>58</v>
      </c>
      <c r="N956" s="22" t="s">
        <v>2878</v>
      </c>
      <c r="O956" s="22" t="s">
        <v>59</v>
      </c>
      <c r="P956" s="22" t="s">
        <v>1117</v>
      </c>
      <c r="R956" s="23" t="s">
        <v>2879</v>
      </c>
      <c r="V956" s="25" t="s">
        <v>61</v>
      </c>
      <c r="Z956" s="83" t="s">
        <v>62</v>
      </c>
      <c r="AA956" s="6">
        <v>1</v>
      </c>
      <c r="BQ956" s="6" t="s">
        <v>353</v>
      </c>
      <c r="BR956" s="5" t="s">
        <v>823</v>
      </c>
    </row>
    <row r="957" spans="1:70" x14ac:dyDescent="0.2">
      <c r="A957" s="91">
        <v>820</v>
      </c>
      <c r="B957" s="229" t="s">
        <v>820</v>
      </c>
      <c r="C957" s="259" t="s">
        <v>2899</v>
      </c>
      <c r="D957" s="229" t="s">
        <v>2900</v>
      </c>
      <c r="E957" s="3" t="s">
        <v>355</v>
      </c>
      <c r="F957" s="26" t="s">
        <v>102</v>
      </c>
      <c r="G957" s="26" t="s">
        <v>75</v>
      </c>
      <c r="H957" s="26" t="s">
        <v>429</v>
      </c>
      <c r="J957" s="22">
        <v>500</v>
      </c>
      <c r="L957" s="28" t="s">
        <v>57</v>
      </c>
      <c r="M957" s="22" t="s">
        <v>58</v>
      </c>
      <c r="N957" s="22" t="s">
        <v>2878</v>
      </c>
      <c r="O957" s="22" t="s">
        <v>59</v>
      </c>
      <c r="P957" s="22" t="s">
        <v>1117</v>
      </c>
      <c r="R957" s="23" t="s">
        <v>2879</v>
      </c>
      <c r="V957" s="25" t="s">
        <v>61</v>
      </c>
      <c r="Z957" s="83" t="s">
        <v>62</v>
      </c>
      <c r="AA957" s="6">
        <v>1</v>
      </c>
      <c r="BQ957" s="6" t="s">
        <v>353</v>
      </c>
      <c r="BR957" s="5" t="s">
        <v>823</v>
      </c>
    </row>
    <row r="958" spans="1:70" x14ac:dyDescent="0.2">
      <c r="A958" s="91">
        <v>821</v>
      </c>
      <c r="B958" s="229" t="s">
        <v>820</v>
      </c>
      <c r="C958" s="259" t="s">
        <v>2901</v>
      </c>
      <c r="D958" s="229" t="s">
        <v>2902</v>
      </c>
      <c r="E958" s="3" t="s">
        <v>355</v>
      </c>
      <c r="F958" s="26" t="s">
        <v>102</v>
      </c>
      <c r="G958" s="26" t="s">
        <v>75</v>
      </c>
      <c r="H958" s="26" t="s">
        <v>429</v>
      </c>
      <c r="J958" s="22">
        <v>500</v>
      </c>
      <c r="L958" s="28" t="s">
        <v>57</v>
      </c>
      <c r="M958" s="22" t="s">
        <v>58</v>
      </c>
      <c r="N958" s="22" t="s">
        <v>2878</v>
      </c>
      <c r="O958" s="22" t="s">
        <v>59</v>
      </c>
      <c r="P958" s="22" t="s">
        <v>1117</v>
      </c>
      <c r="R958" s="23" t="s">
        <v>2879</v>
      </c>
      <c r="V958" s="25" t="s">
        <v>61</v>
      </c>
      <c r="Z958" s="83" t="s">
        <v>62</v>
      </c>
      <c r="AA958" s="6">
        <v>1</v>
      </c>
      <c r="BQ958" s="6" t="s">
        <v>353</v>
      </c>
      <c r="BR958" s="5" t="s">
        <v>823</v>
      </c>
    </row>
    <row r="959" spans="1:70" x14ac:dyDescent="0.2">
      <c r="A959" s="91">
        <v>822</v>
      </c>
      <c r="B959" s="229" t="s">
        <v>820</v>
      </c>
      <c r="C959" s="259" t="s">
        <v>2903</v>
      </c>
      <c r="D959" s="229" t="s">
        <v>2904</v>
      </c>
      <c r="E959" s="3" t="s">
        <v>355</v>
      </c>
      <c r="F959" s="26" t="s">
        <v>102</v>
      </c>
      <c r="G959" s="26" t="s">
        <v>75</v>
      </c>
      <c r="H959" s="26" t="s">
        <v>429</v>
      </c>
      <c r="J959" s="22">
        <v>500</v>
      </c>
      <c r="L959" s="28" t="s">
        <v>57</v>
      </c>
      <c r="M959" s="22" t="s">
        <v>58</v>
      </c>
      <c r="N959" s="22" t="s">
        <v>2878</v>
      </c>
      <c r="O959" s="22" t="s">
        <v>59</v>
      </c>
      <c r="P959" s="22" t="s">
        <v>1117</v>
      </c>
      <c r="R959" s="23" t="s">
        <v>2879</v>
      </c>
      <c r="V959" s="25" t="s">
        <v>61</v>
      </c>
      <c r="Z959" s="83" t="s">
        <v>62</v>
      </c>
      <c r="AA959" s="6">
        <v>1</v>
      </c>
      <c r="BQ959" s="6" t="s">
        <v>353</v>
      </c>
      <c r="BR959" s="5" t="s">
        <v>823</v>
      </c>
    </row>
    <row r="960" spans="1:70" x14ac:dyDescent="0.2">
      <c r="A960" s="91">
        <v>823</v>
      </c>
      <c r="B960" s="229" t="s">
        <v>820</v>
      </c>
      <c r="C960" s="259" t="s">
        <v>2905</v>
      </c>
      <c r="D960" s="229" t="s">
        <v>2906</v>
      </c>
      <c r="E960" s="3" t="s">
        <v>355</v>
      </c>
      <c r="F960" s="26" t="s">
        <v>102</v>
      </c>
      <c r="G960" s="26" t="s">
        <v>75</v>
      </c>
      <c r="H960" s="26" t="s">
        <v>429</v>
      </c>
      <c r="J960" s="22">
        <v>500</v>
      </c>
      <c r="L960" s="28" t="s">
        <v>57</v>
      </c>
      <c r="M960" s="22" t="s">
        <v>58</v>
      </c>
      <c r="N960" s="22" t="s">
        <v>2878</v>
      </c>
      <c r="O960" s="22" t="s">
        <v>59</v>
      </c>
      <c r="P960" s="22" t="s">
        <v>1117</v>
      </c>
      <c r="R960" s="23" t="s">
        <v>2879</v>
      </c>
      <c r="V960" s="25" t="s">
        <v>61</v>
      </c>
      <c r="Z960" s="83" t="s">
        <v>62</v>
      </c>
      <c r="AA960" s="6">
        <v>1</v>
      </c>
      <c r="BQ960" s="6" t="s">
        <v>353</v>
      </c>
      <c r="BR960" s="5" t="s">
        <v>823</v>
      </c>
    </row>
    <row r="961" spans="1:70" x14ac:dyDescent="0.2">
      <c r="A961" s="91">
        <v>824</v>
      </c>
      <c r="B961" s="229" t="s">
        <v>820</v>
      </c>
      <c r="C961" s="259" t="s">
        <v>2907</v>
      </c>
      <c r="D961" s="229" t="s">
        <v>2908</v>
      </c>
      <c r="E961" s="3" t="s">
        <v>355</v>
      </c>
      <c r="F961" s="26" t="s">
        <v>102</v>
      </c>
      <c r="G961" s="26" t="s">
        <v>75</v>
      </c>
      <c r="H961" s="26" t="s">
        <v>429</v>
      </c>
      <c r="J961" s="22">
        <v>500</v>
      </c>
      <c r="L961" s="28" t="s">
        <v>57</v>
      </c>
      <c r="M961" s="22" t="s">
        <v>58</v>
      </c>
      <c r="N961" s="22" t="s">
        <v>2878</v>
      </c>
      <c r="O961" s="22" t="s">
        <v>59</v>
      </c>
      <c r="P961" s="22" t="s">
        <v>1117</v>
      </c>
      <c r="R961" s="23" t="s">
        <v>2879</v>
      </c>
      <c r="V961" s="25" t="s">
        <v>61</v>
      </c>
      <c r="Z961" s="83" t="s">
        <v>62</v>
      </c>
      <c r="AA961" s="6">
        <v>1</v>
      </c>
      <c r="BQ961" s="6" t="s">
        <v>353</v>
      </c>
      <c r="BR961" s="5" t="s">
        <v>823</v>
      </c>
    </row>
    <row r="962" spans="1:70" x14ac:dyDescent="0.2">
      <c r="A962" s="91">
        <v>825</v>
      </c>
      <c r="B962" s="229" t="s">
        <v>820</v>
      </c>
      <c r="C962" s="259" t="s">
        <v>2909</v>
      </c>
      <c r="D962" s="229" t="s">
        <v>2910</v>
      </c>
      <c r="E962" s="3" t="s">
        <v>355</v>
      </c>
      <c r="F962" s="26" t="s">
        <v>102</v>
      </c>
      <c r="G962" s="26" t="s">
        <v>75</v>
      </c>
      <c r="H962" s="26" t="s">
        <v>429</v>
      </c>
      <c r="J962" s="22">
        <v>500</v>
      </c>
      <c r="L962" s="28" t="s">
        <v>57</v>
      </c>
      <c r="M962" s="22" t="s">
        <v>58</v>
      </c>
      <c r="N962" s="22" t="s">
        <v>2878</v>
      </c>
      <c r="O962" s="22" t="s">
        <v>59</v>
      </c>
      <c r="P962" s="22" t="s">
        <v>1117</v>
      </c>
      <c r="R962" s="23" t="s">
        <v>2879</v>
      </c>
      <c r="V962" s="25" t="s">
        <v>61</v>
      </c>
      <c r="Z962" s="83" t="s">
        <v>62</v>
      </c>
      <c r="AA962" s="6">
        <v>1</v>
      </c>
      <c r="BQ962" s="6" t="s">
        <v>353</v>
      </c>
      <c r="BR962" s="5" t="s">
        <v>823</v>
      </c>
    </row>
    <row r="963" spans="1:70" ht="14.25" x14ac:dyDescent="0.2">
      <c r="A963" s="91">
        <v>826</v>
      </c>
      <c r="B963" s="229" t="s">
        <v>2935</v>
      </c>
      <c r="C963" s="266" t="s">
        <v>2936</v>
      </c>
      <c r="D963" s="229" t="s">
        <v>2939</v>
      </c>
      <c r="E963" s="3" t="s">
        <v>355</v>
      </c>
      <c r="F963" s="26" t="s">
        <v>102</v>
      </c>
      <c r="G963" s="26" t="s">
        <v>55</v>
      </c>
      <c r="H963" s="26" t="s">
        <v>156</v>
      </c>
      <c r="J963" s="22">
        <v>250</v>
      </c>
      <c r="L963" s="28" t="s">
        <v>57</v>
      </c>
      <c r="M963" s="22" t="s">
        <v>58</v>
      </c>
      <c r="N963" s="22">
        <v>0</v>
      </c>
      <c r="O963" s="22" t="s">
        <v>59</v>
      </c>
      <c r="P963" s="22" t="s">
        <v>78</v>
      </c>
      <c r="Q963" s="177" t="s">
        <v>1863</v>
      </c>
      <c r="R963" s="23" t="s">
        <v>2937</v>
      </c>
      <c r="Z963" s="83" t="s">
        <v>62</v>
      </c>
      <c r="AA963" s="6">
        <v>8</v>
      </c>
      <c r="AC963" s="5">
        <v>28</v>
      </c>
      <c r="AD963" s="163" t="s">
        <v>79</v>
      </c>
      <c r="AE963" s="163" t="s">
        <v>334</v>
      </c>
      <c r="AF963" s="163">
        <v>7</v>
      </c>
      <c r="AG963" s="163" t="s">
        <v>79</v>
      </c>
      <c r="AH963" s="163" t="s">
        <v>116</v>
      </c>
      <c r="BQ963" s="6" t="s">
        <v>194</v>
      </c>
      <c r="BR963" s="163" t="s">
        <v>2938</v>
      </c>
    </row>
    <row r="964" spans="1:70" ht="14.25" x14ac:dyDescent="0.2">
      <c r="A964" s="91">
        <v>827</v>
      </c>
      <c r="B964" s="229" t="s">
        <v>2935</v>
      </c>
      <c r="C964" s="266" t="s">
        <v>2936</v>
      </c>
      <c r="D964" s="229" t="s">
        <v>2940</v>
      </c>
      <c r="E964" s="3" t="s">
        <v>355</v>
      </c>
      <c r="F964" s="26" t="s">
        <v>102</v>
      </c>
      <c r="G964" s="26" t="s">
        <v>55</v>
      </c>
      <c r="H964" s="179" t="s">
        <v>156</v>
      </c>
      <c r="J964" s="22">
        <v>1000</v>
      </c>
      <c r="L964" s="28" t="s">
        <v>57</v>
      </c>
      <c r="M964" s="22" t="s">
        <v>58</v>
      </c>
      <c r="N964" s="22">
        <v>0</v>
      </c>
      <c r="O964" s="22" t="s">
        <v>59</v>
      </c>
      <c r="P964" s="22" t="s">
        <v>78</v>
      </c>
      <c r="Q964" s="177" t="s">
        <v>1863</v>
      </c>
      <c r="R964" s="177" t="s">
        <v>2937</v>
      </c>
      <c r="Z964" s="83" t="s">
        <v>62</v>
      </c>
      <c r="AA964" s="6">
        <v>8</v>
      </c>
      <c r="AC964" s="5">
        <v>28</v>
      </c>
      <c r="AD964" s="163" t="s">
        <v>79</v>
      </c>
      <c r="AE964" s="163" t="s">
        <v>334</v>
      </c>
      <c r="AF964" s="163">
        <v>7</v>
      </c>
      <c r="AG964" s="163" t="s">
        <v>79</v>
      </c>
      <c r="AH964" s="163" t="s">
        <v>116</v>
      </c>
      <c r="BQ964" s="164" t="s">
        <v>194</v>
      </c>
      <c r="BR964" s="163" t="s">
        <v>2938</v>
      </c>
    </row>
    <row r="965" spans="1:70" ht="14.25" x14ac:dyDescent="0.2">
      <c r="A965" s="91">
        <v>828</v>
      </c>
      <c r="B965" s="229" t="s">
        <v>2935</v>
      </c>
      <c r="C965" s="266" t="s">
        <v>2936</v>
      </c>
      <c r="D965" s="229" t="s">
        <v>2941</v>
      </c>
      <c r="E965" s="3" t="s">
        <v>101</v>
      </c>
      <c r="F965" s="26" t="s">
        <v>102</v>
      </c>
      <c r="G965" s="26" t="s">
        <v>55</v>
      </c>
      <c r="H965" s="26" t="s">
        <v>299</v>
      </c>
      <c r="J965" s="22">
        <v>3.0000000000000001E-3</v>
      </c>
      <c r="L965" s="28" t="s">
        <v>57</v>
      </c>
      <c r="M965" s="22" t="s">
        <v>77</v>
      </c>
      <c r="N965" s="22">
        <v>1</v>
      </c>
      <c r="O965" s="22" t="s">
        <v>59</v>
      </c>
      <c r="P965" s="22" t="s">
        <v>78</v>
      </c>
      <c r="Q965" s="177" t="s">
        <v>1863</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2938</v>
      </c>
    </row>
    <row r="966" spans="1:70" ht="14.25" x14ac:dyDescent="0.2">
      <c r="A966" s="91">
        <v>829</v>
      </c>
      <c r="B966" s="229" t="s">
        <v>2935</v>
      </c>
      <c r="C966" s="266" t="s">
        <v>2936</v>
      </c>
      <c r="D966" s="229" t="s">
        <v>2942</v>
      </c>
      <c r="E966" s="3" t="s">
        <v>101</v>
      </c>
      <c r="F966" s="26" t="s">
        <v>102</v>
      </c>
      <c r="G966" s="26" t="s">
        <v>55</v>
      </c>
      <c r="H966" s="179" t="s">
        <v>299</v>
      </c>
      <c r="J966" s="176">
        <v>3.0000000000000001E-3</v>
      </c>
      <c r="L966" s="28" t="s">
        <v>57</v>
      </c>
      <c r="M966" s="22" t="s">
        <v>77</v>
      </c>
      <c r="N966" s="22">
        <v>1</v>
      </c>
      <c r="O966" s="22" t="s">
        <v>59</v>
      </c>
      <c r="P966" s="22" t="s">
        <v>78</v>
      </c>
      <c r="Q966" s="177" t="s">
        <v>1863</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2938</v>
      </c>
    </row>
    <row r="967" spans="1:70" ht="14.25" x14ac:dyDescent="0.2">
      <c r="A967" s="91">
        <v>830</v>
      </c>
      <c r="B967" s="229" t="s">
        <v>2944</v>
      </c>
      <c r="C967" s="266" t="s">
        <v>2945</v>
      </c>
      <c r="D967" s="229" t="s">
        <v>2946</v>
      </c>
      <c r="E967" s="3" t="s">
        <v>355</v>
      </c>
      <c r="F967" s="26" t="s">
        <v>54</v>
      </c>
      <c r="G967" s="26" t="s">
        <v>55</v>
      </c>
      <c r="H967" s="26" t="s">
        <v>237</v>
      </c>
      <c r="J967" s="22">
        <v>1500</v>
      </c>
      <c r="L967" s="28" t="s">
        <v>57</v>
      </c>
      <c r="M967" s="22" t="s">
        <v>58</v>
      </c>
      <c r="N967" s="22">
        <v>0</v>
      </c>
      <c r="O967" s="22" t="s">
        <v>59</v>
      </c>
      <c r="P967" s="22" t="s">
        <v>78</v>
      </c>
      <c r="Q967" s="177" t="s">
        <v>1863</v>
      </c>
      <c r="R967" s="23" t="s">
        <v>2947</v>
      </c>
      <c r="V967" s="25" t="s">
        <v>2948</v>
      </c>
      <c r="W967" s="65">
        <v>1</v>
      </c>
      <c r="Y967" s="25" t="s">
        <v>2949</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2950</v>
      </c>
      <c r="BR967" s="5" t="s">
        <v>2951</v>
      </c>
    </row>
    <row r="968" spans="1:70" ht="14.25" x14ac:dyDescent="0.2">
      <c r="A968" s="91">
        <v>831</v>
      </c>
      <c r="B968" s="229" t="s">
        <v>2952</v>
      </c>
      <c r="C968" s="266" t="s">
        <v>2953</v>
      </c>
      <c r="D968" s="229" t="s">
        <v>2955</v>
      </c>
      <c r="E968" s="3" t="s">
        <v>355</v>
      </c>
      <c r="F968" s="26" t="s">
        <v>102</v>
      </c>
      <c r="G968" s="26" t="s">
        <v>55</v>
      </c>
      <c r="H968" s="26" t="s">
        <v>156</v>
      </c>
      <c r="J968" s="22">
        <v>500</v>
      </c>
      <c r="L968" s="28" t="s">
        <v>57</v>
      </c>
      <c r="M968" s="22" t="s">
        <v>58</v>
      </c>
      <c r="N968" s="22">
        <v>0</v>
      </c>
      <c r="O968" s="22" t="s">
        <v>59</v>
      </c>
      <c r="P968" s="22" t="s">
        <v>78</v>
      </c>
      <c r="Q968" s="177" t="s">
        <v>1863</v>
      </c>
      <c r="R968" s="23" t="s">
        <v>2954</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2950</v>
      </c>
    </row>
    <row r="969" spans="1:70" s="122" customFormat="1" ht="14.25" x14ac:dyDescent="0.2">
      <c r="A969" s="91">
        <v>832</v>
      </c>
      <c r="B969" s="229" t="s">
        <v>2952</v>
      </c>
      <c r="C969" s="266" t="s">
        <v>2953</v>
      </c>
      <c r="D969" s="229" t="s">
        <v>2955</v>
      </c>
      <c r="E969" s="123" t="s">
        <v>355</v>
      </c>
      <c r="F969" s="179" t="s">
        <v>70</v>
      </c>
      <c r="G969" s="179" t="s">
        <v>55</v>
      </c>
      <c r="H969" s="179" t="s">
        <v>156</v>
      </c>
      <c r="I969" s="179"/>
      <c r="J969" s="176">
        <v>500</v>
      </c>
      <c r="K969" s="180"/>
      <c r="L969" s="180" t="s">
        <v>57</v>
      </c>
      <c r="M969" s="176" t="s">
        <v>58</v>
      </c>
      <c r="N969" s="176">
        <v>0</v>
      </c>
      <c r="O969" s="176" t="s">
        <v>59</v>
      </c>
      <c r="P969" s="176" t="s">
        <v>78</v>
      </c>
      <c r="Q969" s="177" t="s">
        <v>1863</v>
      </c>
      <c r="R969" s="177" t="s">
        <v>2954</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2950</v>
      </c>
      <c r="BR969" s="163"/>
    </row>
    <row r="970" spans="1:70" ht="14.25" x14ac:dyDescent="0.2">
      <c r="A970" s="91">
        <v>833</v>
      </c>
      <c r="B970" s="229" t="s">
        <v>2952</v>
      </c>
      <c r="C970" s="266" t="s">
        <v>2953</v>
      </c>
      <c r="D970" s="229" t="s">
        <v>2956</v>
      </c>
      <c r="E970" s="123" t="s">
        <v>355</v>
      </c>
      <c r="F970" s="179" t="s">
        <v>102</v>
      </c>
      <c r="G970" s="179" t="s">
        <v>55</v>
      </c>
      <c r="H970" s="179" t="s">
        <v>156</v>
      </c>
      <c r="I970" s="179"/>
      <c r="J970" s="176">
        <v>500</v>
      </c>
      <c r="K970" s="180"/>
      <c r="L970" s="180" t="s">
        <v>57</v>
      </c>
      <c r="M970" s="176" t="s">
        <v>58</v>
      </c>
      <c r="N970" s="176">
        <v>0</v>
      </c>
      <c r="O970" s="176" t="s">
        <v>59</v>
      </c>
      <c r="P970" s="176" t="s">
        <v>78</v>
      </c>
      <c r="Q970" s="177" t="s">
        <v>1863</v>
      </c>
      <c r="R970" s="177" t="s">
        <v>2954</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2950</v>
      </c>
    </row>
    <row r="971" spans="1:70" ht="14.25" x14ac:dyDescent="0.2">
      <c r="A971" s="91">
        <v>834</v>
      </c>
      <c r="B971" s="229" t="s">
        <v>2952</v>
      </c>
      <c r="C971" s="266" t="s">
        <v>2953</v>
      </c>
      <c r="D971" s="229" t="s">
        <v>2956</v>
      </c>
      <c r="E971" s="123" t="s">
        <v>355</v>
      </c>
      <c r="F971" s="179" t="s">
        <v>70</v>
      </c>
      <c r="G971" s="179" t="s">
        <v>55</v>
      </c>
      <c r="H971" s="179" t="s">
        <v>156</v>
      </c>
      <c r="I971" s="179"/>
      <c r="J971" s="176">
        <v>500</v>
      </c>
      <c r="K971" s="180"/>
      <c r="L971" s="180" t="s">
        <v>57</v>
      </c>
      <c r="M971" s="176" t="s">
        <v>58</v>
      </c>
      <c r="N971" s="176">
        <v>0</v>
      </c>
      <c r="O971" s="176" t="s">
        <v>59</v>
      </c>
      <c r="P971" s="176" t="s">
        <v>78</v>
      </c>
      <c r="Q971" s="177" t="s">
        <v>1863</v>
      </c>
      <c r="R971" s="177" t="s">
        <v>2954</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2950</v>
      </c>
    </row>
    <row r="972" spans="1:70" ht="14.25" x14ac:dyDescent="0.2">
      <c r="A972" s="91">
        <v>835</v>
      </c>
      <c r="B972" s="229" t="s">
        <v>2958</v>
      </c>
      <c r="C972" s="266" t="s">
        <v>2957</v>
      </c>
      <c r="D972" s="229" t="s">
        <v>2946</v>
      </c>
      <c r="E972" s="3" t="s">
        <v>355</v>
      </c>
      <c r="F972" s="26" t="s">
        <v>102</v>
      </c>
      <c r="G972" s="26" t="s">
        <v>55</v>
      </c>
      <c r="H972" s="26" t="s">
        <v>56</v>
      </c>
      <c r="J972" s="22">
        <v>500</v>
      </c>
      <c r="L972" s="180" t="s">
        <v>57</v>
      </c>
      <c r="M972" s="176" t="s">
        <v>58</v>
      </c>
      <c r="N972" s="176">
        <v>0</v>
      </c>
      <c r="O972" s="176" t="s">
        <v>59</v>
      </c>
      <c r="P972" s="176" t="s">
        <v>78</v>
      </c>
      <c r="Q972" s="177" t="s">
        <v>1863</v>
      </c>
      <c r="R972" s="23" t="s">
        <v>2959</v>
      </c>
      <c r="V972" s="165" t="s">
        <v>2948</v>
      </c>
      <c r="W972" s="65">
        <v>2</v>
      </c>
      <c r="X972" s="106" t="s">
        <v>415</v>
      </c>
      <c r="Y972" s="25" t="s">
        <v>516</v>
      </c>
      <c r="Z972" s="83" t="s">
        <v>62</v>
      </c>
      <c r="AA972" s="6">
        <v>6</v>
      </c>
      <c r="AB972" s="6">
        <v>3</v>
      </c>
      <c r="AD972" s="163" t="s">
        <v>79</v>
      </c>
      <c r="AI972" s="5">
        <v>20</v>
      </c>
      <c r="AJ972" s="5">
        <v>30</v>
      </c>
      <c r="BQ972" s="6" t="s">
        <v>2950</v>
      </c>
    </row>
    <row r="973" spans="1:70" ht="14.25" x14ac:dyDescent="0.2">
      <c r="A973" s="91">
        <v>836</v>
      </c>
      <c r="B973" s="229" t="s">
        <v>2961</v>
      </c>
      <c r="C973" s="266" t="s">
        <v>2962</v>
      </c>
      <c r="D973" s="229" t="s">
        <v>2946</v>
      </c>
      <c r="E973" s="3" t="s">
        <v>355</v>
      </c>
      <c r="F973" s="26" t="s">
        <v>102</v>
      </c>
      <c r="G973" s="26" t="s">
        <v>55</v>
      </c>
      <c r="H973" s="179" t="s">
        <v>56</v>
      </c>
      <c r="I973" s="179"/>
      <c r="J973" s="176">
        <v>500</v>
      </c>
      <c r="K973" s="180"/>
      <c r="L973" s="180" t="s">
        <v>57</v>
      </c>
      <c r="M973" s="176" t="s">
        <v>58</v>
      </c>
      <c r="N973" s="176" t="s">
        <v>2963</v>
      </c>
      <c r="O973" s="176" t="s">
        <v>59</v>
      </c>
      <c r="P973" s="176" t="s">
        <v>78</v>
      </c>
      <c r="Q973" s="177" t="s">
        <v>1863</v>
      </c>
      <c r="R973" s="177" t="s">
        <v>2960</v>
      </c>
      <c r="V973" s="25" t="s">
        <v>435</v>
      </c>
      <c r="Y973" s="25" t="s">
        <v>2964</v>
      </c>
      <c r="Z973" s="83" t="s">
        <v>62</v>
      </c>
      <c r="AA973" s="6">
        <v>10</v>
      </c>
      <c r="AB973" s="6">
        <v>5</v>
      </c>
      <c r="AD973" s="5" t="s">
        <v>79</v>
      </c>
      <c r="AI973" s="5">
        <v>21</v>
      </c>
      <c r="AJ973" s="5">
        <v>30</v>
      </c>
      <c r="BQ973" s="6" t="s">
        <v>1837</v>
      </c>
    </row>
    <row r="974" spans="1:70" ht="14.25" x14ac:dyDescent="0.2">
      <c r="A974" s="91">
        <v>837</v>
      </c>
      <c r="B974" s="229" t="s">
        <v>2965</v>
      </c>
      <c r="C974" s="266" t="s">
        <v>2966</v>
      </c>
      <c r="D974" s="229" t="s">
        <v>2969</v>
      </c>
      <c r="E974" s="3" t="s">
        <v>355</v>
      </c>
      <c r="F974" s="26" t="s">
        <v>54</v>
      </c>
      <c r="G974" s="26" t="s">
        <v>55</v>
      </c>
      <c r="H974" s="26" t="s">
        <v>299</v>
      </c>
      <c r="J974" s="176">
        <v>500</v>
      </c>
      <c r="K974" s="180"/>
      <c r="L974" s="180" t="s">
        <v>57</v>
      </c>
      <c r="M974" s="22" t="s">
        <v>58</v>
      </c>
      <c r="N974" s="22">
        <v>0</v>
      </c>
      <c r="O974" s="176" t="s">
        <v>59</v>
      </c>
      <c r="P974" s="176" t="s">
        <v>78</v>
      </c>
      <c r="Q974" s="177" t="s">
        <v>1863</v>
      </c>
      <c r="Z974" s="83" t="s">
        <v>62</v>
      </c>
      <c r="AA974" s="6">
        <v>10</v>
      </c>
      <c r="BQ974" s="6" t="s">
        <v>194</v>
      </c>
    </row>
    <row r="975" spans="1:70" ht="14.25" x14ac:dyDescent="0.2">
      <c r="A975" s="91">
        <v>838</v>
      </c>
      <c r="B975" s="229" t="s">
        <v>2965</v>
      </c>
      <c r="C975" s="266" t="s">
        <v>2966</v>
      </c>
      <c r="D975" s="229" t="s">
        <v>2967</v>
      </c>
      <c r="E975" s="3" t="s">
        <v>355</v>
      </c>
      <c r="F975" s="26" t="s">
        <v>54</v>
      </c>
      <c r="G975" s="26" t="s">
        <v>55</v>
      </c>
      <c r="H975" s="26" t="s">
        <v>2968</v>
      </c>
      <c r="J975" s="176">
        <v>500</v>
      </c>
      <c r="K975" s="180"/>
      <c r="L975" s="180" t="s">
        <v>57</v>
      </c>
      <c r="M975" s="22" t="s">
        <v>77</v>
      </c>
      <c r="N975" s="22">
        <v>0</v>
      </c>
      <c r="O975" s="176" t="s">
        <v>59</v>
      </c>
      <c r="P975" s="176" t="s">
        <v>78</v>
      </c>
      <c r="Q975" s="177" t="s">
        <v>1833</v>
      </c>
      <c r="S975" s="24">
        <v>60</v>
      </c>
      <c r="Z975" s="83" t="s">
        <v>62</v>
      </c>
      <c r="AA975" s="6">
        <v>6</v>
      </c>
      <c r="BQ975" s="6" t="s">
        <v>194</v>
      </c>
    </row>
    <row r="976" spans="1:70" ht="14.25" x14ac:dyDescent="0.2">
      <c r="A976" s="91">
        <v>839</v>
      </c>
      <c r="B976" s="229" t="s">
        <v>2970</v>
      </c>
      <c r="C976" s="266" t="s">
        <v>2971</v>
      </c>
      <c r="D976" s="229" t="s">
        <v>2984</v>
      </c>
      <c r="E976" s="3" t="s">
        <v>355</v>
      </c>
      <c r="F976" s="26" t="s">
        <v>54</v>
      </c>
      <c r="G976" s="26" t="s">
        <v>55</v>
      </c>
      <c r="H976" s="26" t="s">
        <v>323</v>
      </c>
      <c r="J976" s="22">
        <v>250</v>
      </c>
      <c r="L976" s="28" t="s">
        <v>57</v>
      </c>
      <c r="M976" s="22" t="s">
        <v>58</v>
      </c>
      <c r="N976" s="22">
        <v>0</v>
      </c>
      <c r="O976" s="22" t="s">
        <v>59</v>
      </c>
      <c r="P976" s="22" t="s">
        <v>78</v>
      </c>
      <c r="Q976" s="177" t="s">
        <v>1863</v>
      </c>
      <c r="R976" s="23" t="s">
        <v>2973</v>
      </c>
      <c r="T976" s="23">
        <v>100</v>
      </c>
      <c r="V976" s="25" t="s">
        <v>61</v>
      </c>
      <c r="W976" s="65">
        <v>12</v>
      </c>
      <c r="X976" s="106" t="s">
        <v>202</v>
      </c>
      <c r="Z976" s="83" t="s">
        <v>62</v>
      </c>
      <c r="AA976" s="6">
        <v>10</v>
      </c>
      <c r="AB976" s="6">
        <v>0</v>
      </c>
      <c r="AD976" s="5" t="s">
        <v>79</v>
      </c>
      <c r="AI976" s="5">
        <v>21</v>
      </c>
      <c r="AJ976" s="5">
        <v>40</v>
      </c>
      <c r="BQ976" s="6" t="s">
        <v>213</v>
      </c>
      <c r="BR976" s="5" t="s">
        <v>2977</v>
      </c>
    </row>
    <row r="977" spans="1:70" ht="14.25" x14ac:dyDescent="0.2">
      <c r="A977" s="91">
        <v>840</v>
      </c>
      <c r="B977" s="229" t="s">
        <v>2970</v>
      </c>
      <c r="C977" s="266" t="s">
        <v>2971</v>
      </c>
      <c r="D977" s="229" t="s">
        <v>2985</v>
      </c>
      <c r="E977" s="123" t="s">
        <v>355</v>
      </c>
      <c r="F977" s="179" t="s">
        <v>54</v>
      </c>
      <c r="G977" s="179" t="s">
        <v>55</v>
      </c>
      <c r="H977" s="179" t="s">
        <v>323</v>
      </c>
      <c r="I977" s="179"/>
      <c r="J977" s="176">
        <v>250</v>
      </c>
      <c r="K977" s="180"/>
      <c r="L977" s="180" t="s">
        <v>57</v>
      </c>
      <c r="M977" s="176" t="s">
        <v>58</v>
      </c>
      <c r="N977" s="176">
        <v>0</v>
      </c>
      <c r="O977" s="176" t="s">
        <v>59</v>
      </c>
      <c r="P977" s="176" t="s">
        <v>78</v>
      </c>
      <c r="Q977" s="177" t="s">
        <v>1863</v>
      </c>
      <c r="R977" s="23" t="s">
        <v>2972</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2977</v>
      </c>
    </row>
    <row r="978" spans="1:70" ht="14.25" x14ac:dyDescent="0.2">
      <c r="A978" s="91">
        <v>841</v>
      </c>
      <c r="B978" s="229" t="s">
        <v>2970</v>
      </c>
      <c r="C978" s="266" t="s">
        <v>2971</v>
      </c>
      <c r="D978" s="229" t="s">
        <v>2986</v>
      </c>
      <c r="E978" s="123" t="s">
        <v>355</v>
      </c>
      <c r="F978" s="179" t="s">
        <v>54</v>
      </c>
      <c r="G978" s="179" t="s">
        <v>55</v>
      </c>
      <c r="H978" s="179" t="s">
        <v>323</v>
      </c>
      <c r="I978" s="179"/>
      <c r="J978" s="176">
        <v>250</v>
      </c>
      <c r="K978" s="180"/>
      <c r="L978" s="180" t="s">
        <v>57</v>
      </c>
      <c r="M978" s="176" t="s">
        <v>58</v>
      </c>
      <c r="N978" s="176">
        <v>0</v>
      </c>
      <c r="O978" s="176" t="s">
        <v>59</v>
      </c>
      <c r="P978" s="176" t="s">
        <v>78</v>
      </c>
      <c r="Q978" s="177" t="s">
        <v>1863</v>
      </c>
      <c r="R978" s="23" t="s">
        <v>2974</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2977</v>
      </c>
    </row>
    <row r="979" spans="1:70" ht="14.25" x14ac:dyDescent="0.2">
      <c r="A979" s="91">
        <v>842</v>
      </c>
      <c r="B979" s="229" t="s">
        <v>2970</v>
      </c>
      <c r="C979" s="266" t="s">
        <v>2971</v>
      </c>
      <c r="D979" s="229" t="s">
        <v>2987</v>
      </c>
      <c r="E979" s="123" t="s">
        <v>355</v>
      </c>
      <c r="F979" s="179" t="s">
        <v>54</v>
      </c>
      <c r="G979" s="179" t="s">
        <v>55</v>
      </c>
      <c r="H979" s="179" t="s">
        <v>323</v>
      </c>
      <c r="I979" s="179"/>
      <c r="J979" s="176">
        <v>250</v>
      </c>
      <c r="K979" s="180"/>
      <c r="L979" s="180" t="s">
        <v>57</v>
      </c>
      <c r="M979" s="176" t="s">
        <v>58</v>
      </c>
      <c r="N979" s="176">
        <v>0</v>
      </c>
      <c r="O979" s="176" t="s">
        <v>59</v>
      </c>
      <c r="P979" s="176" t="s">
        <v>78</v>
      </c>
      <c r="Q979" s="177" t="s">
        <v>1863</v>
      </c>
      <c r="R979" s="23" t="s">
        <v>2975</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2977</v>
      </c>
    </row>
    <row r="980" spans="1:70" ht="14.25" x14ac:dyDescent="0.2">
      <c r="A980" s="91">
        <v>843</v>
      </c>
      <c r="B980" s="229" t="s">
        <v>2970</v>
      </c>
      <c r="C980" s="266" t="s">
        <v>2971</v>
      </c>
      <c r="D980" s="229" t="s">
        <v>2988</v>
      </c>
      <c r="E980" s="123" t="s">
        <v>355</v>
      </c>
      <c r="F980" s="179" t="s">
        <v>54</v>
      </c>
      <c r="G980" s="179" t="s">
        <v>55</v>
      </c>
      <c r="H980" s="179" t="s">
        <v>323</v>
      </c>
      <c r="I980" s="179"/>
      <c r="J980" s="176">
        <v>250</v>
      </c>
      <c r="K980" s="180"/>
      <c r="L980" s="180" t="s">
        <v>57</v>
      </c>
      <c r="M980" s="176" t="s">
        <v>58</v>
      </c>
      <c r="N980" s="176">
        <v>0</v>
      </c>
      <c r="O980" s="176" t="s">
        <v>59</v>
      </c>
      <c r="P980" s="176" t="s">
        <v>78</v>
      </c>
      <c r="Q980" s="177" t="s">
        <v>1863</v>
      </c>
      <c r="R980" s="23" t="s">
        <v>2976</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2977</v>
      </c>
    </row>
    <row r="981" spans="1:70" ht="14.25" x14ac:dyDescent="0.2">
      <c r="A981" s="91">
        <v>844</v>
      </c>
      <c r="B981" s="229" t="s">
        <v>2978</v>
      </c>
      <c r="C981" s="266" t="s">
        <v>2979</v>
      </c>
      <c r="D981" s="229" t="s">
        <v>2983</v>
      </c>
      <c r="E981" s="3" t="s">
        <v>355</v>
      </c>
      <c r="F981" s="26" t="s">
        <v>102</v>
      </c>
      <c r="G981" s="26" t="s">
        <v>55</v>
      </c>
      <c r="H981" s="26" t="s">
        <v>156</v>
      </c>
      <c r="J981" s="22">
        <v>500</v>
      </c>
      <c r="L981" s="28" t="s">
        <v>57</v>
      </c>
      <c r="M981" s="22" t="s">
        <v>58</v>
      </c>
      <c r="N981" s="22" t="s">
        <v>2980</v>
      </c>
      <c r="O981" s="22" t="s">
        <v>59</v>
      </c>
      <c r="P981" s="22" t="s">
        <v>2981</v>
      </c>
      <c r="Q981" s="177" t="s">
        <v>1863</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2982</v>
      </c>
    </row>
  </sheetData>
  <autoFilter ref="A2:BR962"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910</v>
      </c>
      <c r="F1" s="57" t="s">
        <v>911</v>
      </c>
      <c r="G1" s="57" t="s">
        <v>912</v>
      </c>
      <c r="H1" s="57" t="s">
        <v>913</v>
      </c>
      <c r="I1" s="12" t="s">
        <v>914</v>
      </c>
      <c r="J1" s="12" t="s">
        <v>915</v>
      </c>
      <c r="K1" s="12" t="s">
        <v>916</v>
      </c>
      <c r="L1" s="14" t="s">
        <v>917</v>
      </c>
      <c r="M1" s="14" t="s">
        <v>918</v>
      </c>
      <c r="N1" s="14" t="s">
        <v>919</v>
      </c>
      <c r="O1" s="12" t="s">
        <v>920</v>
      </c>
      <c r="P1" s="44" t="s">
        <v>921</v>
      </c>
      <c r="Q1" s="44" t="s">
        <v>922</v>
      </c>
      <c r="R1" s="44" t="s">
        <v>923</v>
      </c>
      <c r="S1" s="45" t="s">
        <v>924</v>
      </c>
      <c r="T1" s="45" t="s">
        <v>925</v>
      </c>
      <c r="U1" s="45" t="s">
        <v>926</v>
      </c>
      <c r="V1" s="44" t="s">
        <v>927</v>
      </c>
      <c r="W1" s="53" t="s">
        <v>928</v>
      </c>
      <c r="X1" s="53" t="s">
        <v>929</v>
      </c>
      <c r="Y1" s="53" t="s">
        <v>930</v>
      </c>
      <c r="Z1" s="55" t="s">
        <v>931</v>
      </c>
      <c r="AA1" s="55" t="s">
        <v>932</v>
      </c>
      <c r="AB1" s="55" t="s">
        <v>933</v>
      </c>
      <c r="AC1" s="60" t="s">
        <v>934</v>
      </c>
      <c r="AD1" s="57" t="s">
        <v>935</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936</v>
      </c>
      <c r="H2" s="196" t="s">
        <v>59</v>
      </c>
      <c r="I2" s="188">
        <v>2.89</v>
      </c>
      <c r="J2" s="188" t="s">
        <v>937</v>
      </c>
      <c r="K2" s="188" t="s">
        <v>115</v>
      </c>
      <c r="L2" s="189">
        <v>3.4</v>
      </c>
      <c r="M2" s="189" t="s">
        <v>937</v>
      </c>
      <c r="N2" s="189" t="s">
        <v>116</v>
      </c>
      <c r="O2" s="188" t="s">
        <v>938</v>
      </c>
      <c r="P2" s="190">
        <v>1.01</v>
      </c>
      <c r="Q2" s="190" t="s">
        <v>939</v>
      </c>
      <c r="R2" s="190" t="s">
        <v>115</v>
      </c>
      <c r="S2" s="191">
        <v>0.87</v>
      </c>
      <c r="T2" s="191" t="s">
        <v>939</v>
      </c>
      <c r="U2" s="191" t="s">
        <v>116</v>
      </c>
      <c r="V2" s="190" t="s">
        <v>940</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936</v>
      </c>
      <c r="H3" s="196" t="s">
        <v>59</v>
      </c>
      <c r="I3" s="188">
        <v>6.63</v>
      </c>
      <c r="J3" s="188" t="s">
        <v>937</v>
      </c>
      <c r="K3" s="188" t="s">
        <v>115</v>
      </c>
      <c r="L3" s="189">
        <v>4.59</v>
      </c>
      <c r="M3" s="189" t="s">
        <v>937</v>
      </c>
      <c r="N3" s="189" t="s">
        <v>116</v>
      </c>
      <c r="O3" s="188" t="s">
        <v>938</v>
      </c>
      <c r="P3" s="190">
        <v>2.48</v>
      </c>
      <c r="Q3" s="190" t="s">
        <v>939</v>
      </c>
      <c r="R3" s="190" t="s">
        <v>115</v>
      </c>
      <c r="S3" s="191">
        <v>2.12</v>
      </c>
      <c r="T3" s="191" t="s">
        <v>939</v>
      </c>
      <c r="U3" s="191" t="s">
        <v>116</v>
      </c>
      <c r="V3" s="190" t="s">
        <v>940</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936</v>
      </c>
      <c r="H4" s="196" t="s">
        <v>59</v>
      </c>
      <c r="I4" s="188">
        <v>4.6399999999999997</v>
      </c>
      <c r="J4" s="188" t="s">
        <v>937</v>
      </c>
      <c r="K4" s="188" t="s">
        <v>115</v>
      </c>
      <c r="L4" s="189">
        <v>3.7</v>
      </c>
      <c r="M4" s="189" t="s">
        <v>937</v>
      </c>
      <c r="N4" s="189" t="s">
        <v>116</v>
      </c>
      <c r="O4" s="188" t="s">
        <v>938</v>
      </c>
      <c r="P4" s="190">
        <v>1.81</v>
      </c>
      <c r="Q4" s="190" t="s">
        <v>939</v>
      </c>
      <c r="R4" s="190" t="s">
        <v>115</v>
      </c>
      <c r="S4" s="191">
        <v>1.17</v>
      </c>
      <c r="T4" s="191" t="s">
        <v>939</v>
      </c>
      <c r="U4" s="191" t="s">
        <v>116</v>
      </c>
      <c r="V4" s="190" t="s">
        <v>940</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936</v>
      </c>
      <c r="H5" s="196" t="s">
        <v>59</v>
      </c>
      <c r="I5" s="188">
        <v>4.09</v>
      </c>
      <c r="J5" s="188" t="s">
        <v>937</v>
      </c>
      <c r="K5" s="188" t="s">
        <v>115</v>
      </c>
      <c r="L5" s="189">
        <v>3.35</v>
      </c>
      <c r="M5" s="189" t="s">
        <v>937</v>
      </c>
      <c r="N5" s="189" t="s">
        <v>116</v>
      </c>
      <c r="O5" s="188" t="s">
        <v>938</v>
      </c>
      <c r="P5" s="190">
        <v>1.83</v>
      </c>
      <c r="Q5" s="190" t="s">
        <v>939</v>
      </c>
      <c r="R5" s="190" t="s">
        <v>115</v>
      </c>
      <c r="S5" s="191">
        <v>1.26</v>
      </c>
      <c r="T5" s="191" t="s">
        <v>939</v>
      </c>
      <c r="U5" s="191" t="s">
        <v>116</v>
      </c>
      <c r="V5" s="190" t="s">
        <v>940</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936</v>
      </c>
      <c r="H6" s="196" t="s">
        <v>59</v>
      </c>
      <c r="I6" s="188">
        <v>15.4</v>
      </c>
      <c r="J6" s="188" t="s">
        <v>937</v>
      </c>
      <c r="K6" s="188" t="s">
        <v>115</v>
      </c>
      <c r="L6" s="189">
        <v>12.5</v>
      </c>
      <c r="M6" s="189" t="s">
        <v>937</v>
      </c>
      <c r="N6" s="189" t="s">
        <v>116</v>
      </c>
      <c r="O6" s="188" t="s">
        <v>938</v>
      </c>
      <c r="P6" s="190">
        <v>4.6100000000000003</v>
      </c>
      <c r="Q6" s="190" t="s">
        <v>939</v>
      </c>
      <c r="R6" s="190" t="s">
        <v>115</v>
      </c>
      <c r="S6" s="191">
        <v>3.64</v>
      </c>
      <c r="T6" s="191" t="s">
        <v>939</v>
      </c>
      <c r="U6" s="191" t="s">
        <v>116</v>
      </c>
      <c r="V6" s="190" t="s">
        <v>940</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936</v>
      </c>
      <c r="H7" s="196" t="s">
        <v>59</v>
      </c>
      <c r="I7" s="188">
        <v>70.2</v>
      </c>
      <c r="J7" s="188" t="s">
        <v>937</v>
      </c>
      <c r="K7" s="188" t="s">
        <v>115</v>
      </c>
      <c r="L7" s="189">
        <v>65.3</v>
      </c>
      <c r="M7" s="189" t="s">
        <v>937</v>
      </c>
      <c r="N7" s="189" t="s">
        <v>116</v>
      </c>
      <c r="O7" s="188" t="s">
        <v>938</v>
      </c>
      <c r="P7" s="190">
        <v>11.7</v>
      </c>
      <c r="Q7" s="190" t="s">
        <v>939</v>
      </c>
      <c r="R7" s="190" t="s">
        <v>115</v>
      </c>
      <c r="S7" s="191">
        <v>8.66</v>
      </c>
      <c r="T7" s="191" t="s">
        <v>939</v>
      </c>
      <c r="U7" s="191" t="s">
        <v>116</v>
      </c>
      <c r="V7" s="190" t="s">
        <v>940</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937</v>
      </c>
      <c r="K8" s="188" t="s">
        <v>115</v>
      </c>
      <c r="L8" s="189">
        <v>2.63</v>
      </c>
      <c r="M8" s="189" t="s">
        <v>937</v>
      </c>
      <c r="N8" s="189" t="s">
        <v>116</v>
      </c>
      <c r="O8" s="188" t="s">
        <v>941</v>
      </c>
      <c r="P8" s="190">
        <v>0.96</v>
      </c>
      <c r="Q8" s="190" t="s">
        <v>939</v>
      </c>
      <c r="R8" s="190" t="s">
        <v>115</v>
      </c>
      <c r="S8" s="191">
        <v>1.1299999999999999</v>
      </c>
      <c r="T8" s="191" t="s">
        <v>939</v>
      </c>
      <c r="U8" s="191" t="s">
        <v>116</v>
      </c>
      <c r="V8" s="190" t="s">
        <v>940</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937</v>
      </c>
      <c r="K9" s="188" t="s">
        <v>115</v>
      </c>
      <c r="L9" s="189">
        <v>6.22</v>
      </c>
      <c r="M9" s="189" t="s">
        <v>937</v>
      </c>
      <c r="N9" s="189" t="s">
        <v>116</v>
      </c>
      <c r="O9" s="188" t="s">
        <v>941</v>
      </c>
      <c r="P9" s="190">
        <v>3.42</v>
      </c>
      <c r="Q9" s="190" t="s">
        <v>939</v>
      </c>
      <c r="R9" s="190" t="s">
        <v>115</v>
      </c>
      <c r="S9" s="191">
        <v>2.09</v>
      </c>
      <c r="T9" s="191" t="s">
        <v>939</v>
      </c>
      <c r="U9" s="191" t="s">
        <v>116</v>
      </c>
      <c r="V9" s="190" t="s">
        <v>940</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937</v>
      </c>
      <c r="K10" s="188" t="s">
        <v>115</v>
      </c>
      <c r="L10" s="189">
        <v>6.53</v>
      </c>
      <c r="M10" s="189" t="s">
        <v>937</v>
      </c>
      <c r="N10" s="189" t="s">
        <v>116</v>
      </c>
      <c r="O10" s="188" t="s">
        <v>941</v>
      </c>
      <c r="P10" s="190">
        <v>4.26</v>
      </c>
      <c r="Q10" s="190" t="s">
        <v>939</v>
      </c>
      <c r="R10" s="190" t="s">
        <v>115</v>
      </c>
      <c r="S10" s="191">
        <v>4.6399999999999997</v>
      </c>
      <c r="T10" s="191" t="s">
        <v>939</v>
      </c>
      <c r="U10" s="191" t="s">
        <v>116</v>
      </c>
      <c r="V10" s="190" t="s">
        <v>940</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937</v>
      </c>
      <c r="K11" s="188" t="s">
        <v>115</v>
      </c>
      <c r="L11" s="189">
        <v>10.8</v>
      </c>
      <c r="M11" s="189" t="s">
        <v>937</v>
      </c>
      <c r="N11" s="189" t="s">
        <v>116</v>
      </c>
      <c r="O11" s="188" t="s">
        <v>941</v>
      </c>
      <c r="P11" s="190">
        <v>4.74</v>
      </c>
      <c r="Q11" s="190" t="s">
        <v>939</v>
      </c>
      <c r="R11" s="190" t="s">
        <v>115</v>
      </c>
      <c r="S11" s="191">
        <v>5.72</v>
      </c>
      <c r="T11" s="191" t="s">
        <v>939</v>
      </c>
      <c r="U11" s="191" t="s">
        <v>116</v>
      </c>
      <c r="V11" s="190" t="s">
        <v>940</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937</v>
      </c>
      <c r="K12" s="188" t="s">
        <v>115</v>
      </c>
      <c r="L12" s="189">
        <v>44.7</v>
      </c>
      <c r="M12" s="189" t="s">
        <v>937</v>
      </c>
      <c r="N12" s="189" t="s">
        <v>116</v>
      </c>
      <c r="O12" s="188" t="s">
        <v>941</v>
      </c>
      <c r="P12" s="190">
        <v>13.46</v>
      </c>
      <c r="Q12" s="190" t="s">
        <v>939</v>
      </c>
      <c r="R12" s="190" t="s">
        <v>115</v>
      </c>
      <c r="S12" s="191">
        <v>23.89</v>
      </c>
      <c r="T12" s="191" t="s">
        <v>939</v>
      </c>
      <c r="U12" s="191" t="s">
        <v>116</v>
      </c>
      <c r="V12" s="190" t="s">
        <v>940</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937</v>
      </c>
      <c r="K13" s="188" t="s">
        <v>115</v>
      </c>
      <c r="L13" s="189">
        <v>33.5</v>
      </c>
      <c r="M13" s="189" t="s">
        <v>937</v>
      </c>
      <c r="N13" s="189" t="s">
        <v>116</v>
      </c>
      <c r="O13" s="188" t="s">
        <v>941</v>
      </c>
      <c r="P13" s="190">
        <v>13.1</v>
      </c>
      <c r="Q13" s="190" t="s">
        <v>939</v>
      </c>
      <c r="R13" s="190" t="s">
        <v>115</v>
      </c>
      <c r="S13" s="191">
        <v>9.8000000000000007</v>
      </c>
      <c r="T13" s="191" t="s">
        <v>939</v>
      </c>
      <c r="U13" s="191" t="s">
        <v>116</v>
      </c>
      <c r="V13" s="190" t="s">
        <v>940</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937</v>
      </c>
      <c r="K14" s="188" t="s">
        <v>115</v>
      </c>
      <c r="L14" s="189">
        <v>3.37</v>
      </c>
      <c r="M14" s="189" t="s">
        <v>937</v>
      </c>
      <c r="N14" s="189" t="s">
        <v>116</v>
      </c>
      <c r="O14" s="188" t="s">
        <v>941</v>
      </c>
      <c r="P14" s="190">
        <v>1.08</v>
      </c>
      <c r="Q14" s="190" t="s">
        <v>939</v>
      </c>
      <c r="R14" s="190" t="s">
        <v>115</v>
      </c>
      <c r="S14" s="191">
        <v>0.8</v>
      </c>
      <c r="T14" s="191" t="s">
        <v>939</v>
      </c>
      <c r="U14" s="191" t="s">
        <v>116</v>
      </c>
      <c r="V14" s="190" t="s">
        <v>940</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937</v>
      </c>
      <c r="K15" s="188" t="s">
        <v>115</v>
      </c>
      <c r="L15" s="189">
        <v>15.1</v>
      </c>
      <c r="M15" s="189" t="s">
        <v>937</v>
      </c>
      <c r="N15" s="189" t="s">
        <v>116</v>
      </c>
      <c r="O15" s="188" t="s">
        <v>941</v>
      </c>
      <c r="P15" s="190">
        <v>5.38</v>
      </c>
      <c r="Q15" s="190" t="s">
        <v>939</v>
      </c>
      <c r="R15" s="190" t="s">
        <v>115</v>
      </c>
      <c r="S15" s="191">
        <v>5.4</v>
      </c>
      <c r="T15" s="191" t="s">
        <v>939</v>
      </c>
      <c r="U15" s="191" t="s">
        <v>116</v>
      </c>
      <c r="V15" s="190" t="s">
        <v>940</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937</v>
      </c>
      <c r="K16" s="188" t="s">
        <v>115</v>
      </c>
      <c r="L16" s="189">
        <v>11.6</v>
      </c>
      <c r="M16" s="189" t="s">
        <v>937</v>
      </c>
      <c r="N16" s="189" t="s">
        <v>116</v>
      </c>
      <c r="O16" s="188" t="s">
        <v>941</v>
      </c>
      <c r="P16" s="190">
        <v>4.03</v>
      </c>
      <c r="Q16" s="190" t="s">
        <v>939</v>
      </c>
      <c r="R16" s="190" t="s">
        <v>115</v>
      </c>
      <c r="S16" s="191">
        <v>3.97</v>
      </c>
      <c r="T16" s="191" t="s">
        <v>939</v>
      </c>
      <c r="U16" s="191" t="s">
        <v>116</v>
      </c>
      <c r="V16" s="190" t="s">
        <v>940</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937</v>
      </c>
      <c r="K17" s="188" t="s">
        <v>115</v>
      </c>
      <c r="L17" s="189">
        <v>10.1</v>
      </c>
      <c r="M17" s="189" t="s">
        <v>937</v>
      </c>
      <c r="N17" s="189" t="s">
        <v>116</v>
      </c>
      <c r="O17" s="188" t="s">
        <v>941</v>
      </c>
      <c r="P17" s="190">
        <v>4.6100000000000003</v>
      </c>
      <c r="Q17" s="190" t="s">
        <v>939</v>
      </c>
      <c r="R17" s="190" t="s">
        <v>115</v>
      </c>
      <c r="S17" s="191">
        <v>3.52</v>
      </c>
      <c r="T17" s="191" t="s">
        <v>939</v>
      </c>
      <c r="U17" s="191" t="s">
        <v>116</v>
      </c>
      <c r="V17" s="190" t="s">
        <v>940</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937</v>
      </c>
      <c r="K18" s="188" t="s">
        <v>115</v>
      </c>
      <c r="L18" s="189">
        <v>33.5</v>
      </c>
      <c r="M18" s="189" t="s">
        <v>937</v>
      </c>
      <c r="N18" s="189" t="s">
        <v>116</v>
      </c>
      <c r="O18" s="188" t="s">
        <v>941</v>
      </c>
      <c r="P18" s="190">
        <v>9.7799999999999994</v>
      </c>
      <c r="Q18" s="190" t="s">
        <v>939</v>
      </c>
      <c r="R18" s="190" t="s">
        <v>115</v>
      </c>
      <c r="S18" s="191">
        <v>15.7</v>
      </c>
      <c r="T18" s="191" t="s">
        <v>939</v>
      </c>
      <c r="U18" s="191" t="s">
        <v>116</v>
      </c>
      <c r="V18" s="190" t="s">
        <v>940</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937</v>
      </c>
      <c r="K19" s="188" t="s">
        <v>115</v>
      </c>
      <c r="L19" s="189">
        <v>36.200000000000003</v>
      </c>
      <c r="M19" s="189" t="s">
        <v>937</v>
      </c>
      <c r="N19" s="189" t="s">
        <v>116</v>
      </c>
      <c r="O19" s="188" t="s">
        <v>941</v>
      </c>
      <c r="P19" s="190">
        <v>13</v>
      </c>
      <c r="Q19" s="190" t="s">
        <v>939</v>
      </c>
      <c r="R19" s="190" t="s">
        <v>115</v>
      </c>
      <c r="S19" s="191">
        <v>8.51</v>
      </c>
      <c r="T19" s="191" t="s">
        <v>939</v>
      </c>
      <c r="U19" s="191" t="s">
        <v>116</v>
      </c>
      <c r="V19" s="190" t="s">
        <v>940</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937</v>
      </c>
      <c r="K20" s="188" t="s">
        <v>942</v>
      </c>
      <c r="L20" s="189">
        <v>80</v>
      </c>
      <c r="M20" s="189" t="s">
        <v>446</v>
      </c>
      <c r="N20" s="189" t="s">
        <v>943</v>
      </c>
      <c r="O20" s="188" t="s">
        <v>941</v>
      </c>
      <c r="P20" s="190">
        <v>0.25</v>
      </c>
      <c r="Q20" s="190" t="s">
        <v>939</v>
      </c>
      <c r="R20" s="190" t="s">
        <v>942</v>
      </c>
      <c r="S20" s="191">
        <v>93</v>
      </c>
      <c r="T20" s="191" t="s">
        <v>446</v>
      </c>
      <c r="U20" s="191" t="s">
        <v>943</v>
      </c>
      <c r="V20" s="190" t="s">
        <v>940</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937</v>
      </c>
      <c r="K21" s="188" t="s">
        <v>942</v>
      </c>
      <c r="L21" s="189">
        <v>73</v>
      </c>
      <c r="M21" s="189" t="s">
        <v>446</v>
      </c>
      <c r="N21" s="189" t="s">
        <v>943</v>
      </c>
      <c r="O21" s="188" t="s">
        <v>941</v>
      </c>
      <c r="P21" s="190">
        <v>0.44</v>
      </c>
      <c r="Q21" s="190" t="s">
        <v>939</v>
      </c>
      <c r="R21" s="190" t="s">
        <v>942</v>
      </c>
      <c r="S21" s="191">
        <v>83</v>
      </c>
      <c r="T21" s="191" t="s">
        <v>446</v>
      </c>
      <c r="U21" s="191" t="s">
        <v>943</v>
      </c>
      <c r="V21" s="190" t="s">
        <v>940</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937</v>
      </c>
      <c r="K22" s="188" t="s">
        <v>942</v>
      </c>
      <c r="L22" s="189">
        <v>73</v>
      </c>
      <c r="M22" s="189" t="s">
        <v>446</v>
      </c>
      <c r="N22" s="189" t="s">
        <v>943</v>
      </c>
      <c r="O22" s="188" t="s">
        <v>941</v>
      </c>
      <c r="P22" s="190">
        <v>1.1000000000000001</v>
      </c>
      <c r="Q22" s="190" t="s">
        <v>939</v>
      </c>
      <c r="R22" s="190" t="s">
        <v>942</v>
      </c>
      <c r="S22" s="191">
        <v>79</v>
      </c>
      <c r="T22" s="191" t="s">
        <v>446</v>
      </c>
      <c r="U22" s="191" t="s">
        <v>943</v>
      </c>
      <c r="V22" s="190" t="s">
        <v>940</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937</v>
      </c>
      <c r="K23" s="188" t="s">
        <v>942</v>
      </c>
      <c r="L23" s="189">
        <v>64</v>
      </c>
      <c r="M23" s="189" t="s">
        <v>446</v>
      </c>
      <c r="N23" s="189" t="s">
        <v>943</v>
      </c>
      <c r="O23" s="188" t="s">
        <v>941</v>
      </c>
      <c r="P23" s="190">
        <v>1.3</v>
      </c>
      <c r="Q23" s="190" t="s">
        <v>939</v>
      </c>
      <c r="R23" s="190" t="s">
        <v>942</v>
      </c>
      <c r="S23" s="191">
        <v>63</v>
      </c>
      <c r="T23" s="191" t="s">
        <v>446</v>
      </c>
      <c r="U23" s="191" t="s">
        <v>943</v>
      </c>
      <c r="V23" s="190" t="s">
        <v>940</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937</v>
      </c>
      <c r="K24" s="188" t="s">
        <v>942</v>
      </c>
      <c r="L24" s="189">
        <v>82</v>
      </c>
      <c r="M24" s="189" t="s">
        <v>446</v>
      </c>
      <c r="N24" s="189" t="s">
        <v>943</v>
      </c>
      <c r="O24" s="188" t="s">
        <v>941</v>
      </c>
      <c r="P24" s="190">
        <v>2</v>
      </c>
      <c r="Q24" s="190" t="s">
        <v>939</v>
      </c>
      <c r="R24" s="190" t="s">
        <v>942</v>
      </c>
      <c r="S24" s="191">
        <v>101</v>
      </c>
      <c r="T24" s="191" t="s">
        <v>446</v>
      </c>
      <c r="U24" s="191" t="s">
        <v>943</v>
      </c>
      <c r="V24" s="190" t="s">
        <v>940</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936</v>
      </c>
      <c r="H25" s="196" t="s">
        <v>59</v>
      </c>
      <c r="I25" s="188"/>
      <c r="J25" s="188"/>
      <c r="K25" s="188"/>
      <c r="L25" s="189"/>
      <c r="M25" s="189"/>
      <c r="N25" s="189"/>
      <c r="O25" s="188"/>
      <c r="P25" s="190">
        <v>1141.3</v>
      </c>
      <c r="Q25" s="190" t="s">
        <v>944</v>
      </c>
      <c r="R25" s="190" t="s">
        <v>115</v>
      </c>
      <c r="S25" s="191">
        <v>748</v>
      </c>
      <c r="T25" s="191" t="s">
        <v>944</v>
      </c>
      <c r="U25" s="191" t="s">
        <v>116</v>
      </c>
      <c r="V25" s="190" t="s">
        <v>940</v>
      </c>
      <c r="W25" s="194">
        <v>87.8</v>
      </c>
      <c r="X25" s="194" t="s">
        <v>945</v>
      </c>
      <c r="Y25" s="194" t="s">
        <v>115</v>
      </c>
      <c r="Z25" s="195">
        <v>44.8</v>
      </c>
      <c r="AA25" s="195" t="s">
        <v>945</v>
      </c>
      <c r="AB25" s="195" t="s">
        <v>116</v>
      </c>
      <c r="AC25" s="198" t="s">
        <v>946</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936</v>
      </c>
      <c r="H26" s="196" t="s">
        <v>59</v>
      </c>
      <c r="I26" s="188">
        <v>9.25</v>
      </c>
      <c r="J26" s="188" t="s">
        <v>937</v>
      </c>
      <c r="K26" s="188" t="s">
        <v>115</v>
      </c>
      <c r="L26" s="189">
        <v>5.42</v>
      </c>
      <c r="M26" s="189" t="s">
        <v>937</v>
      </c>
      <c r="N26" s="189" t="s">
        <v>947</v>
      </c>
      <c r="O26" s="188" t="s">
        <v>938</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936</v>
      </c>
      <c r="H27" s="196" t="s">
        <v>59</v>
      </c>
      <c r="I27" s="188">
        <v>6.31</v>
      </c>
      <c r="J27" s="188" t="s">
        <v>937</v>
      </c>
      <c r="K27" s="188" t="s">
        <v>115</v>
      </c>
      <c r="L27" s="189">
        <v>6.31</v>
      </c>
      <c r="M27" s="189" t="s">
        <v>937</v>
      </c>
      <c r="N27" s="189" t="s">
        <v>947</v>
      </c>
      <c r="O27" s="188" t="s">
        <v>938</v>
      </c>
      <c r="P27" s="190">
        <v>2.4700000000000002</v>
      </c>
      <c r="Q27" s="190" t="s">
        <v>939</v>
      </c>
      <c r="R27" s="190" t="s">
        <v>115</v>
      </c>
      <c r="S27" s="191">
        <v>2.11</v>
      </c>
      <c r="T27" s="191" t="s">
        <v>939</v>
      </c>
      <c r="U27" s="191" t="s">
        <v>947</v>
      </c>
      <c r="V27" s="199" t="s">
        <v>940</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936</v>
      </c>
      <c r="H28" s="196" t="s">
        <v>59</v>
      </c>
      <c r="I28" s="188">
        <v>2.7</v>
      </c>
      <c r="J28" s="188" t="s">
        <v>937</v>
      </c>
      <c r="K28" s="188" t="s">
        <v>115</v>
      </c>
      <c r="L28" s="189">
        <v>1.4</v>
      </c>
      <c r="M28" s="189" t="s">
        <v>937</v>
      </c>
      <c r="N28" s="189" t="s">
        <v>116</v>
      </c>
      <c r="O28" s="188" t="s">
        <v>938</v>
      </c>
      <c r="P28" s="190">
        <v>0.88</v>
      </c>
      <c r="Q28" s="190" t="s">
        <v>939</v>
      </c>
      <c r="R28" s="190" t="s">
        <v>115</v>
      </c>
      <c r="S28" s="191">
        <v>0.4</v>
      </c>
      <c r="T28" s="191" t="s">
        <v>939</v>
      </c>
      <c r="U28" s="191" t="s">
        <v>947</v>
      </c>
      <c r="V28" s="190" t="s">
        <v>940</v>
      </c>
      <c r="W28" s="194"/>
      <c r="X28" s="194"/>
      <c r="Y28" s="194"/>
      <c r="Z28" s="195"/>
      <c r="AA28" s="195"/>
      <c r="AB28" s="195"/>
      <c r="AC28" s="198"/>
      <c r="AD28" s="200" t="s">
        <v>948</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936</v>
      </c>
      <c r="H29" s="196" t="s">
        <v>59</v>
      </c>
      <c r="I29" s="188">
        <v>4.6900000000000004</v>
      </c>
      <c r="J29" s="188" t="s">
        <v>937</v>
      </c>
      <c r="K29" s="188" t="s">
        <v>115</v>
      </c>
      <c r="L29" s="189">
        <v>2.4</v>
      </c>
      <c r="M29" s="189" t="s">
        <v>937</v>
      </c>
      <c r="N29" s="189" t="s">
        <v>116</v>
      </c>
      <c r="O29" s="188" t="s">
        <v>938</v>
      </c>
      <c r="P29" s="190">
        <v>1.66</v>
      </c>
      <c r="Q29" s="190" t="s">
        <v>939</v>
      </c>
      <c r="R29" s="190" t="s">
        <v>115</v>
      </c>
      <c r="S29" s="191">
        <v>1</v>
      </c>
      <c r="T29" s="191" t="s">
        <v>939</v>
      </c>
      <c r="U29" s="191" t="s">
        <v>947</v>
      </c>
      <c r="V29" s="190" t="s">
        <v>940</v>
      </c>
      <c r="W29" s="194"/>
      <c r="X29" s="194"/>
      <c r="Y29" s="194"/>
      <c r="Z29" s="195"/>
      <c r="AA29" s="195"/>
      <c r="AB29" s="195"/>
      <c r="AC29" s="198"/>
      <c r="AD29" s="200" t="s">
        <v>948</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936</v>
      </c>
      <c r="H30" s="196" t="s">
        <v>59</v>
      </c>
      <c r="I30" s="188">
        <v>9.43</v>
      </c>
      <c r="J30" s="188" t="s">
        <v>937</v>
      </c>
      <c r="K30" s="188" t="s">
        <v>115</v>
      </c>
      <c r="L30" s="189">
        <v>4.9000000000000004</v>
      </c>
      <c r="M30" s="189" t="s">
        <v>937</v>
      </c>
      <c r="N30" s="189" t="s">
        <v>116</v>
      </c>
      <c r="O30" s="188" t="s">
        <v>938</v>
      </c>
      <c r="P30" s="190">
        <v>3.22</v>
      </c>
      <c r="Q30" s="190" t="s">
        <v>939</v>
      </c>
      <c r="R30" s="190" t="s">
        <v>115</v>
      </c>
      <c r="S30" s="191">
        <v>2</v>
      </c>
      <c r="T30" s="191" t="s">
        <v>939</v>
      </c>
      <c r="U30" s="191" t="s">
        <v>947</v>
      </c>
      <c r="V30" s="190" t="s">
        <v>940</v>
      </c>
      <c r="W30" s="194"/>
      <c r="X30" s="194"/>
      <c r="Y30" s="194"/>
      <c r="Z30" s="195"/>
      <c r="AA30" s="195"/>
      <c r="AB30" s="195"/>
      <c r="AC30" s="198"/>
      <c r="AD30" s="200" t="s">
        <v>948</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936</v>
      </c>
      <c r="H31" s="196" t="s">
        <v>59</v>
      </c>
      <c r="I31" s="188">
        <v>3.11</v>
      </c>
      <c r="J31" s="188" t="s">
        <v>937</v>
      </c>
      <c r="K31" s="188" t="s">
        <v>115</v>
      </c>
      <c r="L31" s="189">
        <v>0.52</v>
      </c>
      <c r="M31" s="189" t="s">
        <v>937</v>
      </c>
      <c r="N31" s="189" t="s">
        <v>947</v>
      </c>
      <c r="O31" s="188" t="s">
        <v>938</v>
      </c>
      <c r="P31" s="190">
        <v>1.1399999999999999</v>
      </c>
      <c r="Q31" s="190" t="s">
        <v>939</v>
      </c>
      <c r="R31" s="190" t="s">
        <v>115</v>
      </c>
      <c r="S31" s="191">
        <v>0.24</v>
      </c>
      <c r="T31" s="191" t="s">
        <v>939</v>
      </c>
      <c r="U31" s="191" t="s">
        <v>947</v>
      </c>
      <c r="V31" s="190" t="s">
        <v>940</v>
      </c>
      <c r="W31" s="194">
        <v>78</v>
      </c>
      <c r="X31" s="194" t="s">
        <v>949</v>
      </c>
      <c r="Y31" s="194" t="s">
        <v>115</v>
      </c>
      <c r="Z31" s="195">
        <v>20</v>
      </c>
      <c r="AA31" s="195" t="s">
        <v>949</v>
      </c>
      <c r="AB31" s="195" t="s">
        <v>947</v>
      </c>
      <c r="AC31" s="198" t="s">
        <v>946</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936</v>
      </c>
      <c r="H32" s="196" t="s">
        <v>59</v>
      </c>
      <c r="I32" s="188">
        <v>6.15</v>
      </c>
      <c r="J32" s="188" t="s">
        <v>937</v>
      </c>
      <c r="K32" s="188" t="s">
        <v>115</v>
      </c>
      <c r="L32" s="189">
        <v>0.92</v>
      </c>
      <c r="M32" s="189" t="s">
        <v>937</v>
      </c>
      <c r="N32" s="189" t="s">
        <v>947</v>
      </c>
      <c r="O32" s="188" t="s">
        <v>938</v>
      </c>
      <c r="P32" s="190">
        <v>1.53</v>
      </c>
      <c r="Q32" s="190" t="s">
        <v>939</v>
      </c>
      <c r="R32" s="190" t="s">
        <v>115</v>
      </c>
      <c r="S32" s="191">
        <v>0.2</v>
      </c>
      <c r="T32" s="191" t="s">
        <v>939</v>
      </c>
      <c r="U32" s="191" t="s">
        <v>947</v>
      </c>
      <c r="V32" s="190" t="s">
        <v>940</v>
      </c>
      <c r="W32" s="194">
        <v>33</v>
      </c>
      <c r="X32" s="194" t="s">
        <v>949</v>
      </c>
      <c r="Y32" s="194" t="s">
        <v>115</v>
      </c>
      <c r="Z32" s="195">
        <v>7</v>
      </c>
      <c r="AA32" s="195" t="s">
        <v>949</v>
      </c>
      <c r="AB32" s="195" t="s">
        <v>947</v>
      </c>
      <c r="AC32" s="198" t="s">
        <v>946</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936</v>
      </c>
      <c r="H33" s="196" t="s">
        <v>59</v>
      </c>
      <c r="I33" s="188">
        <v>3.3</v>
      </c>
      <c r="J33" s="188" t="s">
        <v>937</v>
      </c>
      <c r="K33" s="188" t="s">
        <v>115</v>
      </c>
      <c r="L33" s="189">
        <v>3.9</v>
      </c>
      <c r="M33" s="189" t="s">
        <v>937</v>
      </c>
      <c r="N33" s="189" t="s">
        <v>116</v>
      </c>
      <c r="O33" s="188" t="s">
        <v>938</v>
      </c>
      <c r="P33" s="190">
        <v>1</v>
      </c>
      <c r="Q33" s="190" t="s">
        <v>939</v>
      </c>
      <c r="R33" s="190" t="s">
        <v>115</v>
      </c>
      <c r="S33" s="191">
        <v>0.99</v>
      </c>
      <c r="T33" s="191" t="s">
        <v>939</v>
      </c>
      <c r="U33" s="191" t="s">
        <v>116</v>
      </c>
      <c r="V33" s="190" t="s">
        <v>940</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936</v>
      </c>
      <c r="H34" s="196" t="s">
        <v>59</v>
      </c>
      <c r="I34" s="188">
        <v>19.5</v>
      </c>
      <c r="J34" s="188" t="s">
        <v>937</v>
      </c>
      <c r="K34" s="188" t="s">
        <v>115</v>
      </c>
      <c r="L34" s="189">
        <v>13.6</v>
      </c>
      <c r="M34" s="189" t="s">
        <v>937</v>
      </c>
      <c r="N34" s="189" t="s">
        <v>116</v>
      </c>
      <c r="O34" s="188" t="s">
        <v>938</v>
      </c>
      <c r="P34" s="190">
        <v>5</v>
      </c>
      <c r="Q34" s="190" t="s">
        <v>939</v>
      </c>
      <c r="R34" s="190" t="s">
        <v>115</v>
      </c>
      <c r="S34" s="191">
        <v>2.2999999999999998</v>
      </c>
      <c r="T34" s="191" t="s">
        <v>939</v>
      </c>
      <c r="U34" s="191" t="s">
        <v>116</v>
      </c>
      <c r="V34" s="190" t="s">
        <v>940</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936</v>
      </c>
      <c r="H35" s="196" t="s">
        <v>59</v>
      </c>
      <c r="I35" s="188">
        <v>63.2</v>
      </c>
      <c r="J35" s="188" t="s">
        <v>937</v>
      </c>
      <c r="K35" s="188" t="s">
        <v>115</v>
      </c>
      <c r="L35" s="189">
        <v>29.5</v>
      </c>
      <c r="M35" s="189" t="s">
        <v>937</v>
      </c>
      <c r="N35" s="189" t="s">
        <v>116</v>
      </c>
      <c r="O35" s="188" t="s">
        <v>938</v>
      </c>
      <c r="P35" s="190">
        <v>13.4</v>
      </c>
      <c r="Q35" s="190" t="s">
        <v>939</v>
      </c>
      <c r="R35" s="190" t="s">
        <v>115</v>
      </c>
      <c r="S35" s="191">
        <v>3.9</v>
      </c>
      <c r="T35" s="191" t="s">
        <v>939</v>
      </c>
      <c r="U35" s="191" t="s">
        <v>116</v>
      </c>
      <c r="V35" s="190" t="s">
        <v>940</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936</v>
      </c>
      <c r="H36" s="196" t="s">
        <v>59</v>
      </c>
      <c r="I36" s="188">
        <v>4.8099999999999996</v>
      </c>
      <c r="J36" s="188" t="s">
        <v>937</v>
      </c>
      <c r="K36" s="188" t="s">
        <v>115</v>
      </c>
      <c r="L36" s="189">
        <v>2.75</v>
      </c>
      <c r="M36" s="189" t="s">
        <v>937</v>
      </c>
      <c r="N36" s="189" t="s">
        <v>116</v>
      </c>
      <c r="O36" s="188" t="s">
        <v>938</v>
      </c>
      <c r="P36" s="190">
        <v>1.87</v>
      </c>
      <c r="Q36" s="190" t="s">
        <v>939</v>
      </c>
      <c r="R36" s="190" t="s">
        <v>115</v>
      </c>
      <c r="S36" s="191">
        <v>1.17</v>
      </c>
      <c r="T36" s="191" t="s">
        <v>939</v>
      </c>
      <c r="U36" s="191" t="s">
        <v>116</v>
      </c>
      <c r="V36" s="190" t="s">
        <v>940</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936</v>
      </c>
      <c r="H37" s="196" t="s">
        <v>59</v>
      </c>
      <c r="I37" s="188">
        <v>11.3</v>
      </c>
      <c r="J37" s="188" t="s">
        <v>937</v>
      </c>
      <c r="K37" s="188" t="s">
        <v>115</v>
      </c>
      <c r="L37" s="189">
        <v>8.5399999999999991</v>
      </c>
      <c r="M37" s="189" t="s">
        <v>937</v>
      </c>
      <c r="N37" s="189" t="s">
        <v>116</v>
      </c>
      <c r="O37" s="188" t="s">
        <v>938</v>
      </c>
      <c r="P37" s="190">
        <v>3.76</v>
      </c>
      <c r="Q37" s="190" t="s">
        <v>939</v>
      </c>
      <c r="R37" s="190" t="s">
        <v>115</v>
      </c>
      <c r="S37" s="191">
        <v>2.5099999999999998</v>
      </c>
      <c r="T37" s="191" t="s">
        <v>939</v>
      </c>
      <c r="U37" s="191" t="s">
        <v>116</v>
      </c>
      <c r="V37" s="190" t="s">
        <v>940</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936</v>
      </c>
      <c r="H38" s="196" t="s">
        <v>59</v>
      </c>
      <c r="I38" s="188">
        <v>22</v>
      </c>
      <c r="J38" s="188" t="s">
        <v>937</v>
      </c>
      <c r="K38" s="188" t="s">
        <v>115</v>
      </c>
      <c r="L38" s="189">
        <v>15.1</v>
      </c>
      <c r="M38" s="189" t="s">
        <v>937</v>
      </c>
      <c r="N38" s="189" t="s">
        <v>116</v>
      </c>
      <c r="O38" s="188" t="s">
        <v>938</v>
      </c>
      <c r="P38" s="190">
        <v>6.6</v>
      </c>
      <c r="Q38" s="190" t="s">
        <v>939</v>
      </c>
      <c r="R38" s="190" t="s">
        <v>115</v>
      </c>
      <c r="S38" s="191">
        <v>3.7</v>
      </c>
      <c r="T38" s="191" t="s">
        <v>939</v>
      </c>
      <c r="U38" s="191" t="s">
        <v>116</v>
      </c>
      <c r="V38" s="190" t="s">
        <v>940</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936</v>
      </c>
      <c r="H39" s="196" t="s">
        <v>59</v>
      </c>
      <c r="I39" s="188">
        <v>1.64</v>
      </c>
      <c r="J39" s="188" t="s">
        <v>937</v>
      </c>
      <c r="K39" s="188" t="s">
        <v>115</v>
      </c>
      <c r="L39" s="189">
        <v>1.64</v>
      </c>
      <c r="M39" s="189" t="s">
        <v>937</v>
      </c>
      <c r="N39" s="189" t="s">
        <v>116</v>
      </c>
      <c r="O39" s="188" t="s">
        <v>938</v>
      </c>
      <c r="P39" s="190">
        <v>0.84</v>
      </c>
      <c r="Q39" s="190" t="s">
        <v>939</v>
      </c>
      <c r="R39" s="190" t="s">
        <v>115</v>
      </c>
      <c r="S39" s="191">
        <v>0.23</v>
      </c>
      <c r="T39" s="191" t="s">
        <v>939</v>
      </c>
      <c r="U39" s="191" t="s">
        <v>116</v>
      </c>
      <c r="V39" s="190" t="s">
        <v>940</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936</v>
      </c>
      <c r="H40" s="196" t="s">
        <v>59</v>
      </c>
      <c r="I40" s="188">
        <v>6.9</v>
      </c>
      <c r="J40" s="188" t="s">
        <v>937</v>
      </c>
      <c r="K40" s="188" t="s">
        <v>115</v>
      </c>
      <c r="L40" s="189">
        <v>2.5</v>
      </c>
      <c r="M40" s="189" t="s">
        <v>937</v>
      </c>
      <c r="N40" s="189" t="s">
        <v>116</v>
      </c>
      <c r="O40" s="188" t="s">
        <v>938</v>
      </c>
      <c r="P40" s="190">
        <v>2.6</v>
      </c>
      <c r="Q40" s="190" t="s">
        <v>939</v>
      </c>
      <c r="R40" s="190" t="s">
        <v>115</v>
      </c>
      <c r="S40" s="191">
        <v>1</v>
      </c>
      <c r="T40" s="191" t="s">
        <v>939</v>
      </c>
      <c r="U40" s="191" t="s">
        <v>116</v>
      </c>
      <c r="V40" s="190" t="s">
        <v>940</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936</v>
      </c>
      <c r="H41" s="196" t="s">
        <v>59</v>
      </c>
      <c r="I41" s="188">
        <v>24.3</v>
      </c>
      <c r="J41" s="188" t="s">
        <v>937</v>
      </c>
      <c r="K41" s="188" t="s">
        <v>115</v>
      </c>
      <c r="L41" s="189">
        <v>19.2</v>
      </c>
      <c r="M41" s="189" t="s">
        <v>937</v>
      </c>
      <c r="N41" s="189" t="s">
        <v>116</v>
      </c>
      <c r="O41" s="188" t="s">
        <v>938</v>
      </c>
      <c r="P41" s="190">
        <v>8.8000000000000007</v>
      </c>
      <c r="Q41" s="190" t="s">
        <v>939</v>
      </c>
      <c r="R41" s="190" t="s">
        <v>115</v>
      </c>
      <c r="S41" s="191">
        <v>7.9</v>
      </c>
      <c r="T41" s="191" t="s">
        <v>939</v>
      </c>
      <c r="U41" s="191" t="s">
        <v>116</v>
      </c>
      <c r="V41" s="190" t="s">
        <v>940</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936</v>
      </c>
      <c r="H42" s="196" t="s">
        <v>59</v>
      </c>
      <c r="I42" s="188">
        <v>36.799999999999997</v>
      </c>
      <c r="J42" s="188" t="s">
        <v>937</v>
      </c>
      <c r="K42" s="188" t="s">
        <v>115</v>
      </c>
      <c r="L42" s="189">
        <v>15.2</v>
      </c>
      <c r="M42" s="189" t="s">
        <v>937</v>
      </c>
      <c r="N42" s="189" t="s">
        <v>116</v>
      </c>
      <c r="O42" s="188" t="s">
        <v>938</v>
      </c>
      <c r="P42" s="190">
        <v>10.3</v>
      </c>
      <c r="Q42" s="190" t="s">
        <v>939</v>
      </c>
      <c r="R42" s="190" t="s">
        <v>115</v>
      </c>
      <c r="S42" s="191">
        <v>3.5</v>
      </c>
      <c r="T42" s="191" t="s">
        <v>939</v>
      </c>
      <c r="U42" s="191" t="s">
        <v>116</v>
      </c>
      <c r="V42" s="190" t="s">
        <v>940</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936</v>
      </c>
      <c r="H43" s="196" t="s">
        <v>59</v>
      </c>
      <c r="I43" s="188">
        <v>6.7</v>
      </c>
      <c r="J43" s="188" t="s">
        <v>937</v>
      </c>
      <c r="K43" s="188" t="s">
        <v>115</v>
      </c>
      <c r="L43" s="189">
        <v>3.2</v>
      </c>
      <c r="M43" s="189" t="s">
        <v>937</v>
      </c>
      <c r="N43" s="189" t="s">
        <v>116</v>
      </c>
      <c r="O43" s="188" t="s">
        <v>938</v>
      </c>
      <c r="P43" s="190">
        <v>2.4</v>
      </c>
      <c r="Q43" s="190" t="s">
        <v>939</v>
      </c>
      <c r="R43" s="190" t="s">
        <v>115</v>
      </c>
      <c r="S43" s="191">
        <v>1.1000000000000001</v>
      </c>
      <c r="T43" s="191" t="s">
        <v>939</v>
      </c>
      <c r="U43" s="191" t="s">
        <v>116</v>
      </c>
      <c r="V43" s="190" t="s">
        <v>940</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936</v>
      </c>
      <c r="H44" s="196" t="s">
        <v>59</v>
      </c>
      <c r="I44" s="188">
        <v>4.32</v>
      </c>
      <c r="J44" s="188" t="s">
        <v>937</v>
      </c>
      <c r="K44" s="188" t="s">
        <v>115</v>
      </c>
      <c r="L44" s="189">
        <v>1.4</v>
      </c>
      <c r="M44" s="189" t="s">
        <v>937</v>
      </c>
      <c r="N44" s="189" t="s">
        <v>947</v>
      </c>
      <c r="O44" s="188" t="s">
        <v>938</v>
      </c>
      <c r="P44" s="190">
        <v>1.96</v>
      </c>
      <c r="Q44" s="190" t="s">
        <v>939</v>
      </c>
      <c r="R44" s="190" t="s">
        <v>115</v>
      </c>
      <c r="S44" s="191">
        <v>0.74</v>
      </c>
      <c r="T44" s="191" t="s">
        <v>939</v>
      </c>
      <c r="U44" s="191" t="s">
        <v>947</v>
      </c>
      <c r="V44" s="199" t="s">
        <v>940</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936</v>
      </c>
      <c r="H45" s="196" t="s">
        <v>59</v>
      </c>
      <c r="I45" s="188">
        <v>39.799999999999997</v>
      </c>
      <c r="J45" s="188" t="s">
        <v>937</v>
      </c>
      <c r="K45" s="188" t="s">
        <v>115</v>
      </c>
      <c r="L45" s="189">
        <v>9.6</v>
      </c>
      <c r="M45" s="189" t="s">
        <v>937</v>
      </c>
      <c r="N45" s="189" t="s">
        <v>947</v>
      </c>
      <c r="O45" s="188" t="s">
        <v>938</v>
      </c>
      <c r="P45" s="190">
        <v>8.4</v>
      </c>
      <c r="Q45" s="190" t="s">
        <v>939</v>
      </c>
      <c r="R45" s="190" t="s">
        <v>115</v>
      </c>
      <c r="S45" s="191">
        <v>0.74</v>
      </c>
      <c r="T45" s="191" t="s">
        <v>939</v>
      </c>
      <c r="U45" s="191" t="s">
        <v>947</v>
      </c>
      <c r="V45" s="199" t="s">
        <v>940</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936</v>
      </c>
      <c r="H46" s="196" t="s">
        <v>59</v>
      </c>
      <c r="I46" s="188"/>
      <c r="J46" s="188"/>
      <c r="K46" s="188"/>
      <c r="L46" s="189"/>
      <c r="M46" s="189"/>
      <c r="N46" s="189"/>
      <c r="O46" s="188"/>
      <c r="P46" s="190">
        <v>414</v>
      </c>
      <c r="Q46" s="190" t="s">
        <v>944</v>
      </c>
      <c r="R46" s="190" t="s">
        <v>238</v>
      </c>
      <c r="S46" s="191"/>
      <c r="T46" s="191"/>
      <c r="U46" s="191"/>
      <c r="V46" s="199" t="s">
        <v>940</v>
      </c>
      <c r="W46" s="194">
        <v>190.1</v>
      </c>
      <c r="X46" s="194" t="s">
        <v>945</v>
      </c>
      <c r="Y46" s="194" t="s">
        <v>238</v>
      </c>
      <c r="Z46" s="195"/>
      <c r="AA46" s="195"/>
      <c r="AB46" s="195"/>
      <c r="AC46" s="198" t="s">
        <v>946</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936</v>
      </c>
      <c r="H47" s="196" t="s">
        <v>59</v>
      </c>
      <c r="I47" s="188"/>
      <c r="J47" s="188"/>
      <c r="K47" s="188"/>
      <c r="L47" s="189"/>
      <c r="M47" s="189"/>
      <c r="N47" s="189"/>
      <c r="O47" s="188"/>
      <c r="P47" s="190">
        <v>840.7</v>
      </c>
      <c r="Q47" s="190" t="s">
        <v>944</v>
      </c>
      <c r="R47" s="190" t="s">
        <v>238</v>
      </c>
      <c r="S47" s="191"/>
      <c r="T47" s="191"/>
      <c r="U47" s="191"/>
      <c r="V47" s="199" t="s">
        <v>940</v>
      </c>
      <c r="W47" s="194">
        <v>49.4</v>
      </c>
      <c r="X47" s="194" t="s">
        <v>945</v>
      </c>
      <c r="Y47" s="194" t="s">
        <v>238</v>
      </c>
      <c r="Z47" s="195"/>
      <c r="AA47" s="195"/>
      <c r="AB47" s="195"/>
      <c r="AC47" s="198" t="s">
        <v>946</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936</v>
      </c>
      <c r="H48" s="196" t="s">
        <v>59</v>
      </c>
      <c r="I48" s="188"/>
      <c r="J48" s="188"/>
      <c r="K48" s="188"/>
      <c r="L48" s="189"/>
      <c r="M48" s="189"/>
      <c r="N48" s="189"/>
      <c r="O48" s="188"/>
      <c r="P48" s="190">
        <v>1149.9000000000001</v>
      </c>
      <c r="Q48" s="190" t="s">
        <v>944</v>
      </c>
      <c r="R48" s="190" t="s">
        <v>238</v>
      </c>
      <c r="S48" s="191"/>
      <c r="T48" s="191"/>
      <c r="U48" s="191"/>
      <c r="V48" s="199" t="s">
        <v>940</v>
      </c>
      <c r="W48" s="194">
        <v>63.7</v>
      </c>
      <c r="X48" s="194" t="s">
        <v>945</v>
      </c>
      <c r="Y48" s="194" t="s">
        <v>238</v>
      </c>
      <c r="Z48" s="195"/>
      <c r="AA48" s="195"/>
      <c r="AB48" s="195"/>
      <c r="AC48" s="198" t="s">
        <v>946</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936</v>
      </c>
      <c r="H49" s="196" t="s">
        <v>59</v>
      </c>
      <c r="I49" s="188"/>
      <c r="J49" s="188"/>
      <c r="K49" s="188"/>
      <c r="L49" s="189"/>
      <c r="M49" s="189"/>
      <c r="N49" s="189"/>
      <c r="O49" s="188"/>
      <c r="P49" s="190">
        <v>926.3</v>
      </c>
      <c r="Q49" s="190" t="s">
        <v>944</v>
      </c>
      <c r="R49" s="190" t="s">
        <v>238</v>
      </c>
      <c r="S49" s="191"/>
      <c r="T49" s="191"/>
      <c r="U49" s="191"/>
      <c r="V49" s="199" t="s">
        <v>940</v>
      </c>
      <c r="W49" s="194">
        <v>72.900000000000006</v>
      </c>
      <c r="X49" s="194" t="s">
        <v>945</v>
      </c>
      <c r="Y49" s="194" t="s">
        <v>238</v>
      </c>
      <c r="Z49" s="195"/>
      <c r="AA49" s="195"/>
      <c r="AB49" s="195"/>
      <c r="AC49" s="198" t="s">
        <v>946</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936</v>
      </c>
      <c r="H50" s="196" t="s">
        <v>59</v>
      </c>
      <c r="I50" s="188"/>
      <c r="J50" s="188"/>
      <c r="K50" s="188"/>
      <c r="L50" s="189"/>
      <c r="M50" s="189"/>
      <c r="N50" s="189"/>
      <c r="O50" s="188"/>
      <c r="P50" s="190">
        <v>423</v>
      </c>
      <c r="Q50" s="190" t="s">
        <v>944</v>
      </c>
      <c r="R50" s="190" t="s">
        <v>238</v>
      </c>
      <c r="S50" s="191"/>
      <c r="T50" s="191"/>
      <c r="U50" s="191"/>
      <c r="V50" s="199" t="s">
        <v>940</v>
      </c>
      <c r="W50" s="194">
        <v>155.4</v>
      </c>
      <c r="X50" s="194" t="s">
        <v>945</v>
      </c>
      <c r="Y50" s="194" t="s">
        <v>238</v>
      </c>
      <c r="Z50" s="195"/>
      <c r="AA50" s="195"/>
      <c r="AB50" s="195"/>
      <c r="AC50" s="198" t="s">
        <v>946</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936</v>
      </c>
      <c r="H51" s="196" t="s">
        <v>59</v>
      </c>
      <c r="I51" s="188"/>
      <c r="J51" s="188"/>
      <c r="K51" s="188"/>
      <c r="L51" s="189"/>
      <c r="M51" s="189"/>
      <c r="N51" s="189"/>
      <c r="O51" s="188"/>
      <c r="P51" s="190">
        <v>1281.2</v>
      </c>
      <c r="Q51" s="190" t="s">
        <v>944</v>
      </c>
      <c r="R51" s="190" t="s">
        <v>238</v>
      </c>
      <c r="S51" s="191"/>
      <c r="T51" s="191"/>
      <c r="U51" s="191"/>
      <c r="V51" s="199" t="s">
        <v>940</v>
      </c>
      <c r="W51" s="194">
        <v>77.599999999999994</v>
      </c>
      <c r="X51" s="194" t="s">
        <v>945</v>
      </c>
      <c r="Y51" s="194" t="s">
        <v>238</v>
      </c>
      <c r="Z51" s="195"/>
      <c r="AA51" s="195"/>
      <c r="AB51" s="195"/>
      <c r="AC51" s="198" t="s">
        <v>946</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936</v>
      </c>
      <c r="H52" s="196" t="s">
        <v>59</v>
      </c>
      <c r="I52" s="188"/>
      <c r="J52" s="188"/>
      <c r="K52" s="188"/>
      <c r="L52" s="189"/>
      <c r="M52" s="189"/>
      <c r="N52" s="189"/>
      <c r="O52" s="188"/>
      <c r="P52" s="190">
        <v>773.9</v>
      </c>
      <c r="Q52" s="190" t="s">
        <v>944</v>
      </c>
      <c r="R52" s="190" t="s">
        <v>238</v>
      </c>
      <c r="S52" s="191"/>
      <c r="T52" s="191"/>
      <c r="U52" s="191"/>
      <c r="V52" s="199" t="s">
        <v>940</v>
      </c>
      <c r="W52" s="194">
        <v>75</v>
      </c>
      <c r="X52" s="194" t="s">
        <v>945</v>
      </c>
      <c r="Y52" s="194" t="s">
        <v>238</v>
      </c>
      <c r="Z52" s="195"/>
      <c r="AA52" s="195"/>
      <c r="AB52" s="195"/>
      <c r="AC52" s="198" t="s">
        <v>946</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936</v>
      </c>
      <c r="H53" s="196" t="s">
        <v>59</v>
      </c>
      <c r="I53" s="188"/>
      <c r="J53" s="188"/>
      <c r="K53" s="188"/>
      <c r="L53" s="189"/>
      <c r="M53" s="189"/>
      <c r="N53" s="189"/>
      <c r="O53" s="188"/>
      <c r="P53" s="190">
        <v>3001.3</v>
      </c>
      <c r="Q53" s="190" t="s">
        <v>944</v>
      </c>
      <c r="R53" s="190" t="s">
        <v>238</v>
      </c>
      <c r="S53" s="191"/>
      <c r="T53" s="191"/>
      <c r="U53" s="191"/>
      <c r="V53" s="199" t="s">
        <v>940</v>
      </c>
      <c r="W53" s="194">
        <v>48.1</v>
      </c>
      <c r="X53" s="194" t="s">
        <v>945</v>
      </c>
      <c r="Y53" s="194" t="s">
        <v>238</v>
      </c>
      <c r="Z53" s="195"/>
      <c r="AA53" s="195"/>
      <c r="AB53" s="195"/>
      <c r="AC53" s="198" t="s">
        <v>946</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936</v>
      </c>
      <c r="H54" s="196" t="s">
        <v>59</v>
      </c>
      <c r="I54" s="188"/>
      <c r="J54" s="188"/>
      <c r="K54" s="188"/>
      <c r="L54" s="189"/>
      <c r="M54" s="189"/>
      <c r="N54" s="189"/>
      <c r="O54" s="188"/>
      <c r="P54" s="190">
        <v>1461.7</v>
      </c>
      <c r="Q54" s="190" t="s">
        <v>944</v>
      </c>
      <c r="R54" s="190" t="s">
        <v>238</v>
      </c>
      <c r="S54" s="191"/>
      <c r="T54" s="191"/>
      <c r="U54" s="191"/>
      <c r="V54" s="199" t="s">
        <v>940</v>
      </c>
      <c r="W54" s="194">
        <v>122.8</v>
      </c>
      <c r="X54" s="194" t="s">
        <v>945</v>
      </c>
      <c r="Y54" s="194" t="s">
        <v>238</v>
      </c>
      <c r="Z54" s="195"/>
      <c r="AA54" s="195"/>
      <c r="AB54" s="195"/>
      <c r="AC54" s="198" t="s">
        <v>946</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936</v>
      </c>
      <c r="H55" s="196" t="s">
        <v>59</v>
      </c>
      <c r="I55" s="188"/>
      <c r="J55" s="188"/>
      <c r="K55" s="188"/>
      <c r="L55" s="189"/>
      <c r="M55" s="189"/>
      <c r="N55" s="189"/>
      <c r="O55" s="188"/>
      <c r="P55" s="190">
        <v>901.1</v>
      </c>
      <c r="Q55" s="190" t="s">
        <v>944</v>
      </c>
      <c r="R55" s="190" t="s">
        <v>238</v>
      </c>
      <c r="S55" s="191"/>
      <c r="T55" s="191"/>
      <c r="U55" s="191"/>
      <c r="V55" s="199" t="s">
        <v>940</v>
      </c>
      <c r="W55" s="194">
        <v>81.7</v>
      </c>
      <c r="X55" s="194" t="s">
        <v>945</v>
      </c>
      <c r="Y55" s="194" t="s">
        <v>238</v>
      </c>
      <c r="Z55" s="195"/>
      <c r="AA55" s="195"/>
      <c r="AB55" s="195"/>
      <c r="AC55" s="198" t="s">
        <v>946</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936</v>
      </c>
      <c r="H56" s="196" t="s">
        <v>59</v>
      </c>
      <c r="I56" s="188"/>
      <c r="J56" s="188"/>
      <c r="K56" s="188"/>
      <c r="L56" s="189"/>
      <c r="M56" s="189"/>
      <c r="N56" s="189"/>
      <c r="O56" s="188"/>
      <c r="P56" s="190">
        <v>530</v>
      </c>
      <c r="Q56" s="190" t="s">
        <v>944</v>
      </c>
      <c r="R56" s="190" t="s">
        <v>238</v>
      </c>
      <c r="S56" s="191"/>
      <c r="T56" s="191"/>
      <c r="U56" s="191"/>
      <c r="V56" s="199" t="s">
        <v>940</v>
      </c>
      <c r="W56" s="194">
        <v>132.30000000000001</v>
      </c>
      <c r="X56" s="194" t="s">
        <v>945</v>
      </c>
      <c r="Y56" s="194" t="s">
        <v>238</v>
      </c>
      <c r="Z56" s="195"/>
      <c r="AA56" s="195"/>
      <c r="AB56" s="195"/>
      <c r="AC56" s="198" t="s">
        <v>946</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936</v>
      </c>
      <c r="H57" s="196" t="s">
        <v>59</v>
      </c>
      <c r="I57" s="188"/>
      <c r="J57" s="188"/>
      <c r="K57" s="188"/>
      <c r="L57" s="189"/>
      <c r="M57" s="189"/>
      <c r="N57" s="189"/>
      <c r="O57" s="188"/>
      <c r="P57" s="190">
        <v>786.2</v>
      </c>
      <c r="Q57" s="190" t="s">
        <v>944</v>
      </c>
      <c r="R57" s="190" t="s">
        <v>238</v>
      </c>
      <c r="S57" s="191"/>
      <c r="T57" s="191"/>
      <c r="U57" s="191"/>
      <c r="V57" s="199" t="s">
        <v>940</v>
      </c>
      <c r="W57" s="194">
        <v>72.099999999999994</v>
      </c>
      <c r="X57" s="194" t="s">
        <v>945</v>
      </c>
      <c r="Y57" s="194" t="s">
        <v>238</v>
      </c>
      <c r="Z57" s="195"/>
      <c r="AA57" s="195"/>
      <c r="AB57" s="195"/>
      <c r="AC57" s="198" t="s">
        <v>946</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936</v>
      </c>
      <c r="H58" s="196" t="s">
        <v>59</v>
      </c>
      <c r="I58" s="188"/>
      <c r="J58" s="188"/>
      <c r="K58" s="188"/>
      <c r="L58" s="189"/>
      <c r="M58" s="189"/>
      <c r="N58" s="189"/>
      <c r="O58" s="188"/>
      <c r="P58" s="190">
        <v>877.2</v>
      </c>
      <c r="Q58" s="190" t="s">
        <v>944</v>
      </c>
      <c r="R58" s="190" t="s">
        <v>238</v>
      </c>
      <c r="S58" s="191"/>
      <c r="T58" s="191"/>
      <c r="U58" s="191"/>
      <c r="V58" s="199" t="s">
        <v>940</v>
      </c>
      <c r="W58" s="194">
        <v>144.5</v>
      </c>
      <c r="X58" s="194" t="s">
        <v>945</v>
      </c>
      <c r="Y58" s="194" t="s">
        <v>238</v>
      </c>
      <c r="Z58" s="195"/>
      <c r="AA58" s="195"/>
      <c r="AB58" s="195"/>
      <c r="AC58" s="198" t="s">
        <v>946</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936</v>
      </c>
      <c r="H59" s="196" t="s">
        <v>59</v>
      </c>
      <c r="I59" s="188"/>
      <c r="J59" s="188"/>
      <c r="K59" s="188"/>
      <c r="L59" s="189"/>
      <c r="M59" s="189"/>
      <c r="N59" s="189"/>
      <c r="O59" s="188"/>
      <c r="P59" s="190">
        <v>764.2</v>
      </c>
      <c r="Q59" s="190" t="s">
        <v>944</v>
      </c>
      <c r="R59" s="190" t="s">
        <v>238</v>
      </c>
      <c r="S59" s="191"/>
      <c r="T59" s="191"/>
      <c r="U59" s="191"/>
      <c r="V59" s="199" t="s">
        <v>940</v>
      </c>
      <c r="W59" s="194">
        <v>57.6</v>
      </c>
      <c r="X59" s="194" t="s">
        <v>945</v>
      </c>
      <c r="Y59" s="194" t="s">
        <v>238</v>
      </c>
      <c r="Z59" s="195"/>
      <c r="AA59" s="195"/>
      <c r="AB59" s="195"/>
      <c r="AC59" s="198" t="s">
        <v>946</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936</v>
      </c>
      <c r="H60" s="196" t="s">
        <v>59</v>
      </c>
      <c r="I60" s="188"/>
      <c r="J60" s="188"/>
      <c r="K60" s="188"/>
      <c r="L60" s="189"/>
      <c r="M60" s="189"/>
      <c r="N60" s="189"/>
      <c r="O60" s="188"/>
      <c r="P60" s="190">
        <v>1829.2</v>
      </c>
      <c r="Q60" s="190" t="s">
        <v>944</v>
      </c>
      <c r="R60" s="190" t="s">
        <v>238</v>
      </c>
      <c r="S60" s="191"/>
      <c r="T60" s="191"/>
      <c r="U60" s="191"/>
      <c r="V60" s="199" t="s">
        <v>940</v>
      </c>
      <c r="W60" s="194">
        <v>28.9</v>
      </c>
      <c r="X60" s="194" t="s">
        <v>945</v>
      </c>
      <c r="Y60" s="194" t="s">
        <v>238</v>
      </c>
      <c r="Z60" s="195"/>
      <c r="AA60" s="195"/>
      <c r="AB60" s="195"/>
      <c r="AC60" s="198" t="s">
        <v>946</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936</v>
      </c>
      <c r="H61" s="196" t="s">
        <v>59</v>
      </c>
      <c r="I61" s="188"/>
      <c r="J61" s="188"/>
      <c r="K61" s="188"/>
      <c r="L61" s="189"/>
      <c r="M61" s="189"/>
      <c r="N61" s="189"/>
      <c r="O61" s="188"/>
      <c r="P61" s="190">
        <v>2603.1</v>
      </c>
      <c r="Q61" s="190" t="s">
        <v>944</v>
      </c>
      <c r="R61" s="190" t="s">
        <v>238</v>
      </c>
      <c r="S61" s="191"/>
      <c r="T61" s="191"/>
      <c r="U61" s="191"/>
      <c r="V61" s="199" t="s">
        <v>940</v>
      </c>
      <c r="W61" s="194">
        <v>60.4</v>
      </c>
      <c r="X61" s="194" t="s">
        <v>945</v>
      </c>
      <c r="Y61" s="194" t="s">
        <v>238</v>
      </c>
      <c r="Z61" s="195"/>
      <c r="AA61" s="195"/>
      <c r="AB61" s="195"/>
      <c r="AC61" s="198" t="s">
        <v>946</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936</v>
      </c>
      <c r="H62" s="196" t="s">
        <v>59</v>
      </c>
      <c r="I62" s="188"/>
      <c r="J62" s="188"/>
      <c r="K62" s="188"/>
      <c r="L62" s="189"/>
      <c r="M62" s="189"/>
      <c r="N62" s="189"/>
      <c r="O62" s="188"/>
      <c r="P62" s="190">
        <v>1260.3</v>
      </c>
      <c r="Q62" s="190" t="s">
        <v>944</v>
      </c>
      <c r="R62" s="190" t="s">
        <v>238</v>
      </c>
      <c r="S62" s="191"/>
      <c r="T62" s="191"/>
      <c r="U62" s="191"/>
      <c r="V62" s="199" t="s">
        <v>940</v>
      </c>
      <c r="W62" s="194">
        <v>71.599999999999994</v>
      </c>
      <c r="X62" s="194" t="s">
        <v>945</v>
      </c>
      <c r="Y62" s="194" t="s">
        <v>238</v>
      </c>
      <c r="Z62" s="195"/>
      <c r="AA62" s="195"/>
      <c r="AB62" s="195"/>
      <c r="AC62" s="198" t="s">
        <v>946</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936</v>
      </c>
      <c r="H63" s="196" t="s">
        <v>59</v>
      </c>
      <c r="I63" s="188"/>
      <c r="J63" s="188"/>
      <c r="K63" s="188"/>
      <c r="L63" s="189"/>
      <c r="M63" s="189"/>
      <c r="N63" s="189"/>
      <c r="O63" s="188"/>
      <c r="P63" s="190">
        <v>494.9</v>
      </c>
      <c r="Q63" s="190" t="s">
        <v>944</v>
      </c>
      <c r="R63" s="190" t="s">
        <v>238</v>
      </c>
      <c r="S63" s="191"/>
      <c r="T63" s="191"/>
      <c r="U63" s="191"/>
      <c r="V63" s="199" t="s">
        <v>940</v>
      </c>
      <c r="W63" s="194">
        <v>88</v>
      </c>
      <c r="X63" s="194" t="s">
        <v>945</v>
      </c>
      <c r="Y63" s="194" t="s">
        <v>238</v>
      </c>
      <c r="Z63" s="195"/>
      <c r="AA63" s="195"/>
      <c r="AB63" s="195"/>
      <c r="AC63" s="198" t="s">
        <v>946</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936</v>
      </c>
      <c r="H64" s="196" t="s">
        <v>59</v>
      </c>
      <c r="I64" s="188"/>
      <c r="J64" s="188"/>
      <c r="K64" s="188"/>
      <c r="L64" s="189"/>
      <c r="M64" s="189"/>
      <c r="N64" s="189"/>
      <c r="O64" s="188"/>
      <c r="P64" s="190">
        <v>2227.1999999999998</v>
      </c>
      <c r="Q64" s="190" t="s">
        <v>944</v>
      </c>
      <c r="R64" s="190" t="s">
        <v>238</v>
      </c>
      <c r="S64" s="191"/>
      <c r="T64" s="191"/>
      <c r="U64" s="191"/>
      <c r="V64" s="199" t="s">
        <v>940</v>
      </c>
      <c r="W64" s="194">
        <v>23.6</v>
      </c>
      <c r="X64" s="194" t="s">
        <v>945</v>
      </c>
      <c r="Y64" s="194" t="s">
        <v>238</v>
      </c>
      <c r="Z64" s="195"/>
      <c r="AA64" s="195"/>
      <c r="AB64" s="195"/>
      <c r="AC64" s="198" t="s">
        <v>946</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936</v>
      </c>
      <c r="H65" s="196" t="s">
        <v>59</v>
      </c>
      <c r="I65" s="188"/>
      <c r="J65" s="188"/>
      <c r="K65" s="188"/>
      <c r="L65" s="189"/>
      <c r="M65" s="189"/>
      <c r="N65" s="189"/>
      <c r="O65" s="188"/>
      <c r="P65" s="190">
        <v>280.5</v>
      </c>
      <c r="Q65" s="190" t="s">
        <v>944</v>
      </c>
      <c r="R65" s="190" t="s">
        <v>238</v>
      </c>
      <c r="S65" s="191"/>
      <c r="T65" s="191"/>
      <c r="U65" s="191"/>
      <c r="V65" s="199" t="s">
        <v>940</v>
      </c>
      <c r="W65" s="194">
        <v>140.6</v>
      </c>
      <c r="X65" s="194" t="s">
        <v>945</v>
      </c>
      <c r="Y65" s="194" t="s">
        <v>238</v>
      </c>
      <c r="Z65" s="195"/>
      <c r="AA65" s="195"/>
      <c r="AB65" s="195"/>
      <c r="AC65" s="198" t="s">
        <v>946</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936</v>
      </c>
      <c r="H66" s="196" t="s">
        <v>59</v>
      </c>
      <c r="I66" s="188">
        <v>2094</v>
      </c>
      <c r="J66" s="188" t="s">
        <v>937</v>
      </c>
      <c r="K66" s="188" t="s">
        <v>115</v>
      </c>
      <c r="L66" s="189">
        <v>905</v>
      </c>
      <c r="M66" s="189" t="s">
        <v>937</v>
      </c>
      <c r="N66" s="189" t="s">
        <v>116</v>
      </c>
      <c r="O66" s="188" t="s">
        <v>938</v>
      </c>
      <c r="P66" s="190">
        <v>140</v>
      </c>
      <c r="Q66" s="190" t="s">
        <v>939</v>
      </c>
      <c r="R66" s="190" t="s">
        <v>115</v>
      </c>
      <c r="S66" s="191">
        <v>65</v>
      </c>
      <c r="T66" s="191" t="s">
        <v>939</v>
      </c>
      <c r="U66" s="191" t="s">
        <v>116</v>
      </c>
      <c r="V66" s="199" t="s">
        <v>940</v>
      </c>
      <c r="W66" s="194"/>
      <c r="X66" s="194"/>
      <c r="Y66" s="194"/>
      <c r="Z66" s="195"/>
      <c r="AA66" s="195"/>
      <c r="AB66" s="195"/>
      <c r="AC66" s="198" t="s">
        <v>946</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936</v>
      </c>
      <c r="H67" s="196" t="s">
        <v>59</v>
      </c>
      <c r="I67" s="188">
        <v>5194</v>
      </c>
      <c r="J67" s="188" t="s">
        <v>937</v>
      </c>
      <c r="K67" s="188" t="s">
        <v>115</v>
      </c>
      <c r="L67" s="189">
        <v>2489</v>
      </c>
      <c r="M67" s="189" t="s">
        <v>937</v>
      </c>
      <c r="N67" s="189" t="s">
        <v>116</v>
      </c>
      <c r="O67" s="188" t="s">
        <v>938</v>
      </c>
      <c r="P67" s="190">
        <v>287</v>
      </c>
      <c r="Q67" s="190" t="s">
        <v>939</v>
      </c>
      <c r="R67" s="190" t="s">
        <v>115</v>
      </c>
      <c r="S67" s="191">
        <v>101</v>
      </c>
      <c r="T67" s="191" t="s">
        <v>939</v>
      </c>
      <c r="U67" s="191" t="s">
        <v>116</v>
      </c>
      <c r="V67" s="199" t="s">
        <v>940</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936</v>
      </c>
      <c r="H68" s="196" t="s">
        <v>59</v>
      </c>
      <c r="I68" s="188">
        <v>3415</v>
      </c>
      <c r="J68" s="188" t="s">
        <v>937</v>
      </c>
      <c r="K68" s="188" t="s">
        <v>115</v>
      </c>
      <c r="L68" s="189">
        <v>1153</v>
      </c>
      <c r="M68" s="189" t="s">
        <v>937</v>
      </c>
      <c r="N68" s="189" t="s">
        <v>116</v>
      </c>
      <c r="O68" s="188" t="s">
        <v>938</v>
      </c>
      <c r="P68" s="190">
        <v>239</v>
      </c>
      <c r="Q68" s="190" t="s">
        <v>939</v>
      </c>
      <c r="R68" s="190" t="s">
        <v>115</v>
      </c>
      <c r="S68" s="191">
        <v>85</v>
      </c>
      <c r="T68" s="191" t="s">
        <v>939</v>
      </c>
      <c r="U68" s="191" t="s">
        <v>116</v>
      </c>
      <c r="V68" s="199" t="s">
        <v>940</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936</v>
      </c>
      <c r="H69" s="196" t="s">
        <v>59</v>
      </c>
      <c r="I69" s="188">
        <v>7952</v>
      </c>
      <c r="J69" s="188" t="s">
        <v>937</v>
      </c>
      <c r="K69" s="188" t="s">
        <v>115</v>
      </c>
      <c r="L69" s="189">
        <v>2648</v>
      </c>
      <c r="M69" s="189" t="s">
        <v>937</v>
      </c>
      <c r="N69" s="189" t="s">
        <v>116</v>
      </c>
      <c r="O69" s="188" t="s">
        <v>938</v>
      </c>
      <c r="P69" s="190">
        <v>397</v>
      </c>
      <c r="Q69" s="190" t="s">
        <v>939</v>
      </c>
      <c r="R69" s="190" t="s">
        <v>115</v>
      </c>
      <c r="S69" s="191">
        <v>103</v>
      </c>
      <c r="T69" s="191" t="s">
        <v>939</v>
      </c>
      <c r="U69" s="191" t="s">
        <v>116</v>
      </c>
      <c r="V69" s="199" t="s">
        <v>940</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954</v>
      </c>
      <c r="K70" s="188" t="s">
        <v>115</v>
      </c>
      <c r="L70" s="189">
        <v>5.4</v>
      </c>
      <c r="M70" s="189" t="s">
        <v>954</v>
      </c>
      <c r="N70" s="189" t="s">
        <v>116</v>
      </c>
      <c r="O70" s="188" t="s">
        <v>941</v>
      </c>
      <c r="P70" s="190">
        <v>2282</v>
      </c>
      <c r="Q70" s="190" t="s">
        <v>939</v>
      </c>
      <c r="R70" s="190" t="s">
        <v>115</v>
      </c>
      <c r="S70" s="191">
        <v>514</v>
      </c>
      <c r="T70" s="191" t="s">
        <v>939</v>
      </c>
      <c r="U70" s="191" t="s">
        <v>116</v>
      </c>
      <c r="V70" s="199" t="s">
        <v>940</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954</v>
      </c>
      <c r="K71" s="188" t="s">
        <v>115</v>
      </c>
      <c r="L71" s="189">
        <v>8.5</v>
      </c>
      <c r="M71" s="189" t="s">
        <v>954</v>
      </c>
      <c r="N71" s="189" t="s">
        <v>116</v>
      </c>
      <c r="O71" s="188" t="s">
        <v>941</v>
      </c>
      <c r="P71" s="190">
        <v>3488</v>
      </c>
      <c r="Q71" s="190" t="s">
        <v>939</v>
      </c>
      <c r="R71" s="190" t="s">
        <v>115</v>
      </c>
      <c r="S71" s="191">
        <v>742</v>
      </c>
      <c r="T71" s="191" t="s">
        <v>939</v>
      </c>
      <c r="U71" s="191" t="s">
        <v>116</v>
      </c>
      <c r="V71" s="199" t="s">
        <v>940</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937</v>
      </c>
      <c r="K72" s="188" t="s">
        <v>115</v>
      </c>
      <c r="L72" s="189">
        <v>160.19999999999999</v>
      </c>
      <c r="M72" s="189" t="s">
        <v>954</v>
      </c>
      <c r="N72" s="189" t="s">
        <v>116</v>
      </c>
      <c r="O72" s="188" t="s">
        <v>955</v>
      </c>
      <c r="P72" s="190">
        <v>545.70000000000005</v>
      </c>
      <c r="Q72" s="190" t="s">
        <v>939</v>
      </c>
      <c r="R72" s="190" t="s">
        <v>115</v>
      </c>
      <c r="S72" s="191">
        <v>22</v>
      </c>
      <c r="T72" s="191" t="s">
        <v>939</v>
      </c>
      <c r="U72" s="191" t="s">
        <v>116</v>
      </c>
      <c r="V72" s="199" t="s">
        <v>940</v>
      </c>
      <c r="W72" s="194"/>
      <c r="X72" s="194"/>
      <c r="Y72" s="194"/>
      <c r="Z72" s="195"/>
      <c r="AA72" s="195"/>
      <c r="AB72" s="195"/>
      <c r="AC72" s="198"/>
      <c r="AD72" s="200" t="s">
        <v>956</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937</v>
      </c>
      <c r="K73" s="188" t="s">
        <v>115</v>
      </c>
      <c r="L73" s="189">
        <v>199.8</v>
      </c>
      <c r="M73" s="189" t="s">
        <v>954</v>
      </c>
      <c r="N73" s="189" t="s">
        <v>116</v>
      </c>
      <c r="O73" s="188" t="s">
        <v>955</v>
      </c>
      <c r="P73" s="190">
        <v>622.1</v>
      </c>
      <c r="Q73" s="190" t="s">
        <v>939</v>
      </c>
      <c r="R73" s="190" t="s">
        <v>115</v>
      </c>
      <c r="S73" s="191">
        <v>15.2</v>
      </c>
      <c r="T73" s="191" t="s">
        <v>939</v>
      </c>
      <c r="U73" s="191" t="s">
        <v>116</v>
      </c>
      <c r="V73" s="199" t="s">
        <v>940</v>
      </c>
      <c r="W73" s="194"/>
      <c r="X73" s="194"/>
      <c r="Y73" s="194"/>
      <c r="Z73" s="195"/>
      <c r="AA73" s="195"/>
      <c r="AB73" s="195"/>
      <c r="AC73" s="198"/>
      <c r="AD73" s="200" t="s">
        <v>956</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937</v>
      </c>
      <c r="K74" s="188" t="s">
        <v>115</v>
      </c>
      <c r="L74" s="189">
        <v>841.2</v>
      </c>
      <c r="M74" s="189" t="s">
        <v>954</v>
      </c>
      <c r="N74" s="189" t="s">
        <v>116</v>
      </c>
      <c r="O74" s="188" t="s">
        <v>941</v>
      </c>
      <c r="P74" s="190">
        <v>1965.3</v>
      </c>
      <c r="Q74" s="190" t="s">
        <v>939</v>
      </c>
      <c r="R74" s="190" t="s">
        <v>115</v>
      </c>
      <c r="S74" s="191">
        <v>54.5</v>
      </c>
      <c r="T74" s="191" t="s">
        <v>939</v>
      </c>
      <c r="U74" s="191" t="s">
        <v>116</v>
      </c>
      <c r="V74" s="199" t="s">
        <v>940</v>
      </c>
      <c r="W74" s="194"/>
      <c r="X74" s="194"/>
      <c r="Y74" s="194"/>
      <c r="Z74" s="195"/>
      <c r="AA74" s="195"/>
      <c r="AB74" s="195"/>
      <c r="AC74" s="198"/>
      <c r="AD74" s="200" t="s">
        <v>956</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937</v>
      </c>
      <c r="K75" s="188" t="s">
        <v>115</v>
      </c>
      <c r="L75" s="189">
        <v>1061.5999999999999</v>
      </c>
      <c r="M75" s="189" t="s">
        <v>954</v>
      </c>
      <c r="N75" s="189" t="s">
        <v>116</v>
      </c>
      <c r="O75" s="188" t="s">
        <v>941</v>
      </c>
      <c r="P75" s="190">
        <v>2053.1999999999998</v>
      </c>
      <c r="Q75" s="190" t="s">
        <v>939</v>
      </c>
      <c r="R75" s="190" t="s">
        <v>115</v>
      </c>
      <c r="S75" s="191">
        <v>48.6</v>
      </c>
      <c r="T75" s="191" t="s">
        <v>939</v>
      </c>
      <c r="U75" s="191" t="s">
        <v>116</v>
      </c>
      <c r="V75" s="199" t="s">
        <v>940</v>
      </c>
      <c r="W75" s="194"/>
      <c r="X75" s="194"/>
      <c r="Y75" s="194"/>
      <c r="Z75" s="195"/>
      <c r="AA75" s="195"/>
      <c r="AB75" s="195"/>
      <c r="AC75" s="198"/>
      <c r="AD75" s="200" t="s">
        <v>956</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937</v>
      </c>
      <c r="K76" s="188" t="s">
        <v>115</v>
      </c>
      <c r="L76" s="189">
        <v>160.19999999999999</v>
      </c>
      <c r="M76" s="189" t="s">
        <v>954</v>
      </c>
      <c r="N76" s="189" t="s">
        <v>116</v>
      </c>
      <c r="O76" s="188" t="s">
        <v>955</v>
      </c>
      <c r="P76" s="190">
        <v>306.89999999999998</v>
      </c>
      <c r="Q76" s="190" t="s">
        <v>939</v>
      </c>
      <c r="R76" s="190" t="s">
        <v>115</v>
      </c>
      <c r="S76" s="191">
        <v>22</v>
      </c>
      <c r="T76" s="191" t="s">
        <v>939</v>
      </c>
      <c r="U76" s="191" t="s">
        <v>116</v>
      </c>
      <c r="V76" s="199" t="s">
        <v>940</v>
      </c>
      <c r="W76" s="194"/>
      <c r="X76" s="194"/>
      <c r="Y76" s="194"/>
      <c r="Z76" s="195"/>
      <c r="AA76" s="195"/>
      <c r="AB76" s="195"/>
      <c r="AC76" s="198"/>
      <c r="AD76" s="200" t="s">
        <v>956</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937</v>
      </c>
      <c r="K77" s="188" t="s">
        <v>115</v>
      </c>
      <c r="L77" s="189">
        <v>199.8</v>
      </c>
      <c r="M77" s="189" t="s">
        <v>954</v>
      </c>
      <c r="N77" s="189" t="s">
        <v>116</v>
      </c>
      <c r="O77" s="188" t="s">
        <v>955</v>
      </c>
      <c r="P77" s="190">
        <v>424.3</v>
      </c>
      <c r="Q77" s="190" t="s">
        <v>939</v>
      </c>
      <c r="R77" s="190" t="s">
        <v>115</v>
      </c>
      <c r="S77" s="191">
        <v>15.2</v>
      </c>
      <c r="T77" s="191" t="s">
        <v>939</v>
      </c>
      <c r="U77" s="191" t="s">
        <v>116</v>
      </c>
      <c r="V77" s="199" t="s">
        <v>940</v>
      </c>
      <c r="W77" s="194"/>
      <c r="X77" s="194"/>
      <c r="Y77" s="194"/>
      <c r="Z77" s="195"/>
      <c r="AA77" s="195"/>
      <c r="AB77" s="195"/>
      <c r="AC77" s="198"/>
      <c r="AD77" s="200" t="s">
        <v>956</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937</v>
      </c>
      <c r="K78" s="188" t="s">
        <v>115</v>
      </c>
      <c r="L78" s="189">
        <v>841.2</v>
      </c>
      <c r="M78" s="189" t="s">
        <v>954</v>
      </c>
      <c r="N78" s="189" t="s">
        <v>116</v>
      </c>
      <c r="O78" s="188" t="s">
        <v>941</v>
      </c>
      <c r="P78" s="190">
        <v>1429.8</v>
      </c>
      <c r="Q78" s="190" t="s">
        <v>939</v>
      </c>
      <c r="R78" s="190" t="s">
        <v>115</v>
      </c>
      <c r="S78" s="191">
        <v>54.5</v>
      </c>
      <c r="T78" s="191" t="s">
        <v>939</v>
      </c>
      <c r="U78" s="191" t="s">
        <v>116</v>
      </c>
      <c r="V78" s="199" t="s">
        <v>940</v>
      </c>
      <c r="W78" s="194"/>
      <c r="X78" s="194"/>
      <c r="Y78" s="194"/>
      <c r="Z78" s="195"/>
      <c r="AA78" s="195"/>
      <c r="AB78" s="195"/>
      <c r="AC78" s="198"/>
      <c r="AD78" s="200" t="s">
        <v>956</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937</v>
      </c>
      <c r="K79" s="188" t="s">
        <v>115</v>
      </c>
      <c r="L79" s="189">
        <v>1061.5999999999999</v>
      </c>
      <c r="M79" s="189" t="s">
        <v>954</v>
      </c>
      <c r="N79" s="189" t="s">
        <v>116</v>
      </c>
      <c r="O79" s="188" t="s">
        <v>941</v>
      </c>
      <c r="P79" s="190">
        <v>1776.2</v>
      </c>
      <c r="Q79" s="190" t="s">
        <v>939</v>
      </c>
      <c r="R79" s="190" t="s">
        <v>115</v>
      </c>
      <c r="S79" s="191">
        <v>48.6</v>
      </c>
      <c r="T79" s="191" t="s">
        <v>939</v>
      </c>
      <c r="U79" s="191" t="s">
        <v>116</v>
      </c>
      <c r="V79" s="199" t="s">
        <v>940</v>
      </c>
      <c r="W79" s="194"/>
      <c r="X79" s="194"/>
      <c r="Y79" s="194"/>
      <c r="Z79" s="195"/>
      <c r="AA79" s="195"/>
      <c r="AB79" s="195"/>
      <c r="AC79" s="198"/>
      <c r="AD79" s="200" t="s">
        <v>956</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957</v>
      </c>
      <c r="R80" s="190" t="s">
        <v>115</v>
      </c>
      <c r="S80" s="191">
        <v>1.5</v>
      </c>
      <c r="T80" s="191" t="s">
        <v>957</v>
      </c>
      <c r="U80" s="191" t="s">
        <v>947</v>
      </c>
      <c r="V80" s="199" t="s">
        <v>940</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957</v>
      </c>
      <c r="R81" s="190" t="s">
        <v>115</v>
      </c>
      <c r="S81" s="191">
        <v>2.8</v>
      </c>
      <c r="T81" s="191" t="s">
        <v>957</v>
      </c>
      <c r="U81" s="191" t="s">
        <v>947</v>
      </c>
      <c r="V81" s="199" t="s">
        <v>940</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954</v>
      </c>
      <c r="K82" s="188" t="s">
        <v>115</v>
      </c>
      <c r="L82" s="189">
        <v>6.76</v>
      </c>
      <c r="M82" s="189" t="s">
        <v>954</v>
      </c>
      <c r="N82" s="189" t="s">
        <v>947</v>
      </c>
      <c r="O82" s="188" t="s">
        <v>955</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954</v>
      </c>
      <c r="K83" s="188" t="s">
        <v>115</v>
      </c>
      <c r="L83" s="189">
        <v>12.47</v>
      </c>
      <c r="M83" s="189" t="s">
        <v>954</v>
      </c>
      <c r="N83" s="189" t="s">
        <v>947</v>
      </c>
      <c r="O83" s="188" t="s">
        <v>955</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954</v>
      </c>
      <c r="K84" s="188" t="s">
        <v>115</v>
      </c>
      <c r="L84" s="189">
        <v>5.8</v>
      </c>
      <c r="M84" s="189" t="s">
        <v>954</v>
      </c>
      <c r="N84" s="189" t="s">
        <v>947</v>
      </c>
      <c r="O84" s="188" t="s">
        <v>955</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936</v>
      </c>
      <c r="H85" s="196" t="s">
        <v>59</v>
      </c>
      <c r="I85" s="188">
        <v>34</v>
      </c>
      <c r="J85" s="188" t="s">
        <v>958</v>
      </c>
      <c r="K85" s="188" t="s">
        <v>115</v>
      </c>
      <c r="L85" s="189">
        <v>36</v>
      </c>
      <c r="M85" s="189" t="s">
        <v>446</v>
      </c>
      <c r="N85" s="189" t="s">
        <v>959</v>
      </c>
      <c r="O85" s="188" t="s">
        <v>938</v>
      </c>
      <c r="P85" s="190">
        <v>5.8</v>
      </c>
      <c r="Q85" s="190" t="s">
        <v>960</v>
      </c>
      <c r="R85" s="190" t="s">
        <v>115</v>
      </c>
      <c r="S85" s="191">
        <v>40</v>
      </c>
      <c r="T85" s="191" t="s">
        <v>446</v>
      </c>
      <c r="U85" s="191" t="s">
        <v>959</v>
      </c>
      <c r="V85" s="199" t="s">
        <v>940</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936</v>
      </c>
      <c r="H86" s="196" t="s">
        <v>59</v>
      </c>
      <c r="I86" s="188">
        <v>48.9</v>
      </c>
      <c r="J86" s="188" t="s">
        <v>958</v>
      </c>
      <c r="K86" s="188" t="s">
        <v>115</v>
      </c>
      <c r="L86" s="189">
        <v>39</v>
      </c>
      <c r="M86" s="189" t="s">
        <v>446</v>
      </c>
      <c r="N86" s="189" t="s">
        <v>959</v>
      </c>
      <c r="O86" s="188" t="s">
        <v>938</v>
      </c>
      <c r="P86" s="190">
        <v>10</v>
      </c>
      <c r="Q86" s="190" t="s">
        <v>960</v>
      </c>
      <c r="R86" s="190" t="s">
        <v>115</v>
      </c>
      <c r="S86" s="191">
        <v>40</v>
      </c>
      <c r="T86" s="191" t="s">
        <v>446</v>
      </c>
      <c r="U86" s="191" t="s">
        <v>959</v>
      </c>
      <c r="V86" s="199" t="s">
        <v>940</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936</v>
      </c>
      <c r="H87" s="196" t="s">
        <v>59</v>
      </c>
      <c r="I87" s="188">
        <v>5838</v>
      </c>
      <c r="J87" s="188" t="s">
        <v>937</v>
      </c>
      <c r="K87" s="188" t="s">
        <v>115</v>
      </c>
      <c r="L87" s="189"/>
      <c r="M87" s="189"/>
      <c r="N87" s="189"/>
      <c r="O87" s="188" t="s">
        <v>938</v>
      </c>
      <c r="P87" s="190">
        <v>306.39999999999998</v>
      </c>
      <c r="Q87" s="190" t="s">
        <v>939</v>
      </c>
      <c r="R87" s="190" t="s">
        <v>115</v>
      </c>
      <c r="S87" s="191"/>
      <c r="T87" s="191"/>
      <c r="U87" s="191"/>
      <c r="V87" s="199" t="s">
        <v>940</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936</v>
      </c>
      <c r="H88" s="196" t="s">
        <v>59</v>
      </c>
      <c r="I88" s="188">
        <v>15025.5</v>
      </c>
      <c r="J88" s="188" t="s">
        <v>937</v>
      </c>
      <c r="K88" s="188" t="s">
        <v>115</v>
      </c>
      <c r="L88" s="189"/>
      <c r="M88" s="189"/>
      <c r="N88" s="189"/>
      <c r="O88" s="188" t="s">
        <v>938</v>
      </c>
      <c r="P88" s="190">
        <v>527</v>
      </c>
      <c r="Q88" s="190" t="s">
        <v>939</v>
      </c>
      <c r="R88" s="190" t="s">
        <v>115</v>
      </c>
      <c r="S88" s="191"/>
      <c r="T88" s="191"/>
      <c r="U88" s="191"/>
      <c r="V88" s="199" t="s">
        <v>940</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936</v>
      </c>
      <c r="H89" s="196" t="s">
        <v>59</v>
      </c>
      <c r="I89" s="188">
        <v>4475.8</v>
      </c>
      <c r="J89" s="188" t="s">
        <v>937</v>
      </c>
      <c r="K89" s="188" t="s">
        <v>115</v>
      </c>
      <c r="L89" s="189"/>
      <c r="M89" s="189"/>
      <c r="N89" s="189"/>
      <c r="O89" s="188" t="s">
        <v>938</v>
      </c>
      <c r="P89" s="190">
        <v>314.7</v>
      </c>
      <c r="Q89" s="190" t="s">
        <v>939</v>
      </c>
      <c r="R89" s="190" t="s">
        <v>115</v>
      </c>
      <c r="S89" s="191"/>
      <c r="T89" s="191"/>
      <c r="U89" s="191"/>
      <c r="V89" s="199" t="s">
        <v>940</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936</v>
      </c>
      <c r="H90" s="196" t="s">
        <v>59</v>
      </c>
      <c r="I90" s="188">
        <v>10937.8</v>
      </c>
      <c r="J90" s="188" t="s">
        <v>937</v>
      </c>
      <c r="K90" s="188" t="s">
        <v>115</v>
      </c>
      <c r="L90" s="189"/>
      <c r="M90" s="189"/>
      <c r="N90" s="189"/>
      <c r="O90" s="188" t="s">
        <v>938</v>
      </c>
      <c r="P90" s="190">
        <v>501</v>
      </c>
      <c r="Q90" s="190" t="s">
        <v>939</v>
      </c>
      <c r="R90" s="190" t="s">
        <v>115</v>
      </c>
      <c r="S90" s="191"/>
      <c r="T90" s="191"/>
      <c r="U90" s="191"/>
      <c r="V90" s="199" t="s">
        <v>940</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936</v>
      </c>
      <c r="H91" s="196" t="s">
        <v>59</v>
      </c>
      <c r="I91" s="188">
        <v>4441.3</v>
      </c>
      <c r="J91" s="188" t="s">
        <v>937</v>
      </c>
      <c r="K91" s="188" t="s">
        <v>115</v>
      </c>
      <c r="L91" s="189"/>
      <c r="M91" s="189"/>
      <c r="N91" s="189"/>
      <c r="O91" s="188" t="s">
        <v>938</v>
      </c>
      <c r="P91" s="190">
        <v>301.89999999999998</v>
      </c>
      <c r="Q91" s="190" t="s">
        <v>939</v>
      </c>
      <c r="R91" s="190" t="s">
        <v>115</v>
      </c>
      <c r="S91" s="191"/>
      <c r="T91" s="191"/>
      <c r="U91" s="191"/>
      <c r="V91" s="199" t="s">
        <v>940</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936</v>
      </c>
      <c r="H92" s="196" t="s">
        <v>59</v>
      </c>
      <c r="I92" s="188">
        <v>11148.1</v>
      </c>
      <c r="J92" s="188" t="s">
        <v>937</v>
      </c>
      <c r="K92" s="188" t="s">
        <v>115</v>
      </c>
      <c r="L92" s="189"/>
      <c r="M92" s="189"/>
      <c r="N92" s="189"/>
      <c r="O92" s="188" t="s">
        <v>938</v>
      </c>
      <c r="P92" s="190">
        <v>504.3</v>
      </c>
      <c r="Q92" s="190" t="s">
        <v>939</v>
      </c>
      <c r="R92" s="190" t="s">
        <v>115</v>
      </c>
      <c r="S92" s="191"/>
      <c r="T92" s="191"/>
      <c r="U92" s="191"/>
      <c r="V92" s="199" t="s">
        <v>940</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936</v>
      </c>
      <c r="H93" s="196" t="s">
        <v>59</v>
      </c>
      <c r="I93" s="188">
        <v>1320</v>
      </c>
      <c r="J93" s="188" t="s">
        <v>937</v>
      </c>
      <c r="K93" s="188" t="s">
        <v>115</v>
      </c>
      <c r="L93" s="189">
        <v>651</v>
      </c>
      <c r="M93" s="189" t="s">
        <v>937</v>
      </c>
      <c r="N93" s="189" t="s">
        <v>116</v>
      </c>
      <c r="O93" s="188" t="s">
        <v>938</v>
      </c>
      <c r="P93" s="190">
        <v>110</v>
      </c>
      <c r="Q93" s="190" t="s">
        <v>939</v>
      </c>
      <c r="R93" s="190" t="s">
        <v>115</v>
      </c>
      <c r="S93" s="191">
        <v>57.5</v>
      </c>
      <c r="T93" s="191" t="s">
        <v>939</v>
      </c>
      <c r="U93" s="191" t="s">
        <v>116</v>
      </c>
      <c r="V93" s="199" t="s">
        <v>940</v>
      </c>
      <c r="W93" s="194">
        <v>1.5109999999999999</v>
      </c>
      <c r="X93" s="194" t="s">
        <v>945</v>
      </c>
      <c r="Y93" s="194" t="s">
        <v>115</v>
      </c>
      <c r="Z93" s="195">
        <v>0.86299999999999999</v>
      </c>
      <c r="AA93" s="195" t="s">
        <v>945</v>
      </c>
      <c r="AB93" s="195" t="s">
        <v>116</v>
      </c>
      <c r="AC93" s="198" t="s">
        <v>946</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937</v>
      </c>
      <c r="K94" s="188" t="s">
        <v>115</v>
      </c>
      <c r="L94" s="189">
        <v>1470</v>
      </c>
      <c r="M94" s="189" t="s">
        <v>937</v>
      </c>
      <c r="N94" s="189" t="s">
        <v>116</v>
      </c>
      <c r="O94" s="188" t="s">
        <v>941</v>
      </c>
      <c r="P94" s="190">
        <v>412</v>
      </c>
      <c r="Q94" s="190" t="s">
        <v>939</v>
      </c>
      <c r="R94" s="190" t="s">
        <v>115</v>
      </c>
      <c r="S94" s="191">
        <v>79.5</v>
      </c>
      <c r="T94" s="191" t="s">
        <v>939</v>
      </c>
      <c r="U94" s="191" t="s">
        <v>116</v>
      </c>
      <c r="V94" s="199" t="s">
        <v>940</v>
      </c>
      <c r="W94" s="194">
        <v>0.308</v>
      </c>
      <c r="X94" s="194" t="s">
        <v>945</v>
      </c>
      <c r="Y94" s="194" t="s">
        <v>115</v>
      </c>
      <c r="Z94" s="195">
        <v>7.2999999999999995E-2</v>
      </c>
      <c r="AA94" s="195" t="s">
        <v>945</v>
      </c>
      <c r="AB94" s="195" t="s">
        <v>116</v>
      </c>
      <c r="AC94" s="198" t="s">
        <v>946</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936</v>
      </c>
      <c r="H95" s="196" t="s">
        <v>59</v>
      </c>
      <c r="I95" s="188">
        <v>4160</v>
      </c>
      <c r="J95" s="188" t="s">
        <v>937</v>
      </c>
      <c r="K95" s="188" t="s">
        <v>115</v>
      </c>
      <c r="L95" s="189">
        <v>1949</v>
      </c>
      <c r="M95" s="189" t="s">
        <v>937</v>
      </c>
      <c r="N95" s="189" t="s">
        <v>116</v>
      </c>
      <c r="O95" s="188" t="s">
        <v>938</v>
      </c>
      <c r="P95" s="190">
        <v>272</v>
      </c>
      <c r="Q95" s="190" t="s">
        <v>939</v>
      </c>
      <c r="R95" s="190" t="s">
        <v>115</v>
      </c>
      <c r="S95" s="191">
        <v>81.2</v>
      </c>
      <c r="T95" s="191" t="s">
        <v>939</v>
      </c>
      <c r="U95" s="191" t="s">
        <v>116</v>
      </c>
      <c r="V95" s="199" t="s">
        <v>940</v>
      </c>
      <c r="W95" s="194">
        <v>0.93700000000000006</v>
      </c>
      <c r="X95" s="194" t="s">
        <v>945</v>
      </c>
      <c r="Y95" s="194" t="s">
        <v>115</v>
      </c>
      <c r="Z95" s="195">
        <v>0.58699999999999997</v>
      </c>
      <c r="AA95" s="195" t="s">
        <v>945</v>
      </c>
      <c r="AB95" s="195" t="s">
        <v>116</v>
      </c>
      <c r="AC95" s="198" t="s">
        <v>946</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937</v>
      </c>
      <c r="K96" s="188" t="s">
        <v>115</v>
      </c>
      <c r="L96" s="189">
        <v>6880</v>
      </c>
      <c r="M96" s="189" t="s">
        <v>937</v>
      </c>
      <c r="N96" s="189" t="s">
        <v>116</v>
      </c>
      <c r="O96" s="188" t="s">
        <v>941</v>
      </c>
      <c r="P96" s="190">
        <v>1070</v>
      </c>
      <c r="Q96" s="190" t="s">
        <v>939</v>
      </c>
      <c r="R96" s="190" t="s">
        <v>115</v>
      </c>
      <c r="S96" s="191">
        <v>499</v>
      </c>
      <c r="T96" s="191" t="s">
        <v>939</v>
      </c>
      <c r="U96" s="191" t="s">
        <v>116</v>
      </c>
      <c r="V96" s="199" t="s">
        <v>940</v>
      </c>
      <c r="W96" s="194">
        <v>0.23300000000000001</v>
      </c>
      <c r="X96" s="194" t="s">
        <v>945</v>
      </c>
      <c r="Y96" s="194" t="s">
        <v>115</v>
      </c>
      <c r="Z96" s="195">
        <v>8.6999999999999994E-2</v>
      </c>
      <c r="AA96" s="195" t="s">
        <v>945</v>
      </c>
      <c r="AB96" s="195" t="s">
        <v>116</v>
      </c>
      <c r="AC96" s="198" t="s">
        <v>946</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936</v>
      </c>
      <c r="H97" s="196" t="s">
        <v>59</v>
      </c>
      <c r="I97" s="188">
        <v>2862</v>
      </c>
      <c r="J97" s="188" t="s">
        <v>961</v>
      </c>
      <c r="K97" s="188" t="s">
        <v>115</v>
      </c>
      <c r="L97" s="189">
        <v>2158</v>
      </c>
      <c r="M97" s="189" t="s">
        <v>961</v>
      </c>
      <c r="N97" s="189" t="s">
        <v>116</v>
      </c>
      <c r="O97" s="188" t="s">
        <v>938</v>
      </c>
      <c r="P97" s="190">
        <v>362</v>
      </c>
      <c r="Q97" s="190" t="s">
        <v>962</v>
      </c>
      <c r="R97" s="190" t="s">
        <v>115</v>
      </c>
      <c r="S97" s="191">
        <v>148</v>
      </c>
      <c r="T97" s="191" t="s">
        <v>962</v>
      </c>
      <c r="U97" s="191" t="s">
        <v>116</v>
      </c>
      <c r="V97" s="199" t="s">
        <v>940</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961</v>
      </c>
      <c r="K98" s="188" t="s">
        <v>115</v>
      </c>
      <c r="L98" s="189">
        <v>3177</v>
      </c>
      <c r="M98" s="189" t="s">
        <v>961</v>
      </c>
      <c r="N98" s="189" t="s">
        <v>116</v>
      </c>
      <c r="O98" s="188" t="s">
        <v>941</v>
      </c>
      <c r="P98" s="190">
        <v>1152</v>
      </c>
      <c r="Q98" s="190" t="s">
        <v>962</v>
      </c>
      <c r="R98" s="190" t="s">
        <v>115</v>
      </c>
      <c r="S98" s="191">
        <v>203</v>
      </c>
      <c r="T98" s="191" t="s">
        <v>962</v>
      </c>
      <c r="U98" s="191" t="s">
        <v>116</v>
      </c>
      <c r="V98" s="199" t="s">
        <v>940</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936</v>
      </c>
      <c r="H99" s="196" t="s">
        <v>59</v>
      </c>
      <c r="I99" s="188">
        <v>4237</v>
      </c>
      <c r="J99" s="188" t="s">
        <v>961</v>
      </c>
      <c r="K99" s="188" t="s">
        <v>115</v>
      </c>
      <c r="L99" s="189">
        <v>2175</v>
      </c>
      <c r="M99" s="189" t="s">
        <v>961</v>
      </c>
      <c r="N99" s="189" t="s">
        <v>116</v>
      </c>
      <c r="O99" s="188" t="s">
        <v>938</v>
      </c>
      <c r="P99" s="190">
        <v>358</v>
      </c>
      <c r="Q99" s="190" t="s">
        <v>962</v>
      </c>
      <c r="R99" s="190" t="s">
        <v>115</v>
      </c>
      <c r="S99" s="191">
        <v>118</v>
      </c>
      <c r="T99" s="191" t="s">
        <v>962</v>
      </c>
      <c r="U99" s="191" t="s">
        <v>116</v>
      </c>
      <c r="V99" s="199" t="s">
        <v>940</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961</v>
      </c>
      <c r="K100" s="188" t="s">
        <v>115</v>
      </c>
      <c r="L100" s="189">
        <v>5263</v>
      </c>
      <c r="M100" s="189" t="s">
        <v>961</v>
      </c>
      <c r="N100" s="189" t="s">
        <v>116</v>
      </c>
      <c r="O100" s="188" t="s">
        <v>941</v>
      </c>
      <c r="P100" s="190">
        <v>608</v>
      </c>
      <c r="Q100" s="190" t="s">
        <v>962</v>
      </c>
      <c r="R100" s="190" t="s">
        <v>115</v>
      </c>
      <c r="S100" s="191">
        <v>206</v>
      </c>
      <c r="T100" s="191" t="s">
        <v>962</v>
      </c>
      <c r="U100" s="191" t="s">
        <v>116</v>
      </c>
      <c r="V100" s="199" t="s">
        <v>940</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936</v>
      </c>
      <c r="H101" s="196" t="s">
        <v>59</v>
      </c>
      <c r="I101" s="188">
        <v>322</v>
      </c>
      <c r="J101" s="188" t="s">
        <v>961</v>
      </c>
      <c r="K101" s="188" t="s">
        <v>115</v>
      </c>
      <c r="L101" s="189">
        <v>96</v>
      </c>
      <c r="M101" s="189" t="s">
        <v>961</v>
      </c>
      <c r="N101" s="189" t="s">
        <v>116</v>
      </c>
      <c r="O101" s="188" t="s">
        <v>938</v>
      </c>
      <c r="P101" s="190">
        <v>39</v>
      </c>
      <c r="Q101" s="190" t="s">
        <v>962</v>
      </c>
      <c r="R101" s="190" t="s">
        <v>115</v>
      </c>
      <c r="S101" s="191">
        <v>11</v>
      </c>
      <c r="T101" s="191" t="s">
        <v>962</v>
      </c>
      <c r="U101" s="191" t="s">
        <v>116</v>
      </c>
      <c r="V101" s="199" t="s">
        <v>940</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961</v>
      </c>
      <c r="K102" s="188" t="s">
        <v>115</v>
      </c>
      <c r="L102" s="189">
        <v>81</v>
      </c>
      <c r="M102" s="189" t="s">
        <v>961</v>
      </c>
      <c r="N102" s="189" t="s">
        <v>116</v>
      </c>
      <c r="O102" s="188" t="s">
        <v>941</v>
      </c>
      <c r="P102" s="190">
        <v>23</v>
      </c>
      <c r="Q102" s="190" t="s">
        <v>962</v>
      </c>
      <c r="R102" s="190" t="s">
        <v>115</v>
      </c>
      <c r="S102" s="191">
        <v>9</v>
      </c>
      <c r="T102" s="191" t="s">
        <v>962</v>
      </c>
      <c r="U102" s="191" t="s">
        <v>116</v>
      </c>
      <c r="V102" s="199" t="s">
        <v>940</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936</v>
      </c>
      <c r="H103" s="196" t="s">
        <v>59</v>
      </c>
      <c r="I103" s="188">
        <v>389</v>
      </c>
      <c r="J103" s="188" t="s">
        <v>961</v>
      </c>
      <c r="K103" s="188" t="s">
        <v>115</v>
      </c>
      <c r="L103" s="189">
        <v>150</v>
      </c>
      <c r="M103" s="189" t="s">
        <v>961</v>
      </c>
      <c r="N103" s="189" t="s">
        <v>116</v>
      </c>
      <c r="O103" s="188" t="s">
        <v>938</v>
      </c>
      <c r="P103" s="190">
        <v>15</v>
      </c>
      <c r="Q103" s="190" t="s">
        <v>962</v>
      </c>
      <c r="R103" s="190" t="s">
        <v>115</v>
      </c>
      <c r="S103" s="191">
        <v>7</v>
      </c>
      <c r="T103" s="191" t="s">
        <v>962</v>
      </c>
      <c r="U103" s="191" t="s">
        <v>116</v>
      </c>
      <c r="V103" s="199" t="s">
        <v>940</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961</v>
      </c>
      <c r="K104" s="188" t="s">
        <v>115</v>
      </c>
      <c r="L104" s="189">
        <v>133</v>
      </c>
      <c r="M104" s="189" t="s">
        <v>961</v>
      </c>
      <c r="N104" s="189" t="s">
        <v>116</v>
      </c>
      <c r="O104" s="188" t="s">
        <v>941</v>
      </c>
      <c r="P104" s="190">
        <v>22</v>
      </c>
      <c r="Q104" s="190" t="s">
        <v>962</v>
      </c>
      <c r="R104" s="190" t="s">
        <v>115</v>
      </c>
      <c r="S104" s="191">
        <v>3</v>
      </c>
      <c r="T104" s="191" t="s">
        <v>962</v>
      </c>
      <c r="U104" s="191" t="s">
        <v>116</v>
      </c>
      <c r="V104" s="199" t="s">
        <v>940</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936</v>
      </c>
      <c r="H105" s="196" t="s">
        <v>59</v>
      </c>
      <c r="I105" s="188">
        <v>3716</v>
      </c>
      <c r="J105" s="188" t="s">
        <v>937</v>
      </c>
      <c r="K105" s="188" t="s">
        <v>115</v>
      </c>
      <c r="L105" s="189">
        <v>2711</v>
      </c>
      <c r="M105" s="189" t="s">
        <v>937</v>
      </c>
      <c r="N105" s="189" t="s">
        <v>116</v>
      </c>
      <c r="O105" s="188" t="s">
        <v>938</v>
      </c>
      <c r="P105" s="190">
        <v>349</v>
      </c>
      <c r="Q105" s="190" t="s">
        <v>939</v>
      </c>
      <c r="R105" s="190" t="s">
        <v>115</v>
      </c>
      <c r="S105" s="191">
        <v>239</v>
      </c>
      <c r="T105" s="191" t="s">
        <v>939</v>
      </c>
      <c r="U105" s="191" t="s">
        <v>116</v>
      </c>
      <c r="V105" s="199" t="s">
        <v>940</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936</v>
      </c>
      <c r="H106" s="196" t="s">
        <v>59</v>
      </c>
      <c r="I106" s="188">
        <v>8007</v>
      </c>
      <c r="J106" s="188" t="s">
        <v>937</v>
      </c>
      <c r="K106" s="188" t="s">
        <v>115</v>
      </c>
      <c r="L106" s="189">
        <v>5185</v>
      </c>
      <c r="M106" s="189" t="s">
        <v>937</v>
      </c>
      <c r="N106" s="189" t="s">
        <v>116</v>
      </c>
      <c r="O106" s="188" t="s">
        <v>938</v>
      </c>
      <c r="P106" s="190">
        <v>424</v>
      </c>
      <c r="Q106" s="190" t="s">
        <v>939</v>
      </c>
      <c r="R106" s="190" t="s">
        <v>115</v>
      </c>
      <c r="S106" s="191">
        <v>147</v>
      </c>
      <c r="T106" s="191" t="s">
        <v>939</v>
      </c>
      <c r="U106" s="191" t="s">
        <v>116</v>
      </c>
      <c r="V106" s="199" t="s">
        <v>940</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936</v>
      </c>
      <c r="H107" s="196" t="s">
        <v>59</v>
      </c>
      <c r="I107" s="188">
        <v>2861</v>
      </c>
      <c r="J107" s="188" t="s">
        <v>937</v>
      </c>
      <c r="K107" s="188" t="s">
        <v>115</v>
      </c>
      <c r="L107" s="189">
        <v>1914</v>
      </c>
      <c r="M107" s="189" t="s">
        <v>937</v>
      </c>
      <c r="N107" s="189" t="s">
        <v>116</v>
      </c>
      <c r="O107" s="188" t="s">
        <v>938</v>
      </c>
      <c r="P107" s="190">
        <v>147</v>
      </c>
      <c r="Q107" s="190" t="s">
        <v>939</v>
      </c>
      <c r="R107" s="190" t="s">
        <v>115</v>
      </c>
      <c r="S107" s="191">
        <v>74</v>
      </c>
      <c r="T107" s="191" t="s">
        <v>939</v>
      </c>
      <c r="U107" s="191" t="s">
        <v>116</v>
      </c>
      <c r="V107" s="199" t="s">
        <v>940</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936</v>
      </c>
      <c r="H108" s="196" t="s">
        <v>59</v>
      </c>
      <c r="I108" s="188">
        <v>6132</v>
      </c>
      <c r="J108" s="188" t="s">
        <v>937</v>
      </c>
      <c r="K108" s="188" t="s">
        <v>115</v>
      </c>
      <c r="L108" s="189">
        <v>4448</v>
      </c>
      <c r="M108" s="189" t="s">
        <v>937</v>
      </c>
      <c r="N108" s="189" t="s">
        <v>116</v>
      </c>
      <c r="O108" s="188" t="s">
        <v>938</v>
      </c>
      <c r="P108" s="190">
        <v>250</v>
      </c>
      <c r="Q108" s="190" t="s">
        <v>939</v>
      </c>
      <c r="R108" s="190" t="s">
        <v>115</v>
      </c>
      <c r="S108" s="191">
        <v>76</v>
      </c>
      <c r="T108" s="191" t="s">
        <v>939</v>
      </c>
      <c r="U108" s="191" t="s">
        <v>116</v>
      </c>
      <c r="V108" s="199" t="s">
        <v>940</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936</v>
      </c>
      <c r="H109" s="196" t="s">
        <v>59</v>
      </c>
      <c r="I109" s="188">
        <v>1920</v>
      </c>
      <c r="J109" s="188" t="s">
        <v>937</v>
      </c>
      <c r="K109" s="188" t="s">
        <v>115</v>
      </c>
      <c r="L109" s="189">
        <v>679</v>
      </c>
      <c r="M109" s="189" t="s">
        <v>937</v>
      </c>
      <c r="N109" s="189" t="s">
        <v>116</v>
      </c>
      <c r="O109" s="188" t="s">
        <v>938</v>
      </c>
      <c r="P109" s="190">
        <v>223</v>
      </c>
      <c r="Q109" s="190" t="s">
        <v>939</v>
      </c>
      <c r="R109" s="190" t="s">
        <v>115</v>
      </c>
      <c r="S109" s="191">
        <v>84</v>
      </c>
      <c r="T109" s="191" t="s">
        <v>939</v>
      </c>
      <c r="U109" s="191" t="s">
        <v>116</v>
      </c>
      <c r="V109" s="199" t="s">
        <v>940</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936</v>
      </c>
      <c r="H110" s="196" t="s">
        <v>59</v>
      </c>
      <c r="I110" s="188">
        <v>722</v>
      </c>
      <c r="J110" s="188" t="s">
        <v>937</v>
      </c>
      <c r="K110" s="188" t="s">
        <v>115</v>
      </c>
      <c r="L110" s="189">
        <v>289</v>
      </c>
      <c r="M110" s="189" t="s">
        <v>937</v>
      </c>
      <c r="N110" s="189" t="s">
        <v>116</v>
      </c>
      <c r="O110" s="188" t="s">
        <v>938</v>
      </c>
      <c r="P110" s="190">
        <v>38.4</v>
      </c>
      <c r="Q110" s="190" t="s">
        <v>939</v>
      </c>
      <c r="R110" s="190" t="s">
        <v>115</v>
      </c>
      <c r="S110" s="191">
        <v>19.899999999999999</v>
      </c>
      <c r="T110" s="191" t="s">
        <v>939</v>
      </c>
      <c r="U110" s="191" t="s">
        <v>116</v>
      </c>
      <c r="V110" s="199" t="s">
        <v>940</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936</v>
      </c>
      <c r="H111" s="196" t="s">
        <v>59</v>
      </c>
      <c r="I111" s="188">
        <v>1900</v>
      </c>
      <c r="J111" s="188" t="s">
        <v>937</v>
      </c>
      <c r="K111" s="188" t="s">
        <v>115</v>
      </c>
      <c r="L111" s="189">
        <v>838</v>
      </c>
      <c r="M111" s="189" t="s">
        <v>937</v>
      </c>
      <c r="N111" s="189" t="s">
        <v>116</v>
      </c>
      <c r="O111" s="188" t="s">
        <v>938</v>
      </c>
      <c r="P111" s="190">
        <v>132</v>
      </c>
      <c r="Q111" s="190" t="s">
        <v>939</v>
      </c>
      <c r="R111" s="190" t="s">
        <v>115</v>
      </c>
      <c r="S111" s="191">
        <v>67</v>
      </c>
      <c r="T111" s="191" t="s">
        <v>939</v>
      </c>
      <c r="U111" s="191" t="s">
        <v>116</v>
      </c>
      <c r="V111" s="199" t="s">
        <v>940</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936</v>
      </c>
      <c r="H112" s="196" t="s">
        <v>59</v>
      </c>
      <c r="I112" s="188">
        <v>567</v>
      </c>
      <c r="J112" s="188" t="s">
        <v>937</v>
      </c>
      <c r="K112" s="188" t="s">
        <v>115</v>
      </c>
      <c r="L112" s="189">
        <v>264</v>
      </c>
      <c r="M112" s="189" t="s">
        <v>937</v>
      </c>
      <c r="N112" s="189" t="s">
        <v>116</v>
      </c>
      <c r="O112" s="188" t="s">
        <v>938</v>
      </c>
      <c r="P112" s="190">
        <v>44.5</v>
      </c>
      <c r="Q112" s="190" t="s">
        <v>939</v>
      </c>
      <c r="R112" s="190" t="s">
        <v>115</v>
      </c>
      <c r="S112" s="191">
        <v>16.399999999999999</v>
      </c>
      <c r="T112" s="191" t="s">
        <v>939</v>
      </c>
      <c r="U112" s="191" t="s">
        <v>116</v>
      </c>
      <c r="V112" s="199" t="s">
        <v>940</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936</v>
      </c>
      <c r="H113" s="196" t="s">
        <v>59</v>
      </c>
      <c r="I113" s="188">
        <v>5210</v>
      </c>
      <c r="J113" s="188" t="s">
        <v>937</v>
      </c>
      <c r="K113" s="188" t="s">
        <v>115</v>
      </c>
      <c r="L113" s="189">
        <v>2120</v>
      </c>
      <c r="M113" s="189" t="s">
        <v>937</v>
      </c>
      <c r="N113" s="189" t="s">
        <v>116</v>
      </c>
      <c r="O113" s="188" t="s">
        <v>938</v>
      </c>
      <c r="P113" s="190">
        <v>289</v>
      </c>
      <c r="Q113" s="190" t="s">
        <v>939</v>
      </c>
      <c r="R113" s="190" t="s">
        <v>115</v>
      </c>
      <c r="S113" s="191">
        <v>100</v>
      </c>
      <c r="T113" s="191" t="s">
        <v>939</v>
      </c>
      <c r="U113" s="191" t="s">
        <v>116</v>
      </c>
      <c r="V113" s="199" t="s">
        <v>940</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936</v>
      </c>
      <c r="H114" s="196" t="s">
        <v>59</v>
      </c>
      <c r="I114" s="188">
        <v>4.5999999999999996</v>
      </c>
      <c r="J114" s="188" t="s">
        <v>954</v>
      </c>
      <c r="K114" s="188" t="s">
        <v>115</v>
      </c>
      <c r="L114" s="189">
        <v>1.0900000000000001</v>
      </c>
      <c r="M114" s="189" t="s">
        <v>954</v>
      </c>
      <c r="N114" s="189" t="s">
        <v>116</v>
      </c>
      <c r="O114" s="188" t="s">
        <v>938</v>
      </c>
      <c r="P114" s="190">
        <v>664</v>
      </c>
      <c r="Q114" s="190" t="s">
        <v>939</v>
      </c>
      <c r="R114" s="190" t="s">
        <v>115</v>
      </c>
      <c r="S114" s="191">
        <v>234</v>
      </c>
      <c r="T114" s="191" t="s">
        <v>939</v>
      </c>
      <c r="U114" s="191" t="s">
        <v>116</v>
      </c>
      <c r="V114" s="199" t="s">
        <v>940</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936</v>
      </c>
      <c r="H115" s="196" t="s">
        <v>59</v>
      </c>
      <c r="I115" s="188">
        <v>2.48</v>
      </c>
      <c r="J115" s="188" t="s">
        <v>954</v>
      </c>
      <c r="K115" s="188" t="s">
        <v>115</v>
      </c>
      <c r="L115" s="189">
        <v>0.74</v>
      </c>
      <c r="M115" s="189" t="s">
        <v>954</v>
      </c>
      <c r="N115" s="189" t="s">
        <v>116</v>
      </c>
      <c r="O115" s="188" t="s">
        <v>938</v>
      </c>
      <c r="P115" s="190">
        <v>127</v>
      </c>
      <c r="Q115" s="190" t="s">
        <v>939</v>
      </c>
      <c r="R115" s="190" t="s">
        <v>115</v>
      </c>
      <c r="S115" s="191">
        <v>37</v>
      </c>
      <c r="T115" s="191" t="s">
        <v>939</v>
      </c>
      <c r="U115" s="191" t="s">
        <v>116</v>
      </c>
      <c r="V115" s="199" t="s">
        <v>940</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936</v>
      </c>
      <c r="H116" s="196" t="s">
        <v>59</v>
      </c>
      <c r="I116" s="188">
        <v>2.0099999999999998</v>
      </c>
      <c r="J116" s="188" t="s">
        <v>954</v>
      </c>
      <c r="K116" s="188" t="s">
        <v>115</v>
      </c>
      <c r="L116" s="189">
        <v>1.08</v>
      </c>
      <c r="M116" s="189" t="s">
        <v>954</v>
      </c>
      <c r="N116" s="189" t="s">
        <v>116</v>
      </c>
      <c r="O116" s="188" t="s">
        <v>938</v>
      </c>
      <c r="P116" s="190">
        <v>149</v>
      </c>
      <c r="Q116" s="190" t="s">
        <v>939</v>
      </c>
      <c r="R116" s="190" t="s">
        <v>115</v>
      </c>
      <c r="S116" s="191">
        <v>112</v>
      </c>
      <c r="T116" s="191" t="s">
        <v>939</v>
      </c>
      <c r="U116" s="191" t="s">
        <v>116</v>
      </c>
      <c r="V116" s="199" t="s">
        <v>940</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936</v>
      </c>
      <c r="H117" s="196" t="s">
        <v>59</v>
      </c>
      <c r="I117" s="188">
        <v>4.67</v>
      </c>
      <c r="J117" s="188" t="s">
        <v>954</v>
      </c>
      <c r="K117" s="188" t="s">
        <v>115</v>
      </c>
      <c r="L117" s="189">
        <v>1.97</v>
      </c>
      <c r="M117" s="189" t="s">
        <v>954</v>
      </c>
      <c r="N117" s="189" t="s">
        <v>116</v>
      </c>
      <c r="O117" s="188" t="s">
        <v>938</v>
      </c>
      <c r="P117" s="190">
        <v>255</v>
      </c>
      <c r="Q117" s="190" t="s">
        <v>939</v>
      </c>
      <c r="R117" s="190" t="s">
        <v>115</v>
      </c>
      <c r="S117" s="191">
        <v>74</v>
      </c>
      <c r="T117" s="191" t="s">
        <v>939</v>
      </c>
      <c r="U117" s="191" t="s">
        <v>116</v>
      </c>
      <c r="V117" s="199" t="s">
        <v>940</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954</v>
      </c>
      <c r="K118" s="188" t="s">
        <v>115</v>
      </c>
      <c r="L118" s="189">
        <v>5.23</v>
      </c>
      <c r="M118" s="189" t="s">
        <v>954</v>
      </c>
      <c r="N118" s="189" t="s">
        <v>116</v>
      </c>
      <c r="O118" s="188" t="s">
        <v>941</v>
      </c>
      <c r="P118" s="190">
        <v>621</v>
      </c>
      <c r="Q118" s="190" t="s">
        <v>939</v>
      </c>
      <c r="R118" s="190" t="s">
        <v>115</v>
      </c>
      <c r="S118" s="191">
        <v>337</v>
      </c>
      <c r="T118" s="191" t="s">
        <v>939</v>
      </c>
      <c r="U118" s="191" t="s">
        <v>116</v>
      </c>
      <c r="V118" s="199" t="s">
        <v>940</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937</v>
      </c>
      <c r="K119" s="188" t="s">
        <v>115</v>
      </c>
      <c r="L119" s="189">
        <v>2542</v>
      </c>
      <c r="M119" s="189" t="s">
        <v>937</v>
      </c>
      <c r="N119" s="189" t="s">
        <v>116</v>
      </c>
      <c r="O119" s="188" t="s">
        <v>941</v>
      </c>
      <c r="P119" s="190">
        <v>653</v>
      </c>
      <c r="Q119" s="190" t="s">
        <v>939</v>
      </c>
      <c r="R119" s="190" t="s">
        <v>115</v>
      </c>
      <c r="S119" s="191">
        <v>269</v>
      </c>
      <c r="T119" s="191" t="s">
        <v>939</v>
      </c>
      <c r="U119" s="191" t="s">
        <v>116</v>
      </c>
      <c r="V119" s="199" t="s">
        <v>940</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937</v>
      </c>
      <c r="K120" s="188" t="s">
        <v>115</v>
      </c>
      <c r="L120" s="189">
        <v>5286</v>
      </c>
      <c r="M120" s="189" t="s">
        <v>937</v>
      </c>
      <c r="N120" s="189" t="s">
        <v>116</v>
      </c>
      <c r="O120" s="188" t="s">
        <v>941</v>
      </c>
      <c r="P120" s="190">
        <v>1059</v>
      </c>
      <c r="Q120" s="190" t="s">
        <v>939</v>
      </c>
      <c r="R120" s="190" t="s">
        <v>115</v>
      </c>
      <c r="S120" s="191">
        <v>598</v>
      </c>
      <c r="T120" s="191" t="s">
        <v>939</v>
      </c>
      <c r="U120" s="191" t="s">
        <v>116</v>
      </c>
      <c r="V120" s="199" t="s">
        <v>940</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936</v>
      </c>
      <c r="H121" s="196" t="s">
        <v>59</v>
      </c>
      <c r="I121" s="188">
        <v>7.07</v>
      </c>
      <c r="J121" s="188" t="s">
        <v>958</v>
      </c>
      <c r="K121" s="188" t="s">
        <v>115</v>
      </c>
      <c r="L121" s="189">
        <v>1.77</v>
      </c>
      <c r="M121" s="189" t="s">
        <v>963</v>
      </c>
      <c r="N121" s="189" t="s">
        <v>116</v>
      </c>
      <c r="O121" s="188" t="s">
        <v>938</v>
      </c>
      <c r="P121" s="190">
        <v>589.9</v>
      </c>
      <c r="Q121" s="190" t="s">
        <v>939</v>
      </c>
      <c r="R121" s="190" t="s">
        <v>115</v>
      </c>
      <c r="S121" s="191">
        <v>244.2</v>
      </c>
      <c r="T121" s="191" t="s">
        <v>939</v>
      </c>
      <c r="U121" s="191" t="s">
        <v>116</v>
      </c>
      <c r="V121" s="199" t="s">
        <v>940</v>
      </c>
      <c r="W121" s="194">
        <v>0.43</v>
      </c>
      <c r="X121" s="194" t="s">
        <v>945</v>
      </c>
      <c r="Y121" s="194" t="s">
        <v>115</v>
      </c>
      <c r="Z121" s="195">
        <v>0.17</v>
      </c>
      <c r="AA121" s="195" t="s">
        <v>945</v>
      </c>
      <c r="AB121" s="195" t="s">
        <v>116</v>
      </c>
      <c r="AC121" s="198" t="s">
        <v>946</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936</v>
      </c>
      <c r="H122" s="196" t="s">
        <v>59</v>
      </c>
      <c r="I122" s="188">
        <v>16.5</v>
      </c>
      <c r="J122" s="188" t="s">
        <v>958</v>
      </c>
      <c r="K122" s="188" t="s">
        <v>115</v>
      </c>
      <c r="L122" s="189">
        <v>5</v>
      </c>
      <c r="M122" s="189" t="s">
        <v>963</v>
      </c>
      <c r="N122" s="189" t="s">
        <v>116</v>
      </c>
      <c r="O122" s="188" t="s">
        <v>938</v>
      </c>
      <c r="P122" s="190">
        <v>766.1</v>
      </c>
      <c r="Q122" s="190" t="s">
        <v>939</v>
      </c>
      <c r="R122" s="190" t="s">
        <v>115</v>
      </c>
      <c r="S122" s="191">
        <v>218.4</v>
      </c>
      <c r="T122" s="191" t="s">
        <v>939</v>
      </c>
      <c r="U122" s="191" t="s">
        <v>116</v>
      </c>
      <c r="V122" s="199" t="s">
        <v>940</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936</v>
      </c>
      <c r="H123" s="196" t="s">
        <v>59</v>
      </c>
      <c r="I123" s="188">
        <v>8.4499999999999993</v>
      </c>
      <c r="J123" s="188" t="s">
        <v>958</v>
      </c>
      <c r="K123" s="188" t="s">
        <v>115</v>
      </c>
      <c r="L123" s="189">
        <v>2.91</v>
      </c>
      <c r="M123" s="189" t="s">
        <v>963</v>
      </c>
      <c r="N123" s="189" t="s">
        <v>116</v>
      </c>
      <c r="O123" s="188" t="s">
        <v>938</v>
      </c>
      <c r="P123" s="190">
        <v>580.6</v>
      </c>
      <c r="Q123" s="190" t="s">
        <v>939</v>
      </c>
      <c r="R123" s="190" t="s">
        <v>115</v>
      </c>
      <c r="S123" s="191">
        <v>252.8</v>
      </c>
      <c r="T123" s="191" t="s">
        <v>939</v>
      </c>
      <c r="U123" s="191" t="s">
        <v>116</v>
      </c>
      <c r="V123" s="199" t="s">
        <v>940</v>
      </c>
      <c r="W123" s="194">
        <v>0.37</v>
      </c>
      <c r="X123" s="194" t="s">
        <v>945</v>
      </c>
      <c r="Y123" s="194" t="s">
        <v>115</v>
      </c>
      <c r="Z123" s="195">
        <v>0.16</v>
      </c>
      <c r="AA123" s="195" t="s">
        <v>945</v>
      </c>
      <c r="AB123" s="195" t="s">
        <v>116</v>
      </c>
      <c r="AC123" s="198" t="s">
        <v>946</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936</v>
      </c>
      <c r="H124" s="196" t="s">
        <v>59</v>
      </c>
      <c r="I124" s="188">
        <v>17.899999999999999</v>
      </c>
      <c r="J124" s="188" t="s">
        <v>958</v>
      </c>
      <c r="K124" s="188" t="s">
        <v>115</v>
      </c>
      <c r="L124" s="189">
        <v>6.7</v>
      </c>
      <c r="M124" s="189" t="s">
        <v>963</v>
      </c>
      <c r="N124" s="189" t="s">
        <v>116</v>
      </c>
      <c r="O124" s="188" t="s">
        <v>938</v>
      </c>
      <c r="P124" s="190">
        <v>690.7</v>
      </c>
      <c r="Q124" s="190" t="s">
        <v>939</v>
      </c>
      <c r="R124" s="190" t="s">
        <v>115</v>
      </c>
      <c r="S124" s="191">
        <v>248.3</v>
      </c>
      <c r="T124" s="191" t="s">
        <v>939</v>
      </c>
      <c r="U124" s="191" t="s">
        <v>116</v>
      </c>
      <c r="V124" s="199" t="s">
        <v>940</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936</v>
      </c>
      <c r="H125" s="196" t="s">
        <v>59</v>
      </c>
      <c r="I125" s="188">
        <v>6.7</v>
      </c>
      <c r="J125" s="188" t="s">
        <v>958</v>
      </c>
      <c r="K125" s="188" t="s">
        <v>115</v>
      </c>
      <c r="L125" s="189">
        <v>1.8</v>
      </c>
      <c r="M125" s="189" t="s">
        <v>963</v>
      </c>
      <c r="N125" s="189" t="s">
        <v>116</v>
      </c>
      <c r="O125" s="188" t="s">
        <v>938</v>
      </c>
      <c r="P125" s="190">
        <v>545.5</v>
      </c>
      <c r="Q125" s="190" t="s">
        <v>939</v>
      </c>
      <c r="R125" s="190" t="s">
        <v>115</v>
      </c>
      <c r="S125" s="191">
        <v>212.5</v>
      </c>
      <c r="T125" s="191" t="s">
        <v>939</v>
      </c>
      <c r="U125" s="191" t="s">
        <v>116</v>
      </c>
      <c r="V125" s="199" t="s">
        <v>940</v>
      </c>
      <c r="W125" s="194">
        <v>0.53</v>
      </c>
      <c r="X125" s="194" t="s">
        <v>945</v>
      </c>
      <c r="Y125" s="194" t="s">
        <v>115</v>
      </c>
      <c r="Z125" s="195">
        <v>0.19</v>
      </c>
      <c r="AA125" s="195" t="s">
        <v>945</v>
      </c>
      <c r="AB125" s="195" t="s">
        <v>116</v>
      </c>
      <c r="AC125" s="198" t="s">
        <v>946</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936</v>
      </c>
      <c r="H126" s="196" t="s">
        <v>59</v>
      </c>
      <c r="I126" s="188">
        <v>16.7</v>
      </c>
      <c r="J126" s="188" t="s">
        <v>958</v>
      </c>
      <c r="K126" s="188" t="s">
        <v>115</v>
      </c>
      <c r="L126" s="189">
        <v>6.3</v>
      </c>
      <c r="M126" s="189" t="s">
        <v>963</v>
      </c>
      <c r="N126" s="189" t="s">
        <v>116</v>
      </c>
      <c r="O126" s="188" t="s">
        <v>938</v>
      </c>
      <c r="P126" s="190">
        <v>799.3</v>
      </c>
      <c r="Q126" s="190" t="s">
        <v>939</v>
      </c>
      <c r="R126" s="190" t="s">
        <v>115</v>
      </c>
      <c r="S126" s="191">
        <v>281.89999999999998</v>
      </c>
      <c r="T126" s="191" t="s">
        <v>939</v>
      </c>
      <c r="U126" s="191" t="s">
        <v>116</v>
      </c>
      <c r="V126" s="199" t="s">
        <v>940</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936</v>
      </c>
      <c r="H127" s="196" t="s">
        <v>59</v>
      </c>
      <c r="I127" s="188">
        <v>7.4</v>
      </c>
      <c r="J127" s="188" t="s">
        <v>958</v>
      </c>
      <c r="K127" s="188" t="s">
        <v>115</v>
      </c>
      <c r="L127" s="189">
        <v>1.8</v>
      </c>
      <c r="M127" s="189" t="s">
        <v>963</v>
      </c>
      <c r="N127" s="189" t="s">
        <v>116</v>
      </c>
      <c r="O127" s="188" t="s">
        <v>938</v>
      </c>
      <c r="P127" s="190">
        <v>634.20000000000005</v>
      </c>
      <c r="Q127" s="190" t="s">
        <v>939</v>
      </c>
      <c r="R127" s="190" t="s">
        <v>115</v>
      </c>
      <c r="S127" s="191">
        <v>276.3</v>
      </c>
      <c r="T127" s="191" t="s">
        <v>939</v>
      </c>
      <c r="U127" s="191" t="s">
        <v>116</v>
      </c>
      <c r="V127" s="199" t="s">
        <v>940</v>
      </c>
      <c r="W127" s="194">
        <v>0.43</v>
      </c>
      <c r="X127" s="194" t="s">
        <v>945</v>
      </c>
      <c r="Y127" s="194" t="s">
        <v>115</v>
      </c>
      <c r="Z127" s="195">
        <v>0.19</v>
      </c>
      <c r="AA127" s="195" t="s">
        <v>945</v>
      </c>
      <c r="AB127" s="195" t="s">
        <v>116</v>
      </c>
      <c r="AC127" s="198" t="s">
        <v>946</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936</v>
      </c>
      <c r="H128" s="196" t="s">
        <v>59</v>
      </c>
      <c r="I128" s="188">
        <v>16.399999999999999</v>
      </c>
      <c r="J128" s="188" t="s">
        <v>958</v>
      </c>
      <c r="K128" s="188" t="s">
        <v>115</v>
      </c>
      <c r="L128" s="189">
        <v>3.6</v>
      </c>
      <c r="M128" s="189" t="s">
        <v>963</v>
      </c>
      <c r="N128" s="189" t="s">
        <v>116</v>
      </c>
      <c r="O128" s="188" t="s">
        <v>938</v>
      </c>
      <c r="P128" s="190">
        <v>732.8</v>
      </c>
      <c r="Q128" s="190" t="s">
        <v>939</v>
      </c>
      <c r="R128" s="190" t="s">
        <v>115</v>
      </c>
      <c r="S128" s="191">
        <v>137.1</v>
      </c>
      <c r="T128" s="191" t="s">
        <v>939</v>
      </c>
      <c r="U128" s="191" t="s">
        <v>116</v>
      </c>
      <c r="V128" s="199" t="s">
        <v>940</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936</v>
      </c>
      <c r="H129" s="196" t="s">
        <v>59</v>
      </c>
      <c r="I129" s="188">
        <v>8.6999999999999993</v>
      </c>
      <c r="J129" s="188" t="s">
        <v>958</v>
      </c>
      <c r="K129" s="188" t="s">
        <v>115</v>
      </c>
      <c r="L129" s="189">
        <v>3.6</v>
      </c>
      <c r="M129" s="189" t="s">
        <v>963</v>
      </c>
      <c r="N129" s="189" t="s">
        <v>116</v>
      </c>
      <c r="O129" s="188" t="s">
        <v>938</v>
      </c>
      <c r="P129" s="190">
        <v>577.20000000000005</v>
      </c>
      <c r="Q129" s="190" t="s">
        <v>939</v>
      </c>
      <c r="R129" s="190" t="s">
        <v>115</v>
      </c>
      <c r="S129" s="191">
        <v>256.60000000000002</v>
      </c>
      <c r="T129" s="191" t="s">
        <v>939</v>
      </c>
      <c r="U129" s="191" t="s">
        <v>116</v>
      </c>
      <c r="V129" s="199" t="s">
        <v>940</v>
      </c>
      <c r="W129" s="194">
        <v>0.34</v>
      </c>
      <c r="X129" s="194" t="s">
        <v>945</v>
      </c>
      <c r="Y129" s="194" t="s">
        <v>115</v>
      </c>
      <c r="Z129" s="195">
        <v>0.08</v>
      </c>
      <c r="AA129" s="195" t="s">
        <v>945</v>
      </c>
      <c r="AB129" s="195" t="s">
        <v>116</v>
      </c>
      <c r="AC129" s="198" t="s">
        <v>946</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936</v>
      </c>
      <c r="H130" s="196" t="s">
        <v>59</v>
      </c>
      <c r="I130" s="188">
        <v>19.3</v>
      </c>
      <c r="J130" s="188" t="s">
        <v>958</v>
      </c>
      <c r="K130" s="188" t="s">
        <v>115</v>
      </c>
      <c r="L130" s="189">
        <v>8.8000000000000007</v>
      </c>
      <c r="M130" s="189" t="s">
        <v>963</v>
      </c>
      <c r="N130" s="189" t="s">
        <v>116</v>
      </c>
      <c r="O130" s="188" t="s">
        <v>938</v>
      </c>
      <c r="P130" s="190">
        <v>748.3</v>
      </c>
      <c r="Q130" s="190" t="s">
        <v>939</v>
      </c>
      <c r="R130" s="190" t="s">
        <v>115</v>
      </c>
      <c r="S130" s="191">
        <v>317.2</v>
      </c>
      <c r="T130" s="191" t="s">
        <v>939</v>
      </c>
      <c r="U130" s="191" t="s">
        <v>116</v>
      </c>
      <c r="V130" s="199" t="s">
        <v>940</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936</v>
      </c>
      <c r="H131" s="196" t="s">
        <v>59</v>
      </c>
      <c r="I131" s="188">
        <v>8.1999999999999993</v>
      </c>
      <c r="J131" s="188" t="s">
        <v>958</v>
      </c>
      <c r="K131" s="188" t="s">
        <v>115</v>
      </c>
      <c r="L131" s="189">
        <v>2.2999999999999998</v>
      </c>
      <c r="M131" s="189" t="s">
        <v>963</v>
      </c>
      <c r="N131" s="189" t="s">
        <v>116</v>
      </c>
      <c r="O131" s="188" t="s">
        <v>938</v>
      </c>
      <c r="P131" s="190">
        <v>584</v>
      </c>
      <c r="Q131" s="190" t="s">
        <v>939</v>
      </c>
      <c r="R131" s="190" t="s">
        <v>115</v>
      </c>
      <c r="S131" s="191">
        <v>262.8</v>
      </c>
      <c r="T131" s="191" t="s">
        <v>939</v>
      </c>
      <c r="U131" s="191" t="s">
        <v>116</v>
      </c>
      <c r="V131" s="199" t="s">
        <v>940</v>
      </c>
      <c r="W131" s="194">
        <v>0.31</v>
      </c>
      <c r="X131" s="194" t="s">
        <v>945</v>
      </c>
      <c r="Y131" s="194" t="s">
        <v>115</v>
      </c>
      <c r="Z131" s="195">
        <v>0.09</v>
      </c>
      <c r="AA131" s="195" t="s">
        <v>945</v>
      </c>
      <c r="AB131" s="195" t="s">
        <v>116</v>
      </c>
      <c r="AC131" s="198" t="s">
        <v>946</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936</v>
      </c>
      <c r="H132" s="196" t="s">
        <v>59</v>
      </c>
      <c r="I132" s="188">
        <v>16.399999999999999</v>
      </c>
      <c r="J132" s="188" t="s">
        <v>958</v>
      </c>
      <c r="K132" s="188" t="s">
        <v>115</v>
      </c>
      <c r="L132" s="189">
        <v>3.7</v>
      </c>
      <c r="M132" s="189" t="s">
        <v>963</v>
      </c>
      <c r="N132" s="189" t="s">
        <v>116</v>
      </c>
      <c r="O132" s="188" t="s">
        <v>938</v>
      </c>
      <c r="P132" s="190">
        <v>633.20000000000005</v>
      </c>
      <c r="Q132" s="190" t="s">
        <v>939</v>
      </c>
      <c r="R132" s="190" t="s">
        <v>115</v>
      </c>
      <c r="S132" s="191">
        <v>148.9</v>
      </c>
      <c r="T132" s="191" t="s">
        <v>939</v>
      </c>
      <c r="U132" s="191" t="s">
        <v>116</v>
      </c>
      <c r="V132" s="199" t="s">
        <v>940</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937</v>
      </c>
      <c r="K133" s="188" t="s">
        <v>115</v>
      </c>
      <c r="L133" s="189">
        <v>378.9</v>
      </c>
      <c r="M133" s="189" t="s">
        <v>937</v>
      </c>
      <c r="N133" s="189" t="s">
        <v>116</v>
      </c>
      <c r="O133" s="188" t="s">
        <v>955</v>
      </c>
      <c r="P133" s="190">
        <v>107.1</v>
      </c>
      <c r="Q133" s="190" t="s">
        <v>939</v>
      </c>
      <c r="R133" s="190" t="s">
        <v>115</v>
      </c>
      <c r="S133" s="191">
        <v>44.1</v>
      </c>
      <c r="T133" s="191" t="s">
        <v>939</v>
      </c>
      <c r="U133" s="191" t="s">
        <v>116</v>
      </c>
      <c r="V133" s="199" t="s">
        <v>940</v>
      </c>
      <c r="W133" s="194">
        <v>3.4</v>
      </c>
      <c r="X133" s="194" t="s">
        <v>964</v>
      </c>
      <c r="Y133" s="194" t="s">
        <v>115</v>
      </c>
      <c r="Z133" s="195">
        <v>2.1</v>
      </c>
      <c r="AA133" s="195" t="s">
        <v>964</v>
      </c>
      <c r="AB133" s="195" t="s">
        <v>116</v>
      </c>
      <c r="AC133" s="198" t="s">
        <v>946</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937</v>
      </c>
      <c r="K134" s="188" t="s">
        <v>115</v>
      </c>
      <c r="L134" s="189">
        <v>1129</v>
      </c>
      <c r="M134" s="189" t="s">
        <v>937</v>
      </c>
      <c r="N134" s="189" t="s">
        <v>116</v>
      </c>
      <c r="O134" s="188" t="s">
        <v>955</v>
      </c>
      <c r="P134" s="190">
        <v>230.2</v>
      </c>
      <c r="Q134" s="190" t="s">
        <v>939</v>
      </c>
      <c r="R134" s="190" t="s">
        <v>115</v>
      </c>
      <c r="S134" s="191">
        <v>87.3</v>
      </c>
      <c r="T134" s="191" t="s">
        <v>939</v>
      </c>
      <c r="U134" s="191" t="s">
        <v>116</v>
      </c>
      <c r="V134" s="199" t="s">
        <v>940</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937</v>
      </c>
      <c r="K135" s="188" t="s">
        <v>115</v>
      </c>
      <c r="L135" s="189">
        <v>1159.5999999999999</v>
      </c>
      <c r="M135" s="189" t="s">
        <v>937</v>
      </c>
      <c r="N135" s="189" t="s">
        <v>116</v>
      </c>
      <c r="O135" s="188" t="s">
        <v>941</v>
      </c>
      <c r="P135" s="190">
        <v>287.7</v>
      </c>
      <c r="Q135" s="190" t="s">
        <v>939</v>
      </c>
      <c r="R135" s="190" t="s">
        <v>115</v>
      </c>
      <c r="S135" s="191">
        <v>82.9</v>
      </c>
      <c r="T135" s="191" t="s">
        <v>939</v>
      </c>
      <c r="U135" s="191" t="s">
        <v>116</v>
      </c>
      <c r="V135" s="199" t="s">
        <v>940</v>
      </c>
      <c r="W135" s="194">
        <v>0.7</v>
      </c>
      <c r="X135" s="194" t="s">
        <v>964</v>
      </c>
      <c r="Y135" s="194" t="s">
        <v>115</v>
      </c>
      <c r="Z135" s="195">
        <v>0.3</v>
      </c>
      <c r="AA135" s="195" t="s">
        <v>964</v>
      </c>
      <c r="AB135" s="195" t="s">
        <v>116</v>
      </c>
      <c r="AC135" s="198" t="s">
        <v>946</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937</v>
      </c>
      <c r="K136" s="188" t="s">
        <v>115</v>
      </c>
      <c r="L136" s="189">
        <v>1961.5</v>
      </c>
      <c r="M136" s="189" t="s">
        <v>937</v>
      </c>
      <c r="N136" s="189" t="s">
        <v>116</v>
      </c>
      <c r="O136" s="188" t="s">
        <v>941</v>
      </c>
      <c r="P136" s="190">
        <v>523.70000000000005</v>
      </c>
      <c r="Q136" s="190" t="s">
        <v>939</v>
      </c>
      <c r="R136" s="190" t="s">
        <v>115</v>
      </c>
      <c r="S136" s="191">
        <v>158.1</v>
      </c>
      <c r="T136" s="191" t="s">
        <v>939</v>
      </c>
      <c r="U136" s="191" t="s">
        <v>116</v>
      </c>
      <c r="V136" s="199" t="s">
        <v>940</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936</v>
      </c>
      <c r="H137" s="196" t="s">
        <v>59</v>
      </c>
      <c r="I137" s="188">
        <v>2290</v>
      </c>
      <c r="J137" s="188" t="s">
        <v>937</v>
      </c>
      <c r="K137" s="188" t="s">
        <v>115</v>
      </c>
      <c r="L137" s="189">
        <v>1430</v>
      </c>
      <c r="M137" s="189" t="s">
        <v>937</v>
      </c>
      <c r="N137" s="189" t="s">
        <v>116</v>
      </c>
      <c r="O137" s="188" t="s">
        <v>938</v>
      </c>
      <c r="P137" s="190">
        <v>248</v>
      </c>
      <c r="Q137" s="190" t="s">
        <v>939</v>
      </c>
      <c r="R137" s="190" t="s">
        <v>115</v>
      </c>
      <c r="S137" s="191">
        <v>137</v>
      </c>
      <c r="T137" s="191" t="s">
        <v>939</v>
      </c>
      <c r="U137" s="191" t="s">
        <v>116</v>
      </c>
      <c r="V137" s="199" t="s">
        <v>940</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936</v>
      </c>
      <c r="H138" s="196" t="s">
        <v>59</v>
      </c>
      <c r="I138" s="188">
        <v>7580</v>
      </c>
      <c r="J138" s="188" t="s">
        <v>937</v>
      </c>
      <c r="K138" s="188" t="s">
        <v>115</v>
      </c>
      <c r="L138" s="189">
        <v>5000</v>
      </c>
      <c r="M138" s="189" t="s">
        <v>937</v>
      </c>
      <c r="N138" s="189" t="s">
        <v>116</v>
      </c>
      <c r="O138" s="188" t="s">
        <v>938</v>
      </c>
      <c r="P138" s="190">
        <v>519</v>
      </c>
      <c r="Q138" s="190" t="s">
        <v>939</v>
      </c>
      <c r="R138" s="190" t="s">
        <v>115</v>
      </c>
      <c r="S138" s="191">
        <v>272</v>
      </c>
      <c r="T138" s="191" t="s">
        <v>939</v>
      </c>
      <c r="U138" s="191" t="s">
        <v>116</v>
      </c>
      <c r="V138" s="199" t="s">
        <v>940</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936</v>
      </c>
      <c r="H139" s="196" t="s">
        <v>59</v>
      </c>
      <c r="I139" s="188">
        <v>4050</v>
      </c>
      <c r="J139" s="188" t="s">
        <v>937</v>
      </c>
      <c r="K139" s="188" t="s">
        <v>115</v>
      </c>
      <c r="L139" s="189">
        <v>2060</v>
      </c>
      <c r="M139" s="189" t="s">
        <v>937</v>
      </c>
      <c r="N139" s="189" t="s">
        <v>116</v>
      </c>
      <c r="O139" s="188" t="s">
        <v>938</v>
      </c>
      <c r="P139" s="190">
        <v>478</v>
      </c>
      <c r="Q139" s="190" t="s">
        <v>939</v>
      </c>
      <c r="R139" s="190" t="s">
        <v>115</v>
      </c>
      <c r="S139" s="191">
        <v>265</v>
      </c>
      <c r="T139" s="191" t="s">
        <v>939</v>
      </c>
      <c r="U139" s="191" t="s">
        <v>116</v>
      </c>
      <c r="V139" s="199" t="s">
        <v>940</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936</v>
      </c>
      <c r="H140" s="196" t="s">
        <v>59</v>
      </c>
      <c r="I140" s="188">
        <v>11900</v>
      </c>
      <c r="J140" s="188" t="s">
        <v>937</v>
      </c>
      <c r="K140" s="188" t="s">
        <v>115</v>
      </c>
      <c r="L140" s="189">
        <v>5670</v>
      </c>
      <c r="M140" s="189" t="s">
        <v>937</v>
      </c>
      <c r="N140" s="189" t="s">
        <v>116</v>
      </c>
      <c r="O140" s="188" t="s">
        <v>938</v>
      </c>
      <c r="P140" s="190">
        <v>734</v>
      </c>
      <c r="Q140" s="190" t="s">
        <v>939</v>
      </c>
      <c r="R140" s="190" t="s">
        <v>115</v>
      </c>
      <c r="S140" s="191">
        <v>354</v>
      </c>
      <c r="T140" s="191" t="s">
        <v>939</v>
      </c>
      <c r="U140" s="191" t="s">
        <v>116</v>
      </c>
      <c r="V140" s="199" t="s">
        <v>940</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936</v>
      </c>
      <c r="H141" s="196" t="s">
        <v>59</v>
      </c>
      <c r="I141" s="188">
        <v>3420</v>
      </c>
      <c r="J141" s="188" t="s">
        <v>937</v>
      </c>
      <c r="K141" s="188" t="s">
        <v>115</v>
      </c>
      <c r="L141" s="189">
        <v>1750</v>
      </c>
      <c r="M141" s="189" t="s">
        <v>937</v>
      </c>
      <c r="N141" s="189" t="s">
        <v>116</v>
      </c>
      <c r="O141" s="188" t="s">
        <v>938</v>
      </c>
      <c r="P141" s="190">
        <v>387</v>
      </c>
      <c r="Q141" s="190" t="s">
        <v>939</v>
      </c>
      <c r="R141" s="190" t="s">
        <v>115</v>
      </c>
      <c r="S141" s="191">
        <v>212</v>
      </c>
      <c r="T141" s="191" t="s">
        <v>939</v>
      </c>
      <c r="U141" s="191" t="s">
        <v>116</v>
      </c>
      <c r="V141" s="199" t="s">
        <v>940</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936</v>
      </c>
      <c r="H142" s="196" t="s">
        <v>59</v>
      </c>
      <c r="I142" s="188">
        <v>10600</v>
      </c>
      <c r="J142" s="188" t="s">
        <v>937</v>
      </c>
      <c r="K142" s="188" t="s">
        <v>115</v>
      </c>
      <c r="L142" s="189">
        <v>5900</v>
      </c>
      <c r="M142" s="189" t="s">
        <v>937</v>
      </c>
      <c r="N142" s="189" t="s">
        <v>116</v>
      </c>
      <c r="O142" s="188" t="s">
        <v>938</v>
      </c>
      <c r="P142" s="190">
        <v>748</v>
      </c>
      <c r="Q142" s="190" t="s">
        <v>939</v>
      </c>
      <c r="R142" s="190" t="s">
        <v>115</v>
      </c>
      <c r="S142" s="191">
        <v>371</v>
      </c>
      <c r="T142" s="191" t="s">
        <v>939</v>
      </c>
      <c r="U142" s="191" t="s">
        <v>116</v>
      </c>
      <c r="V142" s="199" t="s">
        <v>940</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965</v>
      </c>
      <c r="K143" s="188" t="s">
        <v>115</v>
      </c>
      <c r="L143" s="189">
        <v>2153</v>
      </c>
      <c r="M143" s="189" t="s">
        <v>965</v>
      </c>
      <c r="N143" s="189" t="s">
        <v>116</v>
      </c>
      <c r="O143" s="188" t="s">
        <v>941</v>
      </c>
      <c r="P143" s="190">
        <v>2902</v>
      </c>
      <c r="Q143" s="190" t="s">
        <v>966</v>
      </c>
      <c r="R143" s="190" t="s">
        <v>115</v>
      </c>
      <c r="S143" s="191">
        <v>1470</v>
      </c>
      <c r="T143" s="191" t="s">
        <v>966</v>
      </c>
      <c r="U143" s="191" t="s">
        <v>116</v>
      </c>
      <c r="V143" s="199" t="s">
        <v>940</v>
      </c>
      <c r="W143" s="194">
        <v>8.06</v>
      </c>
      <c r="X143" s="194" t="s">
        <v>964</v>
      </c>
      <c r="Y143" s="194" t="s">
        <v>115</v>
      </c>
      <c r="Z143" s="195">
        <v>1.52</v>
      </c>
      <c r="AA143" s="195" t="s">
        <v>964</v>
      </c>
      <c r="AB143" s="195" t="s">
        <v>116</v>
      </c>
      <c r="AC143" s="198" t="s">
        <v>967</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965</v>
      </c>
      <c r="K144" s="188" t="s">
        <v>115</v>
      </c>
      <c r="L144" s="189">
        <v>8240</v>
      </c>
      <c r="M144" s="189" t="s">
        <v>965</v>
      </c>
      <c r="N144" s="189" t="s">
        <v>116</v>
      </c>
      <c r="O144" s="188" t="s">
        <v>941</v>
      </c>
      <c r="P144" s="190">
        <v>4111</v>
      </c>
      <c r="Q144" s="190" t="s">
        <v>966</v>
      </c>
      <c r="R144" s="190" t="s">
        <v>115</v>
      </c>
      <c r="S144" s="191">
        <v>864</v>
      </c>
      <c r="T144" s="191" t="s">
        <v>966</v>
      </c>
      <c r="U144" s="191" t="s">
        <v>116</v>
      </c>
      <c r="V144" s="199" t="s">
        <v>940</v>
      </c>
      <c r="W144" s="194">
        <v>5.18</v>
      </c>
      <c r="X144" s="194" t="s">
        <v>964</v>
      </c>
      <c r="Y144" s="194" t="s">
        <v>115</v>
      </c>
      <c r="Z144" s="195">
        <v>1.04</v>
      </c>
      <c r="AA144" s="195" t="s">
        <v>964</v>
      </c>
      <c r="AB144" s="195" t="s">
        <v>116</v>
      </c>
      <c r="AC144" s="198" t="s">
        <v>967</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965</v>
      </c>
      <c r="K145" s="188" t="s">
        <v>115</v>
      </c>
      <c r="L145" s="189">
        <v>1825</v>
      </c>
      <c r="M145" s="189" t="s">
        <v>965</v>
      </c>
      <c r="N145" s="189" t="s">
        <v>116</v>
      </c>
      <c r="O145" s="188" t="s">
        <v>941</v>
      </c>
      <c r="P145" s="190">
        <v>4554</v>
      </c>
      <c r="Q145" s="190" t="s">
        <v>966</v>
      </c>
      <c r="R145" s="190" t="s">
        <v>115</v>
      </c>
      <c r="S145" s="191">
        <v>343</v>
      </c>
      <c r="T145" s="191" t="s">
        <v>966</v>
      </c>
      <c r="U145" s="191" t="s">
        <v>116</v>
      </c>
      <c r="V145" s="199" t="s">
        <v>940</v>
      </c>
      <c r="W145" s="194">
        <v>6.8</v>
      </c>
      <c r="X145" s="194" t="s">
        <v>964</v>
      </c>
      <c r="Y145" s="194" t="s">
        <v>115</v>
      </c>
      <c r="Z145" s="195">
        <v>0.27</v>
      </c>
      <c r="AA145" s="195" t="s">
        <v>964</v>
      </c>
      <c r="AB145" s="195" t="s">
        <v>116</v>
      </c>
      <c r="AC145" s="198" t="s">
        <v>967</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965</v>
      </c>
      <c r="K146" s="188" t="s">
        <v>115</v>
      </c>
      <c r="L146" s="189">
        <v>2675</v>
      </c>
      <c r="M146" s="189" t="s">
        <v>965</v>
      </c>
      <c r="N146" s="189" t="s">
        <v>116</v>
      </c>
      <c r="O146" s="188" t="s">
        <v>941</v>
      </c>
      <c r="P146" s="190">
        <v>3349</v>
      </c>
      <c r="Q146" s="190" t="s">
        <v>966</v>
      </c>
      <c r="R146" s="190" t="s">
        <v>115</v>
      </c>
      <c r="S146" s="191">
        <v>334</v>
      </c>
      <c r="T146" s="191" t="s">
        <v>966</v>
      </c>
      <c r="U146" s="191" t="s">
        <v>116</v>
      </c>
      <c r="V146" s="199" t="s">
        <v>940</v>
      </c>
      <c r="W146" s="194">
        <v>6.32</v>
      </c>
      <c r="X146" s="194" t="s">
        <v>964</v>
      </c>
      <c r="Y146" s="194" t="s">
        <v>115</v>
      </c>
      <c r="Z146" s="195">
        <v>0.5</v>
      </c>
      <c r="AA146" s="195" t="s">
        <v>964</v>
      </c>
      <c r="AB146" s="195" t="s">
        <v>116</v>
      </c>
      <c r="AC146" s="198" t="s">
        <v>967</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965</v>
      </c>
      <c r="K147" s="188" t="s">
        <v>115</v>
      </c>
      <c r="L147" s="189">
        <v>2236</v>
      </c>
      <c r="M147" s="189" t="s">
        <v>965</v>
      </c>
      <c r="N147" s="189" t="s">
        <v>116</v>
      </c>
      <c r="O147" s="188" t="s">
        <v>941</v>
      </c>
      <c r="P147" s="190">
        <v>1028</v>
      </c>
      <c r="Q147" s="190" t="s">
        <v>966</v>
      </c>
      <c r="R147" s="190" t="s">
        <v>115</v>
      </c>
      <c r="S147" s="191">
        <v>310</v>
      </c>
      <c r="T147" s="191" t="s">
        <v>966</v>
      </c>
      <c r="U147" s="191" t="s">
        <v>116</v>
      </c>
      <c r="V147" s="199" t="s">
        <v>940</v>
      </c>
      <c r="W147" s="194">
        <v>5.56</v>
      </c>
      <c r="X147" s="194" t="s">
        <v>964</v>
      </c>
      <c r="Y147" s="194" t="s">
        <v>115</v>
      </c>
      <c r="Z147" s="195">
        <v>0.64</v>
      </c>
      <c r="AA147" s="195" t="s">
        <v>964</v>
      </c>
      <c r="AB147" s="195" t="s">
        <v>116</v>
      </c>
      <c r="AC147" s="198" t="s">
        <v>967</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965</v>
      </c>
      <c r="K148" s="188" t="s">
        <v>115</v>
      </c>
      <c r="L148" s="189">
        <v>7355</v>
      </c>
      <c r="M148" s="189" t="s">
        <v>965</v>
      </c>
      <c r="N148" s="189" t="s">
        <v>116</v>
      </c>
      <c r="O148" s="188" t="s">
        <v>941</v>
      </c>
      <c r="P148" s="190">
        <v>2339</v>
      </c>
      <c r="Q148" s="190" t="s">
        <v>966</v>
      </c>
      <c r="R148" s="190" t="s">
        <v>115</v>
      </c>
      <c r="S148" s="191">
        <v>374</v>
      </c>
      <c r="T148" s="191" t="s">
        <v>966</v>
      </c>
      <c r="U148" s="191" t="s">
        <v>116</v>
      </c>
      <c r="V148" s="199" t="s">
        <v>940</v>
      </c>
      <c r="W148" s="194">
        <v>4.03</v>
      </c>
      <c r="X148" s="194" t="s">
        <v>964</v>
      </c>
      <c r="Y148" s="194" t="s">
        <v>115</v>
      </c>
      <c r="Z148" s="195">
        <v>0.55000000000000004</v>
      </c>
      <c r="AA148" s="195" t="s">
        <v>964</v>
      </c>
      <c r="AB148" s="195" t="s">
        <v>116</v>
      </c>
      <c r="AC148" s="198" t="s">
        <v>967</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965</v>
      </c>
      <c r="K149" s="188" t="s">
        <v>115</v>
      </c>
      <c r="L149" s="189">
        <v>8643</v>
      </c>
      <c r="M149" s="189" t="s">
        <v>965</v>
      </c>
      <c r="N149" s="189" t="s">
        <v>116</v>
      </c>
      <c r="O149" s="188" t="s">
        <v>941</v>
      </c>
      <c r="P149" s="190">
        <v>3424</v>
      </c>
      <c r="Q149" s="190" t="s">
        <v>966</v>
      </c>
      <c r="R149" s="190" t="s">
        <v>115</v>
      </c>
      <c r="S149" s="191">
        <v>367</v>
      </c>
      <c r="T149" s="191" t="s">
        <v>966</v>
      </c>
      <c r="U149" s="191" t="s">
        <v>116</v>
      </c>
      <c r="V149" s="199" t="s">
        <v>940</v>
      </c>
      <c r="W149" s="194">
        <v>4.47</v>
      </c>
      <c r="X149" s="194" t="s">
        <v>964</v>
      </c>
      <c r="Y149" s="194" t="s">
        <v>115</v>
      </c>
      <c r="Z149" s="195">
        <v>0.17</v>
      </c>
      <c r="AA149" s="195" t="s">
        <v>964</v>
      </c>
      <c r="AB149" s="195" t="s">
        <v>116</v>
      </c>
      <c r="AC149" s="198" t="s">
        <v>967</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965</v>
      </c>
      <c r="K150" s="188" t="s">
        <v>115</v>
      </c>
      <c r="L150" s="189">
        <v>2275</v>
      </c>
      <c r="M150" s="189" t="s">
        <v>965</v>
      </c>
      <c r="N150" s="189" t="s">
        <v>116</v>
      </c>
      <c r="O150" s="188" t="s">
        <v>941</v>
      </c>
      <c r="P150" s="190">
        <v>2272</v>
      </c>
      <c r="Q150" s="190" t="s">
        <v>966</v>
      </c>
      <c r="R150" s="190" t="s">
        <v>115</v>
      </c>
      <c r="S150" s="191">
        <v>93</v>
      </c>
      <c r="T150" s="191" t="s">
        <v>966</v>
      </c>
      <c r="U150" s="191" t="s">
        <v>116</v>
      </c>
      <c r="V150" s="199" t="s">
        <v>940</v>
      </c>
      <c r="W150" s="194">
        <v>4.1500000000000004</v>
      </c>
      <c r="X150" s="194" t="s">
        <v>964</v>
      </c>
      <c r="Y150" s="194" t="s">
        <v>115</v>
      </c>
      <c r="Z150" s="195">
        <v>0.19</v>
      </c>
      <c r="AA150" s="195" t="s">
        <v>964</v>
      </c>
      <c r="AB150" s="195" t="s">
        <v>116</v>
      </c>
      <c r="AC150" s="198" t="s">
        <v>967</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936</v>
      </c>
      <c r="H151" s="196" t="s">
        <v>59</v>
      </c>
      <c r="I151" s="188">
        <v>2506</v>
      </c>
      <c r="J151" s="188" t="s">
        <v>965</v>
      </c>
      <c r="K151" s="188" t="s">
        <v>115</v>
      </c>
      <c r="L151" s="189">
        <v>296</v>
      </c>
      <c r="M151" s="189" t="s">
        <v>965</v>
      </c>
      <c r="N151" s="189" t="s">
        <v>116</v>
      </c>
      <c r="O151" s="188" t="s">
        <v>938</v>
      </c>
      <c r="P151" s="190"/>
      <c r="Q151" s="190"/>
      <c r="R151" s="190"/>
      <c r="S151" s="191"/>
      <c r="T151" s="191"/>
      <c r="U151" s="191"/>
      <c r="V151" s="199"/>
      <c r="W151" s="194">
        <v>20.2</v>
      </c>
      <c r="X151" s="194" t="s">
        <v>964</v>
      </c>
      <c r="Y151" s="194" t="s">
        <v>115</v>
      </c>
      <c r="Z151" s="195">
        <v>2.2999999999999998</v>
      </c>
      <c r="AA151" s="195" t="s">
        <v>964</v>
      </c>
      <c r="AB151" s="195" t="s">
        <v>116</v>
      </c>
      <c r="AC151" s="198" t="s">
        <v>967</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936</v>
      </c>
      <c r="H152" s="196" t="s">
        <v>59</v>
      </c>
      <c r="I152" s="188">
        <v>7498</v>
      </c>
      <c r="J152" s="188" t="s">
        <v>965</v>
      </c>
      <c r="K152" s="188" t="s">
        <v>115</v>
      </c>
      <c r="L152" s="189">
        <v>2697</v>
      </c>
      <c r="M152" s="189" t="s">
        <v>965</v>
      </c>
      <c r="N152" s="189" t="s">
        <v>116</v>
      </c>
      <c r="O152" s="188" t="s">
        <v>938</v>
      </c>
      <c r="P152" s="190"/>
      <c r="Q152" s="190"/>
      <c r="R152" s="190"/>
      <c r="S152" s="191"/>
      <c r="T152" s="191"/>
      <c r="U152" s="191"/>
      <c r="V152" s="199"/>
      <c r="W152" s="194">
        <v>14.8</v>
      </c>
      <c r="X152" s="194" t="s">
        <v>964</v>
      </c>
      <c r="Y152" s="194" t="s">
        <v>115</v>
      </c>
      <c r="Z152" s="195">
        <v>5</v>
      </c>
      <c r="AA152" s="195" t="s">
        <v>964</v>
      </c>
      <c r="AB152" s="195" t="s">
        <v>116</v>
      </c>
      <c r="AC152" s="198" t="s">
        <v>967</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936</v>
      </c>
      <c r="H153" s="196" t="s">
        <v>59</v>
      </c>
      <c r="I153" s="188">
        <v>15292</v>
      </c>
      <c r="J153" s="188" t="s">
        <v>965</v>
      </c>
      <c r="K153" s="188" t="s">
        <v>115</v>
      </c>
      <c r="L153" s="189">
        <v>2869</v>
      </c>
      <c r="M153" s="189" t="s">
        <v>965</v>
      </c>
      <c r="N153" s="189" t="s">
        <v>116</v>
      </c>
      <c r="O153" s="188" t="s">
        <v>938</v>
      </c>
      <c r="P153" s="190"/>
      <c r="Q153" s="190"/>
      <c r="R153" s="190"/>
      <c r="S153" s="191"/>
      <c r="T153" s="191"/>
      <c r="U153" s="191"/>
      <c r="V153" s="199"/>
      <c r="W153" s="194">
        <v>13.5</v>
      </c>
      <c r="X153" s="194" t="s">
        <v>964</v>
      </c>
      <c r="Y153" s="194" t="s">
        <v>115</v>
      </c>
      <c r="Z153" s="195">
        <v>2.7</v>
      </c>
      <c r="AA153" s="195" t="s">
        <v>964</v>
      </c>
      <c r="AB153" s="195" t="s">
        <v>116</v>
      </c>
      <c r="AC153" s="198" t="s">
        <v>967</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936</v>
      </c>
      <c r="H154" s="196" t="s">
        <v>59</v>
      </c>
      <c r="I154" s="188">
        <v>28146</v>
      </c>
      <c r="J154" s="188" t="s">
        <v>965</v>
      </c>
      <c r="K154" s="188" t="s">
        <v>115</v>
      </c>
      <c r="L154" s="189">
        <v>1488</v>
      </c>
      <c r="M154" s="189" t="s">
        <v>965</v>
      </c>
      <c r="N154" s="189" t="s">
        <v>116</v>
      </c>
      <c r="O154" s="188" t="s">
        <v>938</v>
      </c>
      <c r="P154" s="190"/>
      <c r="Q154" s="190"/>
      <c r="R154" s="190"/>
      <c r="S154" s="191"/>
      <c r="T154" s="191"/>
      <c r="U154" s="191"/>
      <c r="V154" s="199"/>
      <c r="W154" s="194">
        <v>10.7</v>
      </c>
      <c r="X154" s="194" t="s">
        <v>964</v>
      </c>
      <c r="Y154" s="194" t="s">
        <v>115</v>
      </c>
      <c r="Z154" s="195">
        <v>0.6</v>
      </c>
      <c r="AA154" s="195" t="s">
        <v>964</v>
      </c>
      <c r="AB154" s="195" t="s">
        <v>116</v>
      </c>
      <c r="AC154" s="198" t="s">
        <v>967</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936</v>
      </c>
      <c r="H155" s="196" t="s">
        <v>59</v>
      </c>
      <c r="I155" s="188">
        <v>4531</v>
      </c>
      <c r="J155" s="188" t="s">
        <v>965</v>
      </c>
      <c r="K155" s="188" t="s">
        <v>115</v>
      </c>
      <c r="L155" s="189">
        <v>891</v>
      </c>
      <c r="M155" s="189" t="s">
        <v>965</v>
      </c>
      <c r="N155" s="189" t="s">
        <v>116</v>
      </c>
      <c r="O155" s="188" t="s">
        <v>938</v>
      </c>
      <c r="P155" s="190"/>
      <c r="Q155" s="190"/>
      <c r="R155" s="190"/>
      <c r="S155" s="191"/>
      <c r="T155" s="191"/>
      <c r="U155" s="191"/>
      <c r="V155" s="199"/>
      <c r="W155" s="194">
        <v>22.8</v>
      </c>
      <c r="X155" s="194" t="s">
        <v>964</v>
      </c>
      <c r="Y155" s="194" t="s">
        <v>115</v>
      </c>
      <c r="Z155" s="195">
        <v>4.8</v>
      </c>
      <c r="AA155" s="195" t="s">
        <v>964</v>
      </c>
      <c r="AB155" s="195" t="s">
        <v>116</v>
      </c>
      <c r="AC155" s="198" t="s">
        <v>967</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936</v>
      </c>
      <c r="H156" s="196" t="s">
        <v>59</v>
      </c>
      <c r="I156" s="188">
        <v>14815</v>
      </c>
      <c r="J156" s="188" t="s">
        <v>965</v>
      </c>
      <c r="K156" s="188" t="s">
        <v>115</v>
      </c>
      <c r="L156" s="189">
        <v>4128</v>
      </c>
      <c r="M156" s="189" t="s">
        <v>965</v>
      </c>
      <c r="N156" s="189" t="s">
        <v>116</v>
      </c>
      <c r="O156" s="188" t="s">
        <v>938</v>
      </c>
      <c r="P156" s="190"/>
      <c r="Q156" s="190"/>
      <c r="R156" s="190"/>
      <c r="S156" s="191"/>
      <c r="T156" s="191"/>
      <c r="U156" s="191"/>
      <c r="V156" s="199"/>
      <c r="W156" s="194">
        <v>14.2</v>
      </c>
      <c r="X156" s="194" t="s">
        <v>964</v>
      </c>
      <c r="Y156" s="194" t="s">
        <v>115</v>
      </c>
      <c r="Z156" s="195">
        <v>3.3</v>
      </c>
      <c r="AA156" s="195" t="s">
        <v>964</v>
      </c>
      <c r="AB156" s="195" t="s">
        <v>116</v>
      </c>
      <c r="AC156" s="198" t="s">
        <v>967</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936</v>
      </c>
      <c r="H157" s="196" t="s">
        <v>59</v>
      </c>
      <c r="I157" s="188">
        <v>24920</v>
      </c>
      <c r="J157" s="188" t="s">
        <v>965</v>
      </c>
      <c r="K157" s="188" t="s">
        <v>115</v>
      </c>
      <c r="L157" s="189">
        <v>1562</v>
      </c>
      <c r="M157" s="189" t="s">
        <v>965</v>
      </c>
      <c r="N157" s="189" t="s">
        <v>116</v>
      </c>
      <c r="O157" s="188" t="s">
        <v>938</v>
      </c>
      <c r="P157" s="190"/>
      <c r="Q157" s="190"/>
      <c r="R157" s="190"/>
      <c r="S157" s="191"/>
      <c r="T157" s="191"/>
      <c r="U157" s="191"/>
      <c r="V157" s="199"/>
      <c r="W157" s="194">
        <v>12.1</v>
      </c>
      <c r="X157" s="194" t="s">
        <v>964</v>
      </c>
      <c r="Y157" s="194" t="s">
        <v>115</v>
      </c>
      <c r="Z157" s="195">
        <v>0.8</v>
      </c>
      <c r="AA157" s="195" t="s">
        <v>964</v>
      </c>
      <c r="AB157" s="195" t="s">
        <v>116</v>
      </c>
      <c r="AC157" s="198" t="s">
        <v>967</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937</v>
      </c>
      <c r="K158" s="188" t="s">
        <v>115</v>
      </c>
      <c r="L158" s="189">
        <v>1864</v>
      </c>
      <c r="M158" s="189" t="s">
        <v>937</v>
      </c>
      <c r="N158" s="189" t="s">
        <v>116</v>
      </c>
      <c r="O158" s="188" t="s">
        <v>955</v>
      </c>
      <c r="P158" s="190">
        <v>9141</v>
      </c>
      <c r="Q158" s="190" t="s">
        <v>939</v>
      </c>
      <c r="R158" s="190" t="s">
        <v>115</v>
      </c>
      <c r="S158" s="191">
        <v>546</v>
      </c>
      <c r="T158" s="191" t="s">
        <v>939</v>
      </c>
      <c r="U158" s="191" t="s">
        <v>116</v>
      </c>
      <c r="V158" s="199" t="s">
        <v>940</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937</v>
      </c>
      <c r="K159" s="188" t="s">
        <v>115</v>
      </c>
      <c r="L159" s="189">
        <v>1588</v>
      </c>
      <c r="M159" s="189" t="s">
        <v>937</v>
      </c>
      <c r="N159" s="189" t="s">
        <v>116</v>
      </c>
      <c r="O159" s="188" t="s">
        <v>955</v>
      </c>
      <c r="P159" s="190">
        <v>464</v>
      </c>
      <c r="Q159" s="190" t="s">
        <v>939</v>
      </c>
      <c r="R159" s="190" t="s">
        <v>115</v>
      </c>
      <c r="S159" s="191">
        <v>150</v>
      </c>
      <c r="T159" s="191" t="s">
        <v>939</v>
      </c>
      <c r="U159" s="191" t="s">
        <v>116</v>
      </c>
      <c r="V159" s="199" t="s">
        <v>940</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936</v>
      </c>
      <c r="H160" s="196" t="s">
        <v>59</v>
      </c>
      <c r="I160" s="188">
        <v>12458.727999999999</v>
      </c>
      <c r="J160" s="188" t="s">
        <v>937</v>
      </c>
      <c r="K160" s="188" t="s">
        <v>115</v>
      </c>
      <c r="L160" s="189">
        <v>3004.0210000000002</v>
      </c>
      <c r="M160" s="189" t="s">
        <v>937</v>
      </c>
      <c r="N160" s="189" t="s">
        <v>116</v>
      </c>
      <c r="O160" s="188" t="s">
        <v>938</v>
      </c>
      <c r="P160" s="190">
        <v>2168.6</v>
      </c>
      <c r="Q160" s="190" t="s">
        <v>939</v>
      </c>
      <c r="R160" s="190" t="s">
        <v>115</v>
      </c>
      <c r="S160" s="191">
        <v>208.4</v>
      </c>
      <c r="T160" s="191" t="s">
        <v>939</v>
      </c>
      <c r="U160" s="191" t="s">
        <v>116</v>
      </c>
      <c r="V160" s="199" t="s">
        <v>940</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936</v>
      </c>
      <c r="H161" s="196" t="s">
        <v>59</v>
      </c>
      <c r="I161" s="188"/>
      <c r="J161" s="188"/>
      <c r="K161" s="188"/>
      <c r="L161" s="189"/>
      <c r="M161" s="189"/>
      <c r="N161" s="189"/>
      <c r="O161" s="188"/>
      <c r="P161" s="190">
        <v>154</v>
      </c>
      <c r="Q161" s="190" t="s">
        <v>939</v>
      </c>
      <c r="R161" s="190" t="s">
        <v>115</v>
      </c>
      <c r="S161" s="191">
        <v>51</v>
      </c>
      <c r="T161" s="191" t="s">
        <v>939</v>
      </c>
      <c r="U161" s="191" t="s">
        <v>116</v>
      </c>
      <c r="V161" s="199" t="s">
        <v>940</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936</v>
      </c>
      <c r="H162" s="196" t="s">
        <v>59</v>
      </c>
      <c r="I162" s="188"/>
      <c r="J162" s="188"/>
      <c r="K162" s="188"/>
      <c r="L162" s="189"/>
      <c r="M162" s="189"/>
      <c r="N162" s="189"/>
      <c r="O162" s="188"/>
      <c r="P162" s="190"/>
      <c r="Q162" s="190"/>
      <c r="R162" s="190"/>
      <c r="S162" s="191"/>
      <c r="T162" s="191"/>
      <c r="U162" s="191"/>
      <c r="V162" s="199"/>
      <c r="W162" s="194">
        <v>283</v>
      </c>
      <c r="X162" s="194" t="s">
        <v>952</v>
      </c>
      <c r="Y162" s="194" t="s">
        <v>115</v>
      </c>
      <c r="Z162" s="195">
        <v>43</v>
      </c>
      <c r="AA162" s="195" t="s">
        <v>952</v>
      </c>
      <c r="AB162" s="195" t="s">
        <v>116</v>
      </c>
      <c r="AC162" s="198" t="s">
        <v>967</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936</v>
      </c>
      <c r="H163" s="196" t="s">
        <v>59</v>
      </c>
      <c r="I163" s="188">
        <v>49</v>
      </c>
      <c r="J163" s="188" t="s">
        <v>937</v>
      </c>
      <c r="K163" s="188" t="s">
        <v>968</v>
      </c>
      <c r="L163" s="189" t="s">
        <v>969</v>
      </c>
      <c r="M163" s="189" t="s">
        <v>937</v>
      </c>
      <c r="N163" s="189" t="s">
        <v>970</v>
      </c>
      <c r="O163" s="188" t="s">
        <v>938</v>
      </c>
      <c r="P163" s="190">
        <v>23</v>
      </c>
      <c r="Q163" s="190" t="s">
        <v>939</v>
      </c>
      <c r="R163" s="190" t="s">
        <v>968</v>
      </c>
      <c r="S163" s="115" t="s">
        <v>971</v>
      </c>
      <c r="T163" s="191" t="s">
        <v>939</v>
      </c>
      <c r="U163" s="191" t="s">
        <v>972</v>
      </c>
      <c r="V163" s="199" t="s">
        <v>940</v>
      </c>
      <c r="W163" s="194">
        <v>25</v>
      </c>
      <c r="X163" s="194" t="s">
        <v>952</v>
      </c>
      <c r="Y163" s="194" t="s">
        <v>968</v>
      </c>
      <c r="Z163" s="116" t="s">
        <v>973</v>
      </c>
      <c r="AA163" s="195" t="s">
        <v>974</v>
      </c>
      <c r="AB163" s="195" t="s">
        <v>972</v>
      </c>
      <c r="AC163" s="198" t="s">
        <v>946</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936</v>
      </c>
      <c r="H164" s="196" t="s">
        <v>59</v>
      </c>
      <c r="I164" s="188">
        <v>6.1</v>
      </c>
      <c r="J164" s="188" t="s">
        <v>937</v>
      </c>
      <c r="K164" s="188" t="s">
        <v>968</v>
      </c>
      <c r="L164" s="114" t="s">
        <v>975</v>
      </c>
      <c r="M164" s="189" t="s">
        <v>937</v>
      </c>
      <c r="N164" s="189" t="s">
        <v>970</v>
      </c>
      <c r="O164" s="188" t="s">
        <v>938</v>
      </c>
      <c r="P164" s="190">
        <v>3.9</v>
      </c>
      <c r="Q164" s="190" t="s">
        <v>939</v>
      </c>
      <c r="R164" s="190" t="s">
        <v>968</v>
      </c>
      <c r="S164" s="115" t="s">
        <v>976</v>
      </c>
      <c r="T164" s="191" t="s">
        <v>939</v>
      </c>
      <c r="U164" s="191" t="s">
        <v>972</v>
      </c>
      <c r="V164" s="199" t="s">
        <v>940</v>
      </c>
      <c r="W164" s="194">
        <v>203</v>
      </c>
      <c r="X164" s="194" t="s">
        <v>952</v>
      </c>
      <c r="Y164" s="194" t="s">
        <v>968</v>
      </c>
      <c r="Z164" s="116" t="s">
        <v>977</v>
      </c>
      <c r="AA164" s="195" t="s">
        <v>974</v>
      </c>
      <c r="AB164" s="195" t="s">
        <v>972</v>
      </c>
      <c r="AC164" s="198" t="s">
        <v>946</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936</v>
      </c>
      <c r="H165" s="196" t="s">
        <v>59</v>
      </c>
      <c r="I165" s="188">
        <v>466</v>
      </c>
      <c r="J165" s="188" t="s">
        <v>937</v>
      </c>
      <c r="K165" s="188" t="s">
        <v>968</v>
      </c>
      <c r="L165" s="189" t="s">
        <v>978</v>
      </c>
      <c r="M165" s="189" t="s">
        <v>937</v>
      </c>
      <c r="N165" s="189" t="s">
        <v>970</v>
      </c>
      <c r="O165" s="188" t="s">
        <v>938</v>
      </c>
      <c r="P165" s="190">
        <v>55</v>
      </c>
      <c r="Q165" s="190" t="s">
        <v>939</v>
      </c>
      <c r="R165" s="190" t="s">
        <v>968</v>
      </c>
      <c r="S165" s="115" t="s">
        <v>979</v>
      </c>
      <c r="T165" s="191" t="s">
        <v>939</v>
      </c>
      <c r="U165" s="191" t="s">
        <v>972</v>
      </c>
      <c r="V165" s="199" t="s">
        <v>940</v>
      </c>
      <c r="W165" s="194">
        <v>2.7</v>
      </c>
      <c r="X165" s="194" t="s">
        <v>952</v>
      </c>
      <c r="Y165" s="194" t="s">
        <v>968</v>
      </c>
      <c r="Z165" s="116" t="s">
        <v>980</v>
      </c>
      <c r="AA165" s="195" t="s">
        <v>974</v>
      </c>
      <c r="AB165" s="195" t="s">
        <v>972</v>
      </c>
      <c r="AC165" s="198" t="s">
        <v>946</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936</v>
      </c>
      <c r="H166" s="196" t="s">
        <v>59</v>
      </c>
      <c r="I166" s="188">
        <v>29</v>
      </c>
      <c r="J166" s="188" t="s">
        <v>937</v>
      </c>
      <c r="K166" s="188" t="s">
        <v>968</v>
      </c>
      <c r="L166" s="114" t="s">
        <v>981</v>
      </c>
      <c r="M166" s="189" t="s">
        <v>937</v>
      </c>
      <c r="N166" s="189" t="s">
        <v>970</v>
      </c>
      <c r="O166" s="188" t="s">
        <v>938</v>
      </c>
      <c r="P166" s="190">
        <v>7.4</v>
      </c>
      <c r="Q166" s="190" t="s">
        <v>939</v>
      </c>
      <c r="R166" s="190" t="s">
        <v>968</v>
      </c>
      <c r="S166" s="115" t="s">
        <v>982</v>
      </c>
      <c r="T166" s="191" t="s">
        <v>939</v>
      </c>
      <c r="U166" s="191" t="s">
        <v>972</v>
      </c>
      <c r="V166" s="199" t="s">
        <v>940</v>
      </c>
      <c r="W166" s="194">
        <v>312</v>
      </c>
      <c r="X166" s="194" t="s">
        <v>952</v>
      </c>
      <c r="Y166" s="194" t="s">
        <v>968</v>
      </c>
      <c r="Z166" s="116" t="s">
        <v>983</v>
      </c>
      <c r="AA166" s="195" t="s">
        <v>974</v>
      </c>
      <c r="AB166" s="195" t="s">
        <v>972</v>
      </c>
      <c r="AC166" s="198" t="s">
        <v>946</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936</v>
      </c>
      <c r="H167" s="196" t="s">
        <v>59</v>
      </c>
      <c r="I167" s="188">
        <v>2.6</v>
      </c>
      <c r="J167" s="188" t="s">
        <v>937</v>
      </c>
      <c r="K167" s="188" t="s">
        <v>968</v>
      </c>
      <c r="L167" s="114" t="s">
        <v>984</v>
      </c>
      <c r="M167" s="189" t="s">
        <v>937</v>
      </c>
      <c r="N167" s="189" t="s">
        <v>970</v>
      </c>
      <c r="O167" s="188" t="s">
        <v>938</v>
      </c>
      <c r="P167" s="190">
        <v>1.1000000000000001</v>
      </c>
      <c r="Q167" s="190" t="s">
        <v>939</v>
      </c>
      <c r="R167" s="190" t="s">
        <v>968</v>
      </c>
      <c r="S167" s="115" t="s">
        <v>985</v>
      </c>
      <c r="T167" s="191" t="s">
        <v>939</v>
      </c>
      <c r="U167" s="191" t="s">
        <v>972</v>
      </c>
      <c r="V167" s="199" t="s">
        <v>940</v>
      </c>
      <c r="W167" s="194">
        <v>3536</v>
      </c>
      <c r="X167" s="194" t="s">
        <v>952</v>
      </c>
      <c r="Y167" s="194" t="s">
        <v>968</v>
      </c>
      <c r="Z167" s="116" t="s">
        <v>986</v>
      </c>
      <c r="AA167" s="195" t="s">
        <v>974</v>
      </c>
      <c r="AB167" s="195" t="s">
        <v>972</v>
      </c>
      <c r="AC167" s="198" t="s">
        <v>946</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936</v>
      </c>
      <c r="H168" s="196" t="s">
        <v>59</v>
      </c>
      <c r="I168" s="188">
        <v>364</v>
      </c>
      <c r="J168" s="188" t="s">
        <v>937</v>
      </c>
      <c r="K168" s="188" t="s">
        <v>968</v>
      </c>
      <c r="L168" s="189" t="s">
        <v>987</v>
      </c>
      <c r="M168" s="189" t="s">
        <v>937</v>
      </c>
      <c r="N168" s="189" t="s">
        <v>970</v>
      </c>
      <c r="O168" s="188" t="s">
        <v>938</v>
      </c>
      <c r="P168" s="190">
        <v>55</v>
      </c>
      <c r="Q168" s="190" t="s">
        <v>939</v>
      </c>
      <c r="R168" s="190" t="s">
        <v>968</v>
      </c>
      <c r="S168" s="115" t="s">
        <v>988</v>
      </c>
      <c r="T168" s="191" t="s">
        <v>939</v>
      </c>
      <c r="U168" s="191" t="s">
        <v>972</v>
      </c>
      <c r="V168" s="199" t="s">
        <v>940</v>
      </c>
      <c r="W168" s="194">
        <v>25</v>
      </c>
      <c r="X168" s="194" t="s">
        <v>952</v>
      </c>
      <c r="Y168" s="194" t="s">
        <v>968</v>
      </c>
      <c r="Z168" s="116" t="s">
        <v>989</v>
      </c>
      <c r="AA168" s="195" t="s">
        <v>974</v>
      </c>
      <c r="AB168" s="195" t="s">
        <v>972</v>
      </c>
      <c r="AC168" s="198" t="s">
        <v>946</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937</v>
      </c>
      <c r="K169" s="188" t="s">
        <v>968</v>
      </c>
      <c r="L169" s="189">
        <v>45.3</v>
      </c>
      <c r="M169" s="189" t="s">
        <v>446</v>
      </c>
      <c r="N169" s="189" t="s">
        <v>990</v>
      </c>
      <c r="O169" s="188" t="s">
        <v>938</v>
      </c>
      <c r="P169" s="190">
        <v>1.33</v>
      </c>
      <c r="Q169" s="190" t="s">
        <v>939</v>
      </c>
      <c r="R169" s="190" t="s">
        <v>968</v>
      </c>
      <c r="S169" s="191">
        <v>45.3</v>
      </c>
      <c r="T169" s="191" t="s">
        <v>446</v>
      </c>
      <c r="U169" s="191" t="s">
        <v>990</v>
      </c>
      <c r="V169" s="199" t="s">
        <v>940</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937</v>
      </c>
      <c r="K170" s="188" t="s">
        <v>968</v>
      </c>
      <c r="L170" s="189">
        <v>30.9</v>
      </c>
      <c r="M170" s="189" t="s">
        <v>446</v>
      </c>
      <c r="N170" s="189" t="s">
        <v>990</v>
      </c>
      <c r="O170" s="188" t="s">
        <v>938</v>
      </c>
      <c r="P170" s="190">
        <v>3.31</v>
      </c>
      <c r="Q170" s="190" t="s">
        <v>939</v>
      </c>
      <c r="R170" s="190" t="s">
        <v>968</v>
      </c>
      <c r="S170" s="191">
        <v>44.9</v>
      </c>
      <c r="T170" s="191" t="s">
        <v>446</v>
      </c>
      <c r="U170" s="191" t="s">
        <v>990</v>
      </c>
      <c r="V170" s="199" t="s">
        <v>940</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937</v>
      </c>
      <c r="K171" s="188" t="s">
        <v>968</v>
      </c>
      <c r="L171" s="189">
        <v>37.200000000000003</v>
      </c>
      <c r="M171" s="189" t="s">
        <v>446</v>
      </c>
      <c r="N171" s="189" t="s">
        <v>990</v>
      </c>
      <c r="O171" s="188" t="s">
        <v>938</v>
      </c>
      <c r="P171" s="190">
        <v>6</v>
      </c>
      <c r="Q171" s="190" t="s">
        <v>939</v>
      </c>
      <c r="R171" s="190" t="s">
        <v>968</v>
      </c>
      <c r="S171" s="191">
        <v>31.1</v>
      </c>
      <c r="T171" s="191" t="s">
        <v>446</v>
      </c>
      <c r="U171" s="191" t="s">
        <v>990</v>
      </c>
      <c r="V171" s="199" t="s">
        <v>940</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936</v>
      </c>
      <c r="H172" s="196" t="s">
        <v>59</v>
      </c>
      <c r="I172" s="188">
        <v>21.41</v>
      </c>
      <c r="J172" s="188" t="s">
        <v>937</v>
      </c>
      <c r="K172" s="188" t="s">
        <v>968</v>
      </c>
      <c r="L172" s="189">
        <v>33.6</v>
      </c>
      <c r="M172" s="189" t="s">
        <v>446</v>
      </c>
      <c r="N172" s="189" t="s">
        <v>990</v>
      </c>
      <c r="O172" s="188" t="s">
        <v>938</v>
      </c>
      <c r="P172" s="190">
        <v>8.2100000000000009</v>
      </c>
      <c r="Q172" s="190" t="s">
        <v>939</v>
      </c>
      <c r="R172" s="190" t="s">
        <v>968</v>
      </c>
      <c r="S172" s="191">
        <v>27.5</v>
      </c>
      <c r="T172" s="191" t="s">
        <v>446</v>
      </c>
      <c r="U172" s="191" t="s">
        <v>990</v>
      </c>
      <c r="V172" s="199" t="s">
        <v>940</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937</v>
      </c>
      <c r="K173" s="188" t="s">
        <v>968</v>
      </c>
      <c r="L173" s="189">
        <v>26.2</v>
      </c>
      <c r="M173" s="189" t="s">
        <v>446</v>
      </c>
      <c r="N173" s="189" t="s">
        <v>990</v>
      </c>
      <c r="O173" s="188" t="s">
        <v>955</v>
      </c>
      <c r="P173" s="190">
        <v>2.04</v>
      </c>
      <c r="Q173" s="190" t="s">
        <v>939</v>
      </c>
      <c r="R173" s="190" t="s">
        <v>968</v>
      </c>
      <c r="S173" s="191">
        <v>38.200000000000003</v>
      </c>
      <c r="T173" s="191" t="s">
        <v>446</v>
      </c>
      <c r="U173" s="191" t="s">
        <v>990</v>
      </c>
      <c r="V173" s="199" t="s">
        <v>940</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937</v>
      </c>
      <c r="K174" s="188" t="s">
        <v>968</v>
      </c>
      <c r="L174" s="189">
        <v>114.3</v>
      </c>
      <c r="M174" s="189" t="s">
        <v>446</v>
      </c>
      <c r="N174" s="189" t="s">
        <v>990</v>
      </c>
      <c r="O174" s="188" t="s">
        <v>955</v>
      </c>
      <c r="P174" s="190">
        <v>0.95</v>
      </c>
      <c r="Q174" s="190" t="s">
        <v>939</v>
      </c>
      <c r="R174" s="190" t="s">
        <v>968</v>
      </c>
      <c r="S174" s="191">
        <v>60.7</v>
      </c>
      <c r="T174" s="191" t="s">
        <v>446</v>
      </c>
      <c r="U174" s="191" t="s">
        <v>990</v>
      </c>
      <c r="V174" s="199" t="s">
        <v>940</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937</v>
      </c>
      <c r="K175" s="188" t="s">
        <v>968</v>
      </c>
      <c r="L175" s="189">
        <v>24.1</v>
      </c>
      <c r="M175" s="189" t="s">
        <v>446</v>
      </c>
      <c r="N175" s="189" t="s">
        <v>990</v>
      </c>
      <c r="O175" s="188" t="s">
        <v>955</v>
      </c>
      <c r="P175" s="190">
        <v>1.2</v>
      </c>
      <c r="Q175" s="190" t="s">
        <v>939</v>
      </c>
      <c r="R175" s="190" t="s">
        <v>968</v>
      </c>
      <c r="S175" s="191">
        <v>31.8</v>
      </c>
      <c r="T175" s="191" t="s">
        <v>446</v>
      </c>
      <c r="U175" s="191" t="s">
        <v>990</v>
      </c>
      <c r="V175" s="199" t="s">
        <v>940</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937</v>
      </c>
      <c r="K176" s="188" t="s">
        <v>968</v>
      </c>
      <c r="L176" s="189">
        <v>19.100000000000001</v>
      </c>
      <c r="M176" s="189" t="s">
        <v>446</v>
      </c>
      <c r="N176" s="189" t="s">
        <v>990</v>
      </c>
      <c r="O176" s="188" t="s">
        <v>955</v>
      </c>
      <c r="P176" s="190">
        <v>1.37</v>
      </c>
      <c r="Q176" s="190" t="s">
        <v>939</v>
      </c>
      <c r="R176" s="190" t="s">
        <v>968</v>
      </c>
      <c r="S176" s="191">
        <v>24.1</v>
      </c>
      <c r="T176" s="191" t="s">
        <v>446</v>
      </c>
      <c r="U176" s="191" t="s">
        <v>990</v>
      </c>
      <c r="V176" s="199" t="s">
        <v>940</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936</v>
      </c>
      <c r="H177" s="196" t="s">
        <v>59</v>
      </c>
      <c r="I177" s="188">
        <v>190.3</v>
      </c>
      <c r="J177" s="188" t="s">
        <v>965</v>
      </c>
      <c r="K177" s="188" t="s">
        <v>115</v>
      </c>
      <c r="L177" s="189">
        <v>49.2</v>
      </c>
      <c r="M177" s="189" t="s">
        <v>965</v>
      </c>
      <c r="N177" s="189" t="s">
        <v>116</v>
      </c>
      <c r="O177" s="188" t="s">
        <v>938</v>
      </c>
      <c r="P177" s="190">
        <v>112.6</v>
      </c>
      <c r="Q177" s="190" t="s">
        <v>966</v>
      </c>
      <c r="R177" s="190" t="s">
        <v>115</v>
      </c>
      <c r="S177" s="191">
        <v>16.100000000000001</v>
      </c>
      <c r="T177" s="191" t="s">
        <v>966</v>
      </c>
      <c r="U177" s="191" t="s">
        <v>116</v>
      </c>
      <c r="V177" s="199" t="s">
        <v>940</v>
      </c>
      <c r="W177" s="194">
        <v>0.38300000000000001</v>
      </c>
      <c r="X177" s="194" t="s">
        <v>945</v>
      </c>
      <c r="Y177" s="194" t="s">
        <v>115</v>
      </c>
      <c r="Z177" s="195">
        <v>9.4E-2</v>
      </c>
      <c r="AA177" s="195" t="s">
        <v>945</v>
      </c>
      <c r="AB177" s="195" t="s">
        <v>116</v>
      </c>
      <c r="AC177" s="198" t="s">
        <v>967</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936</v>
      </c>
      <c r="H178" s="196" t="s">
        <v>59</v>
      </c>
      <c r="I178" s="188">
        <v>135.6</v>
      </c>
      <c r="J178" s="188" t="s">
        <v>965</v>
      </c>
      <c r="K178" s="188" t="s">
        <v>115</v>
      </c>
      <c r="L178" s="189">
        <v>55</v>
      </c>
      <c r="M178" s="189" t="s">
        <v>965</v>
      </c>
      <c r="N178" s="189" t="s">
        <v>116</v>
      </c>
      <c r="O178" s="188" t="s">
        <v>938</v>
      </c>
      <c r="P178" s="190">
        <v>60</v>
      </c>
      <c r="Q178" s="190" t="s">
        <v>966</v>
      </c>
      <c r="R178" s="190" t="s">
        <v>115</v>
      </c>
      <c r="S178" s="191">
        <v>13.8</v>
      </c>
      <c r="T178" s="191" t="s">
        <v>966</v>
      </c>
      <c r="U178" s="191" t="s">
        <v>116</v>
      </c>
      <c r="V178" s="199" t="s">
        <v>940</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936</v>
      </c>
      <c r="H179" s="196" t="s">
        <v>59</v>
      </c>
      <c r="I179" s="188">
        <v>147</v>
      </c>
      <c r="J179" s="188" t="s">
        <v>965</v>
      </c>
      <c r="K179" s="188" t="s">
        <v>115</v>
      </c>
      <c r="L179" s="189">
        <v>78.900000000000006</v>
      </c>
      <c r="M179" s="189" t="s">
        <v>965</v>
      </c>
      <c r="N179" s="189" t="s">
        <v>116</v>
      </c>
      <c r="O179" s="188" t="s">
        <v>938</v>
      </c>
      <c r="P179" s="190">
        <v>77.5</v>
      </c>
      <c r="Q179" s="190" t="s">
        <v>966</v>
      </c>
      <c r="R179" s="190" t="s">
        <v>115</v>
      </c>
      <c r="S179" s="191">
        <v>27.8</v>
      </c>
      <c r="T179" s="191" t="s">
        <v>966</v>
      </c>
      <c r="U179" s="191" t="s">
        <v>116</v>
      </c>
      <c r="V179" s="199" t="s">
        <v>940</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954</v>
      </c>
      <c r="K180" s="188" t="s">
        <v>968</v>
      </c>
      <c r="L180" s="189"/>
      <c r="M180" s="189"/>
      <c r="N180" s="189"/>
      <c r="O180" s="188" t="s">
        <v>941</v>
      </c>
      <c r="P180" s="190">
        <v>8.86</v>
      </c>
      <c r="Q180" s="190" t="s">
        <v>957</v>
      </c>
      <c r="R180" s="190" t="s">
        <v>968</v>
      </c>
      <c r="S180" s="191"/>
      <c r="T180" s="191"/>
      <c r="U180" s="191"/>
      <c r="V180" s="199" t="s">
        <v>940</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936</v>
      </c>
      <c r="H181" s="196" t="s">
        <v>59</v>
      </c>
      <c r="I181" s="188">
        <v>248.84</v>
      </c>
      <c r="J181" s="188" t="s">
        <v>937</v>
      </c>
      <c r="K181" s="188" t="s">
        <v>115</v>
      </c>
      <c r="L181" s="189">
        <v>24.41</v>
      </c>
      <c r="M181" s="189" t="s">
        <v>937</v>
      </c>
      <c r="N181" s="189" t="s">
        <v>947</v>
      </c>
      <c r="O181" s="188" t="s">
        <v>938</v>
      </c>
      <c r="P181" s="190">
        <v>76.89</v>
      </c>
      <c r="Q181" s="190" t="s">
        <v>939</v>
      </c>
      <c r="R181" s="190" t="s">
        <v>115</v>
      </c>
      <c r="S181" s="191">
        <v>9.25</v>
      </c>
      <c r="T181" s="191" t="s">
        <v>939</v>
      </c>
      <c r="U181" s="191" t="s">
        <v>947</v>
      </c>
      <c r="V181" s="199" t="s">
        <v>940</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936</v>
      </c>
      <c r="H182" s="196" t="s">
        <v>59</v>
      </c>
      <c r="I182" s="188">
        <v>888.75</v>
      </c>
      <c r="J182" s="188" t="s">
        <v>937</v>
      </c>
      <c r="K182" s="188" t="s">
        <v>115</v>
      </c>
      <c r="L182" s="189">
        <v>94.13</v>
      </c>
      <c r="M182" s="189" t="s">
        <v>937</v>
      </c>
      <c r="N182" s="189" t="s">
        <v>947</v>
      </c>
      <c r="O182" s="188" t="s">
        <v>938</v>
      </c>
      <c r="P182" s="190">
        <v>187.61</v>
      </c>
      <c r="Q182" s="190" t="s">
        <v>939</v>
      </c>
      <c r="R182" s="190" t="s">
        <v>115</v>
      </c>
      <c r="S182" s="191">
        <v>29.15</v>
      </c>
      <c r="T182" s="191" t="s">
        <v>939</v>
      </c>
      <c r="U182" s="191" t="s">
        <v>947</v>
      </c>
      <c r="V182" s="199" t="s">
        <v>940</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936</v>
      </c>
      <c r="H183" s="196" t="s">
        <v>59</v>
      </c>
      <c r="I183" s="188">
        <v>173.77</v>
      </c>
      <c r="J183" s="188" t="s">
        <v>937</v>
      </c>
      <c r="K183" s="188" t="s">
        <v>115</v>
      </c>
      <c r="L183" s="189">
        <v>24.66</v>
      </c>
      <c r="M183" s="189" t="s">
        <v>937</v>
      </c>
      <c r="N183" s="189" t="s">
        <v>947</v>
      </c>
      <c r="O183" s="188" t="s">
        <v>938</v>
      </c>
      <c r="P183" s="190">
        <v>67.23</v>
      </c>
      <c r="Q183" s="190" t="s">
        <v>939</v>
      </c>
      <c r="R183" s="190" t="s">
        <v>115</v>
      </c>
      <c r="S183" s="191">
        <v>11.39</v>
      </c>
      <c r="T183" s="191" t="s">
        <v>939</v>
      </c>
      <c r="U183" s="191" t="s">
        <v>947</v>
      </c>
      <c r="V183" s="199" t="s">
        <v>940</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936</v>
      </c>
      <c r="H184" s="196" t="s">
        <v>59</v>
      </c>
      <c r="I184" s="188">
        <v>662.71</v>
      </c>
      <c r="J184" s="188" t="s">
        <v>937</v>
      </c>
      <c r="K184" s="188" t="s">
        <v>115</v>
      </c>
      <c r="L184" s="189">
        <v>76.52</v>
      </c>
      <c r="M184" s="189" t="s">
        <v>937</v>
      </c>
      <c r="N184" s="189" t="s">
        <v>947</v>
      </c>
      <c r="O184" s="188" t="s">
        <v>938</v>
      </c>
      <c r="P184" s="190">
        <v>182.29</v>
      </c>
      <c r="Q184" s="190" t="s">
        <v>939</v>
      </c>
      <c r="R184" s="190" t="s">
        <v>115</v>
      </c>
      <c r="S184" s="191">
        <v>182.29</v>
      </c>
      <c r="T184" s="191" t="s">
        <v>939</v>
      </c>
      <c r="U184" s="191" t="s">
        <v>947</v>
      </c>
      <c r="V184" s="199" t="s">
        <v>940</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936</v>
      </c>
      <c r="H185" s="196" t="s">
        <v>59</v>
      </c>
      <c r="I185" s="188">
        <v>28.4</v>
      </c>
      <c r="J185" s="188" t="s">
        <v>937</v>
      </c>
      <c r="K185" s="188" t="s">
        <v>115</v>
      </c>
      <c r="L185" s="189">
        <v>4</v>
      </c>
      <c r="M185" s="189" t="s">
        <v>937</v>
      </c>
      <c r="N185" s="189" t="s">
        <v>116</v>
      </c>
      <c r="O185" s="188" t="s">
        <v>938</v>
      </c>
      <c r="P185" s="190">
        <v>50.2</v>
      </c>
      <c r="Q185" s="190" t="s">
        <v>939</v>
      </c>
      <c r="R185" s="190" t="s">
        <v>115</v>
      </c>
      <c r="S185" s="191">
        <v>11.9</v>
      </c>
      <c r="T185" s="191" t="s">
        <v>939</v>
      </c>
      <c r="U185" s="191" t="s">
        <v>116</v>
      </c>
      <c r="V185" s="199" t="s">
        <v>940</v>
      </c>
      <c r="W185" s="194">
        <v>8.3000000000000007</v>
      </c>
      <c r="X185" s="194" t="s">
        <v>974</v>
      </c>
      <c r="Y185" s="194" t="s">
        <v>334</v>
      </c>
      <c r="Z185" s="195">
        <v>1.6</v>
      </c>
      <c r="AA185" s="195" t="s">
        <v>974</v>
      </c>
      <c r="AB185" s="195" t="s">
        <v>116</v>
      </c>
      <c r="AC185" s="198" t="s">
        <v>991</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937</v>
      </c>
      <c r="K186" s="188" t="s">
        <v>115</v>
      </c>
      <c r="L186" s="189">
        <v>2.7</v>
      </c>
      <c r="M186" s="189" t="s">
        <v>937</v>
      </c>
      <c r="N186" s="189" t="s">
        <v>116</v>
      </c>
      <c r="O186" s="188" t="s">
        <v>938</v>
      </c>
      <c r="P186" s="190">
        <v>50.7</v>
      </c>
      <c r="Q186" s="190" t="s">
        <v>939</v>
      </c>
      <c r="R186" s="190" t="s">
        <v>115</v>
      </c>
      <c r="S186" s="191">
        <v>17.7</v>
      </c>
      <c r="T186" s="191" t="s">
        <v>939</v>
      </c>
      <c r="U186" s="191" t="s">
        <v>116</v>
      </c>
      <c r="V186" s="199" t="s">
        <v>940</v>
      </c>
      <c r="W186" s="194">
        <v>16</v>
      </c>
      <c r="X186" s="194" t="s">
        <v>974</v>
      </c>
      <c r="Y186" s="194" t="s">
        <v>334</v>
      </c>
      <c r="Z186" s="195">
        <v>2.2999999999999998</v>
      </c>
      <c r="AA186" s="195" t="s">
        <v>974</v>
      </c>
      <c r="AB186" s="195" t="s">
        <v>116</v>
      </c>
      <c r="AC186" s="198" t="s">
        <v>991</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936</v>
      </c>
      <c r="H187" s="196" t="s">
        <v>59</v>
      </c>
      <c r="I187" s="188">
        <v>35.5</v>
      </c>
      <c r="J187" s="188" t="s">
        <v>937</v>
      </c>
      <c r="K187" s="188" t="s">
        <v>115</v>
      </c>
      <c r="L187" s="189">
        <v>17.399999999999999</v>
      </c>
      <c r="M187" s="189" t="s">
        <v>937</v>
      </c>
      <c r="N187" s="189" t="s">
        <v>116</v>
      </c>
      <c r="O187" s="188" t="s">
        <v>938</v>
      </c>
      <c r="P187" s="190">
        <v>51.2</v>
      </c>
      <c r="Q187" s="190" t="s">
        <v>939</v>
      </c>
      <c r="R187" s="190" t="s">
        <v>115</v>
      </c>
      <c r="S187" s="191">
        <v>35.4</v>
      </c>
      <c r="T187" s="191" t="s">
        <v>939</v>
      </c>
      <c r="U187" s="191" t="s">
        <v>116</v>
      </c>
      <c r="V187" s="199" t="s">
        <v>940</v>
      </c>
      <c r="W187" s="194">
        <v>7.6</v>
      </c>
      <c r="X187" s="194" t="s">
        <v>974</v>
      </c>
      <c r="Y187" s="194" t="s">
        <v>334</v>
      </c>
      <c r="Z187" s="195">
        <v>7.6</v>
      </c>
      <c r="AA187" s="195" t="s">
        <v>974</v>
      </c>
      <c r="AB187" s="195" t="s">
        <v>116</v>
      </c>
      <c r="AC187" s="198" t="s">
        <v>991</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936</v>
      </c>
      <c r="H188" s="196" t="s">
        <v>59</v>
      </c>
      <c r="I188" s="188">
        <v>64.8</v>
      </c>
      <c r="J188" s="188" t="s">
        <v>937</v>
      </c>
      <c r="K188" s="188" t="s">
        <v>115</v>
      </c>
      <c r="L188" s="189">
        <v>26.6</v>
      </c>
      <c r="M188" s="189" t="s">
        <v>937</v>
      </c>
      <c r="N188" s="189" t="s">
        <v>116</v>
      </c>
      <c r="O188" s="188" t="s">
        <v>938</v>
      </c>
      <c r="P188" s="190">
        <v>90.2</v>
      </c>
      <c r="Q188" s="190" t="s">
        <v>939</v>
      </c>
      <c r="R188" s="190" t="s">
        <v>115</v>
      </c>
      <c r="S188" s="191">
        <v>22.2</v>
      </c>
      <c r="T188" s="191" t="s">
        <v>939</v>
      </c>
      <c r="U188" s="191" t="s">
        <v>116</v>
      </c>
      <c r="V188" s="199" t="s">
        <v>940</v>
      </c>
      <c r="W188" s="194">
        <v>4.3899999999999997</v>
      </c>
      <c r="X188" s="194" t="s">
        <v>974</v>
      </c>
      <c r="Y188" s="194" t="s">
        <v>334</v>
      </c>
      <c r="Z188" s="195">
        <v>1.48</v>
      </c>
      <c r="AA188" s="195" t="s">
        <v>974</v>
      </c>
      <c r="AB188" s="195" t="s">
        <v>116</v>
      </c>
      <c r="AC188" s="198" t="s">
        <v>991</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937</v>
      </c>
      <c r="K189" s="188" t="s">
        <v>115</v>
      </c>
      <c r="L189" s="189">
        <v>6.5</v>
      </c>
      <c r="M189" s="189" t="s">
        <v>937</v>
      </c>
      <c r="N189" s="189" t="s">
        <v>116</v>
      </c>
      <c r="O189" s="188" t="s">
        <v>938</v>
      </c>
      <c r="P189" s="190">
        <v>90.5</v>
      </c>
      <c r="Q189" s="190" t="s">
        <v>939</v>
      </c>
      <c r="R189" s="190" t="s">
        <v>115</v>
      </c>
      <c r="S189" s="191">
        <v>25.5</v>
      </c>
      <c r="T189" s="191" t="s">
        <v>939</v>
      </c>
      <c r="U189" s="191" t="s">
        <v>116</v>
      </c>
      <c r="V189" s="199" t="s">
        <v>940</v>
      </c>
      <c r="W189" s="194">
        <v>10.8</v>
      </c>
      <c r="X189" s="194" t="s">
        <v>974</v>
      </c>
      <c r="Y189" s="194" t="s">
        <v>334</v>
      </c>
      <c r="Z189" s="195">
        <v>2.1</v>
      </c>
      <c r="AA189" s="195" t="s">
        <v>974</v>
      </c>
      <c r="AB189" s="195" t="s">
        <v>116</v>
      </c>
      <c r="AC189" s="198" t="s">
        <v>991</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936</v>
      </c>
      <c r="H190" s="196" t="s">
        <v>59</v>
      </c>
      <c r="I190" s="188">
        <v>68.3</v>
      </c>
      <c r="J190" s="188" t="s">
        <v>937</v>
      </c>
      <c r="K190" s="188" t="s">
        <v>115</v>
      </c>
      <c r="L190" s="189">
        <v>19.899999999999999</v>
      </c>
      <c r="M190" s="189" t="s">
        <v>937</v>
      </c>
      <c r="N190" s="189" t="s">
        <v>116</v>
      </c>
      <c r="O190" s="188" t="s">
        <v>938</v>
      </c>
      <c r="P190" s="190">
        <v>93.7</v>
      </c>
      <c r="Q190" s="190" t="s">
        <v>939</v>
      </c>
      <c r="R190" s="190" t="s">
        <v>115</v>
      </c>
      <c r="S190" s="191">
        <v>19.7</v>
      </c>
      <c r="T190" s="191" t="s">
        <v>939</v>
      </c>
      <c r="U190" s="191" t="s">
        <v>116</v>
      </c>
      <c r="V190" s="199" t="s">
        <v>940</v>
      </c>
      <c r="W190" s="194">
        <v>4.0199999999999996</v>
      </c>
      <c r="X190" s="194" t="s">
        <v>974</v>
      </c>
      <c r="Y190" s="194" t="s">
        <v>334</v>
      </c>
      <c r="Z190" s="195">
        <v>1.34</v>
      </c>
      <c r="AA190" s="195" t="s">
        <v>974</v>
      </c>
      <c r="AB190" s="195" t="s">
        <v>116</v>
      </c>
      <c r="AC190" s="198" t="s">
        <v>991</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936</v>
      </c>
      <c r="H191" s="196" t="s">
        <v>59</v>
      </c>
      <c r="I191" s="188">
        <v>20.9</v>
      </c>
      <c r="J191" s="188" t="s">
        <v>937</v>
      </c>
      <c r="K191" s="188" t="s">
        <v>115</v>
      </c>
      <c r="L191" s="189">
        <v>4.2</v>
      </c>
      <c r="M191" s="189" t="s">
        <v>937</v>
      </c>
      <c r="N191" s="189" t="s">
        <v>116</v>
      </c>
      <c r="O191" s="188" t="s">
        <v>938</v>
      </c>
      <c r="P191" s="190">
        <v>9.1</v>
      </c>
      <c r="Q191" s="190" t="s">
        <v>939</v>
      </c>
      <c r="R191" s="190" t="s">
        <v>115</v>
      </c>
      <c r="S191" s="191">
        <v>2.4</v>
      </c>
      <c r="T191" s="191" t="s">
        <v>939</v>
      </c>
      <c r="U191" s="191" t="s">
        <v>116</v>
      </c>
      <c r="V191" s="199" t="s">
        <v>940</v>
      </c>
      <c r="W191" s="194">
        <v>35.4</v>
      </c>
      <c r="X191" s="194" t="s">
        <v>974</v>
      </c>
      <c r="Y191" s="194" t="s">
        <v>334</v>
      </c>
      <c r="Z191" s="195">
        <v>13.7</v>
      </c>
      <c r="AA191" s="195" t="s">
        <v>974</v>
      </c>
      <c r="AB191" s="195" t="s">
        <v>116</v>
      </c>
      <c r="AC191" s="198" t="s">
        <v>946</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936</v>
      </c>
      <c r="H192" s="196" t="s">
        <v>59</v>
      </c>
      <c r="I192" s="188">
        <v>1.1000000000000001</v>
      </c>
      <c r="J192" s="188" t="s">
        <v>937</v>
      </c>
      <c r="K192" s="188" t="s">
        <v>115</v>
      </c>
      <c r="L192" s="189">
        <v>0.5</v>
      </c>
      <c r="M192" s="189" t="s">
        <v>937</v>
      </c>
      <c r="N192" s="189" t="s">
        <v>116</v>
      </c>
      <c r="O192" s="188" t="s">
        <v>938</v>
      </c>
      <c r="P192" s="190">
        <v>1</v>
      </c>
      <c r="Q192" s="190" t="s">
        <v>939</v>
      </c>
      <c r="R192" s="190" t="s">
        <v>115</v>
      </c>
      <c r="S192" s="191">
        <v>0.6</v>
      </c>
      <c r="T192" s="191" t="s">
        <v>939</v>
      </c>
      <c r="U192" s="191" t="s">
        <v>116</v>
      </c>
      <c r="V192" s="199" t="s">
        <v>940</v>
      </c>
      <c r="W192" s="194">
        <v>735</v>
      </c>
      <c r="X192" s="194" t="s">
        <v>974</v>
      </c>
      <c r="Y192" s="194" t="s">
        <v>334</v>
      </c>
      <c r="Z192" s="195">
        <v>424</v>
      </c>
      <c r="AA192" s="195" t="s">
        <v>974</v>
      </c>
      <c r="AB192" s="195" t="s">
        <v>116</v>
      </c>
      <c r="AC192" s="198" t="s">
        <v>946</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936</v>
      </c>
      <c r="H193" s="196" t="s">
        <v>59</v>
      </c>
      <c r="I193" s="188">
        <v>103</v>
      </c>
      <c r="J193" s="188" t="s">
        <v>937</v>
      </c>
      <c r="K193" s="188" t="s">
        <v>115</v>
      </c>
      <c r="L193" s="189">
        <v>30</v>
      </c>
      <c r="M193" s="189" t="s">
        <v>937</v>
      </c>
      <c r="N193" s="189" t="s">
        <v>116</v>
      </c>
      <c r="O193" s="188" t="s">
        <v>938</v>
      </c>
      <c r="P193" s="190">
        <v>45</v>
      </c>
      <c r="Q193" s="190" t="s">
        <v>939</v>
      </c>
      <c r="R193" s="190" t="s">
        <v>115</v>
      </c>
      <c r="S193" s="191">
        <v>14.5</v>
      </c>
      <c r="T193" s="191" t="s">
        <v>939</v>
      </c>
      <c r="U193" s="191" t="s">
        <v>116</v>
      </c>
      <c r="V193" s="199" t="s">
        <v>940</v>
      </c>
      <c r="W193" s="194">
        <v>10.6</v>
      </c>
      <c r="X193" s="194" t="s">
        <v>974</v>
      </c>
      <c r="Y193" s="194" t="s">
        <v>334</v>
      </c>
      <c r="Z193" s="195">
        <v>30</v>
      </c>
      <c r="AA193" s="195" t="s">
        <v>974</v>
      </c>
      <c r="AB193" s="195" t="s">
        <v>116</v>
      </c>
      <c r="AC193" s="198" t="s">
        <v>946</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936</v>
      </c>
      <c r="H194" s="196" t="s">
        <v>59</v>
      </c>
      <c r="I194" s="188">
        <v>4.7</v>
      </c>
      <c r="J194" s="188" t="s">
        <v>937</v>
      </c>
      <c r="K194" s="188" t="s">
        <v>115</v>
      </c>
      <c r="L194" s="189">
        <v>4.5999999999999996</v>
      </c>
      <c r="M194" s="189" t="s">
        <v>937</v>
      </c>
      <c r="N194" s="189" t="s">
        <v>116</v>
      </c>
      <c r="O194" s="188" t="s">
        <v>938</v>
      </c>
      <c r="P194" s="190">
        <v>5</v>
      </c>
      <c r="Q194" s="190" t="s">
        <v>939</v>
      </c>
      <c r="R194" s="190" t="s">
        <v>115</v>
      </c>
      <c r="S194" s="191">
        <v>3.6</v>
      </c>
      <c r="T194" s="191" t="s">
        <v>939</v>
      </c>
      <c r="U194" s="191" t="s">
        <v>116</v>
      </c>
      <c r="V194" s="199" t="s">
        <v>940</v>
      </c>
      <c r="W194" s="194">
        <v>339</v>
      </c>
      <c r="X194" s="194" t="s">
        <v>974</v>
      </c>
      <c r="Y194" s="194" t="s">
        <v>334</v>
      </c>
      <c r="Z194" s="195">
        <v>4.5999999999999996</v>
      </c>
      <c r="AA194" s="195" t="s">
        <v>974</v>
      </c>
      <c r="AB194" s="195" t="s">
        <v>116</v>
      </c>
      <c r="AC194" s="198" t="s">
        <v>946</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936</v>
      </c>
      <c r="H195" s="196" t="s">
        <v>59</v>
      </c>
      <c r="I195" s="188">
        <v>22.8</v>
      </c>
      <c r="J195" s="188" t="s">
        <v>937</v>
      </c>
      <c r="K195" s="188" t="s">
        <v>115</v>
      </c>
      <c r="L195" s="189">
        <v>9.1999999999999993</v>
      </c>
      <c r="M195" s="189" t="s">
        <v>937</v>
      </c>
      <c r="N195" s="189" t="s">
        <v>116</v>
      </c>
      <c r="O195" s="188" t="s">
        <v>938</v>
      </c>
      <c r="P195" s="190">
        <v>10.3</v>
      </c>
      <c r="Q195" s="190" t="s">
        <v>939</v>
      </c>
      <c r="R195" s="190" t="s">
        <v>115</v>
      </c>
      <c r="S195" s="191">
        <v>4.4000000000000004</v>
      </c>
      <c r="T195" s="191" t="s">
        <v>939</v>
      </c>
      <c r="U195" s="191" t="s">
        <v>116</v>
      </c>
      <c r="V195" s="199" t="s">
        <v>940</v>
      </c>
      <c r="W195" s="194">
        <v>34</v>
      </c>
      <c r="X195" s="194" t="s">
        <v>974</v>
      </c>
      <c r="Y195" s="194" t="s">
        <v>334</v>
      </c>
      <c r="Z195" s="195">
        <v>12.5</v>
      </c>
      <c r="AA195" s="195" t="s">
        <v>974</v>
      </c>
      <c r="AB195" s="195" t="s">
        <v>116</v>
      </c>
      <c r="AC195" s="198" t="s">
        <v>946</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936</v>
      </c>
      <c r="H196" s="196" t="s">
        <v>59</v>
      </c>
      <c r="I196" s="188">
        <v>39.5</v>
      </c>
      <c r="J196" s="188" t="s">
        <v>937</v>
      </c>
      <c r="K196" s="188" t="s">
        <v>115</v>
      </c>
      <c r="L196" s="189">
        <v>6.4</v>
      </c>
      <c r="M196" s="189" t="s">
        <v>937</v>
      </c>
      <c r="N196" s="189" t="s">
        <v>116</v>
      </c>
      <c r="O196" s="188" t="s">
        <v>938</v>
      </c>
      <c r="P196" s="190">
        <v>15.6</v>
      </c>
      <c r="Q196" s="190" t="s">
        <v>939</v>
      </c>
      <c r="R196" s="190" t="s">
        <v>115</v>
      </c>
      <c r="S196" s="191">
        <v>4.2</v>
      </c>
      <c r="T196" s="191" t="s">
        <v>939</v>
      </c>
      <c r="U196" s="191" t="s">
        <v>116</v>
      </c>
      <c r="V196" s="199" t="s">
        <v>940</v>
      </c>
      <c r="W196" s="194">
        <v>17.899999999999999</v>
      </c>
      <c r="X196" s="194" t="s">
        <v>974</v>
      </c>
      <c r="Y196" s="194" t="s">
        <v>334</v>
      </c>
      <c r="Z196" s="195">
        <v>3.3</v>
      </c>
      <c r="AA196" s="195" t="s">
        <v>974</v>
      </c>
      <c r="AB196" s="195" t="s">
        <v>116</v>
      </c>
      <c r="AC196" s="198" t="s">
        <v>946</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936</v>
      </c>
      <c r="H197" s="196" t="s">
        <v>59</v>
      </c>
      <c r="I197" s="188">
        <v>38</v>
      </c>
      <c r="J197" s="188" t="s">
        <v>937</v>
      </c>
      <c r="K197" s="188" t="s">
        <v>115</v>
      </c>
      <c r="L197" s="189">
        <v>13.3</v>
      </c>
      <c r="M197" s="189" t="s">
        <v>937</v>
      </c>
      <c r="N197" s="189" t="s">
        <v>116</v>
      </c>
      <c r="O197" s="188" t="s">
        <v>938</v>
      </c>
      <c r="P197" s="190">
        <v>61.3</v>
      </c>
      <c r="Q197" s="190" t="s">
        <v>939</v>
      </c>
      <c r="R197" s="190" t="s">
        <v>115</v>
      </c>
      <c r="S197" s="191">
        <v>9.8000000000000007</v>
      </c>
      <c r="T197" s="191" t="s">
        <v>939</v>
      </c>
      <c r="U197" s="191" t="s">
        <v>116</v>
      </c>
      <c r="V197" s="199" t="s">
        <v>940</v>
      </c>
      <c r="W197" s="194">
        <v>11.2</v>
      </c>
      <c r="X197" s="194" t="s">
        <v>974</v>
      </c>
      <c r="Y197" s="194" t="s">
        <v>334</v>
      </c>
      <c r="Z197" s="195">
        <v>3.8</v>
      </c>
      <c r="AA197" s="195" t="s">
        <v>974</v>
      </c>
      <c r="AB197" s="195" t="s">
        <v>116</v>
      </c>
      <c r="AC197" s="198" t="s">
        <v>946</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936</v>
      </c>
      <c r="H198" s="196" t="s">
        <v>59</v>
      </c>
      <c r="I198" s="188">
        <v>62.5</v>
      </c>
      <c r="J198" s="188" t="s">
        <v>937</v>
      </c>
      <c r="K198" s="188" t="s">
        <v>115</v>
      </c>
      <c r="L198" s="189">
        <v>19.3</v>
      </c>
      <c r="M198" s="189" t="s">
        <v>937</v>
      </c>
      <c r="N198" s="189" t="s">
        <v>116</v>
      </c>
      <c r="O198" s="188" t="s">
        <v>938</v>
      </c>
      <c r="P198" s="190">
        <v>30.4</v>
      </c>
      <c r="Q198" s="190" t="s">
        <v>939</v>
      </c>
      <c r="R198" s="190" t="s">
        <v>115</v>
      </c>
      <c r="S198" s="191">
        <v>6.9</v>
      </c>
      <c r="T198" s="191" t="s">
        <v>939</v>
      </c>
      <c r="U198" s="191" t="s">
        <v>116</v>
      </c>
      <c r="V198" s="199" t="s">
        <v>940</v>
      </c>
      <c r="W198" s="194">
        <v>6.7</v>
      </c>
      <c r="X198" s="194" t="s">
        <v>974</v>
      </c>
      <c r="Y198" s="194" t="s">
        <v>334</v>
      </c>
      <c r="Z198" s="195">
        <v>2.5</v>
      </c>
      <c r="AA198" s="195" t="s">
        <v>974</v>
      </c>
      <c r="AB198" s="195" t="s">
        <v>116</v>
      </c>
      <c r="AC198" s="198" t="s">
        <v>946</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936</v>
      </c>
      <c r="H199" s="196" t="s">
        <v>59</v>
      </c>
      <c r="I199" s="188">
        <v>10.199999999999999</v>
      </c>
      <c r="J199" s="188" t="s">
        <v>992</v>
      </c>
      <c r="K199" s="188" t="s">
        <v>115</v>
      </c>
      <c r="L199" s="189">
        <v>0.8</v>
      </c>
      <c r="M199" s="189" t="s">
        <v>992</v>
      </c>
      <c r="N199" s="189" t="s">
        <v>947</v>
      </c>
      <c r="O199" s="188" t="s">
        <v>938</v>
      </c>
      <c r="P199" s="190">
        <v>55</v>
      </c>
      <c r="Q199" s="190" t="s">
        <v>939</v>
      </c>
      <c r="R199" s="190" t="s">
        <v>115</v>
      </c>
      <c r="S199" s="191">
        <v>4</v>
      </c>
      <c r="T199" s="191" t="s">
        <v>993</v>
      </c>
      <c r="U199" s="191" t="s">
        <v>947</v>
      </c>
      <c r="V199" s="199" t="s">
        <v>940</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936</v>
      </c>
      <c r="H200" s="196" t="s">
        <v>59</v>
      </c>
      <c r="I200" s="188">
        <v>0.42</v>
      </c>
      <c r="J200" s="188" t="s">
        <v>992</v>
      </c>
      <c r="K200" s="188" t="s">
        <v>115</v>
      </c>
      <c r="L200" s="189">
        <v>0.05</v>
      </c>
      <c r="M200" s="189" t="s">
        <v>992</v>
      </c>
      <c r="N200" s="189" t="s">
        <v>947</v>
      </c>
      <c r="O200" s="188" t="s">
        <v>938</v>
      </c>
      <c r="P200" s="190">
        <v>3.5</v>
      </c>
      <c r="Q200" s="190" t="s">
        <v>939</v>
      </c>
      <c r="R200" s="190" t="s">
        <v>115</v>
      </c>
      <c r="S200" s="191">
        <v>0.7</v>
      </c>
      <c r="T200" s="191" t="s">
        <v>993</v>
      </c>
      <c r="U200" s="191" t="s">
        <v>947</v>
      </c>
      <c r="V200" s="199" t="s">
        <v>940</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937</v>
      </c>
      <c r="K201" s="188" t="s">
        <v>994</v>
      </c>
      <c r="L201" s="189">
        <v>46</v>
      </c>
      <c r="M201" s="189" t="s">
        <v>446</v>
      </c>
      <c r="N201" s="189" t="s">
        <v>990</v>
      </c>
      <c r="O201" s="188" t="s">
        <v>941</v>
      </c>
      <c r="P201" s="190">
        <v>8057.6</v>
      </c>
      <c r="Q201" s="190" t="s">
        <v>939</v>
      </c>
      <c r="R201" s="190" t="s">
        <v>994</v>
      </c>
      <c r="S201" s="191">
        <v>45</v>
      </c>
      <c r="T201" s="191" t="s">
        <v>446</v>
      </c>
      <c r="U201" s="191" t="s">
        <v>990</v>
      </c>
      <c r="V201" s="199" t="s">
        <v>940</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936</v>
      </c>
      <c r="H202" s="196" t="s">
        <v>59</v>
      </c>
      <c r="I202" s="188">
        <v>54.8</v>
      </c>
      <c r="J202" s="188" t="s">
        <v>995</v>
      </c>
      <c r="K202" s="188" t="s">
        <v>115</v>
      </c>
      <c r="L202" s="189">
        <v>11.6</v>
      </c>
      <c r="M202" s="189" t="s">
        <v>937</v>
      </c>
      <c r="N202" s="189" t="s">
        <v>116</v>
      </c>
      <c r="O202" s="188" t="s">
        <v>955</v>
      </c>
      <c r="P202" s="190">
        <v>5.4</v>
      </c>
      <c r="Q202" s="190" t="s">
        <v>993</v>
      </c>
      <c r="R202" s="190" t="s">
        <v>115</v>
      </c>
      <c r="S202" s="191">
        <v>1.9</v>
      </c>
      <c r="T202" s="191" t="s">
        <v>939</v>
      </c>
      <c r="U202" s="191" t="s">
        <v>116</v>
      </c>
      <c r="V202" s="199" t="s">
        <v>940</v>
      </c>
      <c r="W202" s="194">
        <v>159</v>
      </c>
      <c r="X202" s="194" t="s">
        <v>952</v>
      </c>
      <c r="Y202" s="194" t="s">
        <v>334</v>
      </c>
      <c r="Z202" s="195">
        <v>30</v>
      </c>
      <c r="AA202" s="195" t="s">
        <v>952</v>
      </c>
      <c r="AB202" s="195" t="s">
        <v>116</v>
      </c>
      <c r="AC202" s="198"/>
      <c r="AD202" s="200" t="s">
        <v>996</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936</v>
      </c>
      <c r="H203" s="196" t="s">
        <v>59</v>
      </c>
      <c r="I203" s="188">
        <v>38.200000000000003</v>
      </c>
      <c r="J203" s="188" t="s">
        <v>995</v>
      </c>
      <c r="K203" s="188" t="s">
        <v>115</v>
      </c>
      <c r="L203" s="189">
        <v>12.4</v>
      </c>
      <c r="M203" s="189" t="s">
        <v>937</v>
      </c>
      <c r="N203" s="189" t="s">
        <v>116</v>
      </c>
      <c r="O203" s="188" t="s">
        <v>955</v>
      </c>
      <c r="P203" s="190">
        <v>2.6</v>
      </c>
      <c r="Q203" s="190" t="s">
        <v>993</v>
      </c>
      <c r="R203" s="190" t="s">
        <v>115</v>
      </c>
      <c r="S203" s="191">
        <v>0.7</v>
      </c>
      <c r="T203" s="191" t="s">
        <v>939</v>
      </c>
      <c r="U203" s="191" t="s">
        <v>116</v>
      </c>
      <c r="V203" s="199" t="s">
        <v>940</v>
      </c>
      <c r="W203" s="194">
        <v>159</v>
      </c>
      <c r="X203" s="194" t="s">
        <v>952</v>
      </c>
      <c r="Y203" s="194" t="s">
        <v>334</v>
      </c>
      <c r="Z203" s="195">
        <v>38</v>
      </c>
      <c r="AA203" s="195" t="s">
        <v>952</v>
      </c>
      <c r="AB203" s="195" t="s">
        <v>116</v>
      </c>
      <c r="AC203" s="198"/>
      <c r="AD203" s="200" t="s">
        <v>997</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936</v>
      </c>
      <c r="H204" s="196" t="s">
        <v>59</v>
      </c>
      <c r="I204" s="188">
        <v>87.3</v>
      </c>
      <c r="J204" s="188" t="s">
        <v>995</v>
      </c>
      <c r="K204" s="188" t="s">
        <v>115</v>
      </c>
      <c r="L204" s="189">
        <v>8.3000000000000007</v>
      </c>
      <c r="M204" s="189" t="s">
        <v>937</v>
      </c>
      <c r="N204" s="189" t="s">
        <v>116</v>
      </c>
      <c r="O204" s="188" t="s">
        <v>955</v>
      </c>
      <c r="P204" s="190">
        <v>24.7</v>
      </c>
      <c r="Q204" s="190" t="s">
        <v>993</v>
      </c>
      <c r="R204" s="190" t="s">
        <v>115</v>
      </c>
      <c r="S204" s="191">
        <v>5.2</v>
      </c>
      <c r="T204" s="191" t="s">
        <v>939</v>
      </c>
      <c r="U204" s="191" t="s">
        <v>116</v>
      </c>
      <c r="V204" s="199" t="s">
        <v>940</v>
      </c>
      <c r="W204" s="194">
        <v>151</v>
      </c>
      <c r="X204" s="194" t="s">
        <v>952</v>
      </c>
      <c r="Y204" s="194" t="s">
        <v>334</v>
      </c>
      <c r="Z204" s="195">
        <v>25</v>
      </c>
      <c r="AA204" s="195" t="s">
        <v>952</v>
      </c>
      <c r="AB204" s="195" t="s">
        <v>116</v>
      </c>
      <c r="AC204" s="198"/>
      <c r="AD204" s="142" t="s">
        <v>998</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936</v>
      </c>
      <c r="H205" s="196" t="s">
        <v>59</v>
      </c>
      <c r="I205" s="188">
        <v>74.5</v>
      </c>
      <c r="J205" s="188" t="s">
        <v>995</v>
      </c>
      <c r="K205" s="188" t="s">
        <v>115</v>
      </c>
      <c r="L205" s="189">
        <v>10.5</v>
      </c>
      <c r="M205" s="189" t="s">
        <v>937</v>
      </c>
      <c r="N205" s="189" t="s">
        <v>116</v>
      </c>
      <c r="O205" s="188" t="s">
        <v>955</v>
      </c>
      <c r="P205" s="190">
        <v>20.9</v>
      </c>
      <c r="Q205" s="190" t="s">
        <v>993</v>
      </c>
      <c r="R205" s="190" t="s">
        <v>115</v>
      </c>
      <c r="S205" s="191">
        <v>1.8</v>
      </c>
      <c r="T205" s="191" t="s">
        <v>939</v>
      </c>
      <c r="U205" s="191" t="s">
        <v>116</v>
      </c>
      <c r="V205" s="199" t="s">
        <v>940</v>
      </c>
      <c r="W205" s="194">
        <v>147</v>
      </c>
      <c r="X205" s="194" t="s">
        <v>952</v>
      </c>
      <c r="Y205" s="194" t="s">
        <v>334</v>
      </c>
      <c r="Z205" s="195">
        <v>18</v>
      </c>
      <c r="AA205" s="195" t="s">
        <v>952</v>
      </c>
      <c r="AB205" s="195" t="s">
        <v>116</v>
      </c>
      <c r="AC205" s="198"/>
      <c r="AD205" s="142" t="s">
        <v>999</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936</v>
      </c>
      <c r="H206" s="196" t="s">
        <v>59</v>
      </c>
      <c r="I206" s="188">
        <v>63</v>
      </c>
      <c r="J206" s="188" t="s">
        <v>961</v>
      </c>
      <c r="K206" s="188" t="s">
        <v>115</v>
      </c>
      <c r="L206" s="189">
        <v>39</v>
      </c>
      <c r="M206" s="189" t="s">
        <v>961</v>
      </c>
      <c r="N206" s="189" t="s">
        <v>116</v>
      </c>
      <c r="O206" s="188" t="s">
        <v>938</v>
      </c>
      <c r="P206" s="190"/>
      <c r="Q206" s="190"/>
      <c r="R206" s="190"/>
      <c r="S206" s="191"/>
      <c r="T206" s="191"/>
      <c r="U206" s="191"/>
      <c r="V206" s="199"/>
      <c r="W206" s="194">
        <v>122</v>
      </c>
      <c r="X206" s="194" t="s">
        <v>964</v>
      </c>
      <c r="Y206" s="194" t="s">
        <v>334</v>
      </c>
      <c r="Z206" s="195">
        <v>49</v>
      </c>
      <c r="AA206" s="195" t="s">
        <v>964</v>
      </c>
      <c r="AB206" s="195" t="s">
        <v>116</v>
      </c>
      <c r="AC206" s="198"/>
      <c r="AD206" s="200" t="s">
        <v>1000</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936</v>
      </c>
      <c r="H207" s="196" t="s">
        <v>59</v>
      </c>
      <c r="I207" s="188">
        <v>114</v>
      </c>
      <c r="J207" s="188" t="s">
        <v>961</v>
      </c>
      <c r="K207" s="188" t="s">
        <v>115</v>
      </c>
      <c r="L207" s="189">
        <v>41</v>
      </c>
      <c r="M207" s="189" t="s">
        <v>961</v>
      </c>
      <c r="N207" s="189" t="s">
        <v>116</v>
      </c>
      <c r="O207" s="188" t="s">
        <v>938</v>
      </c>
      <c r="P207" s="190"/>
      <c r="Q207" s="190"/>
      <c r="R207" s="190"/>
      <c r="S207" s="191"/>
      <c r="T207" s="191"/>
      <c r="U207" s="191"/>
      <c r="V207" s="199"/>
      <c r="W207" s="194">
        <v>61</v>
      </c>
      <c r="X207" s="194" t="s">
        <v>964</v>
      </c>
      <c r="Y207" s="194" t="s">
        <v>334</v>
      </c>
      <c r="Z207" s="195">
        <v>28</v>
      </c>
      <c r="AA207" s="195" t="s">
        <v>964</v>
      </c>
      <c r="AB207" s="195" t="s">
        <v>116</v>
      </c>
      <c r="AC207" s="198"/>
      <c r="AD207" s="200" t="s">
        <v>1000</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936</v>
      </c>
      <c r="H208" s="196" t="s">
        <v>59</v>
      </c>
      <c r="I208" s="188">
        <v>256</v>
      </c>
      <c r="J208" s="188" t="s">
        <v>961</v>
      </c>
      <c r="K208" s="188" t="s">
        <v>115</v>
      </c>
      <c r="L208" s="189">
        <v>75</v>
      </c>
      <c r="M208" s="189" t="s">
        <v>961</v>
      </c>
      <c r="N208" s="189" t="s">
        <v>116</v>
      </c>
      <c r="O208" s="188" t="s">
        <v>938</v>
      </c>
      <c r="P208" s="190"/>
      <c r="Q208" s="190"/>
      <c r="R208" s="190"/>
      <c r="S208" s="191"/>
      <c r="T208" s="191"/>
      <c r="U208" s="191"/>
      <c r="V208" s="199"/>
      <c r="W208" s="194">
        <v>26</v>
      </c>
      <c r="X208" s="194" t="s">
        <v>964</v>
      </c>
      <c r="Y208" s="194" t="s">
        <v>334</v>
      </c>
      <c r="Z208" s="195">
        <v>9</v>
      </c>
      <c r="AA208" s="195" t="s">
        <v>964</v>
      </c>
      <c r="AB208" s="195" t="s">
        <v>116</v>
      </c>
      <c r="AC208" s="198"/>
      <c r="AD208" s="200" t="s">
        <v>1000</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936</v>
      </c>
      <c r="H209" s="196" t="s">
        <v>59</v>
      </c>
      <c r="I209" s="188">
        <v>289</v>
      </c>
      <c r="J209" s="188" t="s">
        <v>961</v>
      </c>
      <c r="K209" s="188" t="s">
        <v>115</v>
      </c>
      <c r="L209" s="189">
        <v>57</v>
      </c>
      <c r="M209" s="189" t="s">
        <v>961</v>
      </c>
      <c r="N209" s="189" t="s">
        <v>116</v>
      </c>
      <c r="O209" s="188" t="s">
        <v>938</v>
      </c>
      <c r="P209" s="190"/>
      <c r="Q209" s="190"/>
      <c r="R209" s="190"/>
      <c r="S209" s="191"/>
      <c r="T209" s="191"/>
      <c r="U209" s="191"/>
      <c r="V209" s="199"/>
      <c r="W209" s="194">
        <v>22</v>
      </c>
      <c r="X209" s="194" t="s">
        <v>964</v>
      </c>
      <c r="Y209" s="194" t="s">
        <v>334</v>
      </c>
      <c r="Z209" s="195">
        <v>4</v>
      </c>
      <c r="AA209" s="195" t="s">
        <v>964</v>
      </c>
      <c r="AB209" s="195" t="s">
        <v>116</v>
      </c>
      <c r="AC209" s="198"/>
      <c r="AD209" s="200" t="s">
        <v>1000</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936</v>
      </c>
      <c r="H210" s="145" t="s">
        <v>59</v>
      </c>
      <c r="I210" s="146">
        <v>79.599999999999994</v>
      </c>
      <c r="J210" s="188" t="s">
        <v>937</v>
      </c>
      <c r="K210" s="146" t="s">
        <v>115</v>
      </c>
      <c r="L210" s="147">
        <v>23.2</v>
      </c>
      <c r="M210" s="147" t="s">
        <v>937</v>
      </c>
      <c r="N210" s="147" t="s">
        <v>116</v>
      </c>
      <c r="O210" s="146" t="s">
        <v>938</v>
      </c>
      <c r="P210" s="148">
        <v>30.6</v>
      </c>
      <c r="Q210" s="148" t="s">
        <v>939</v>
      </c>
      <c r="R210" s="148" t="s">
        <v>115</v>
      </c>
      <c r="S210" s="149">
        <v>14.6</v>
      </c>
      <c r="T210" s="149" t="s">
        <v>939</v>
      </c>
      <c r="U210" s="149" t="s">
        <v>116</v>
      </c>
      <c r="V210" s="150" t="s">
        <v>940</v>
      </c>
      <c r="W210" s="151">
        <v>110.8</v>
      </c>
      <c r="X210" s="151" t="s">
        <v>964</v>
      </c>
      <c r="Y210" s="151" t="s">
        <v>334</v>
      </c>
      <c r="Z210" s="152">
        <v>33.200000000000003</v>
      </c>
      <c r="AA210" s="152" t="s">
        <v>964</v>
      </c>
      <c r="AB210" s="152" t="s">
        <v>116</v>
      </c>
      <c r="AC210" s="153" t="s">
        <v>946</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936</v>
      </c>
      <c r="H211" s="145" t="s">
        <v>59</v>
      </c>
      <c r="I211" s="146">
        <v>4.55</v>
      </c>
      <c r="J211" s="188" t="s">
        <v>937</v>
      </c>
      <c r="K211" s="146" t="s">
        <v>115</v>
      </c>
      <c r="L211" s="147">
        <v>2.2400000000000002</v>
      </c>
      <c r="M211" s="147" t="s">
        <v>937</v>
      </c>
      <c r="N211" s="147" t="s">
        <v>116</v>
      </c>
      <c r="O211" s="146" t="s">
        <v>938</v>
      </c>
      <c r="P211" s="148">
        <v>3.7</v>
      </c>
      <c r="Q211" s="148" t="s">
        <v>939</v>
      </c>
      <c r="R211" s="148" t="s">
        <v>115</v>
      </c>
      <c r="S211" s="149">
        <v>2.6</v>
      </c>
      <c r="T211" s="149" t="s">
        <v>939</v>
      </c>
      <c r="U211" s="149" t="s">
        <v>116</v>
      </c>
      <c r="V211" s="150" t="s">
        <v>940</v>
      </c>
      <c r="W211" s="151">
        <v>2256</v>
      </c>
      <c r="X211" s="151" t="s">
        <v>964</v>
      </c>
      <c r="Y211" s="151" t="s">
        <v>334</v>
      </c>
      <c r="Z211" s="152">
        <v>1168</v>
      </c>
      <c r="AA211" s="152" t="s">
        <v>964</v>
      </c>
      <c r="AB211" s="152" t="s">
        <v>116</v>
      </c>
      <c r="AC211" s="153" t="s">
        <v>946</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936</v>
      </c>
      <c r="H212" s="145" t="s">
        <v>59</v>
      </c>
      <c r="I212" s="146">
        <v>89.6</v>
      </c>
      <c r="J212" s="188" t="s">
        <v>937</v>
      </c>
      <c r="K212" s="146" t="s">
        <v>115</v>
      </c>
      <c r="L212" s="147">
        <v>30.6</v>
      </c>
      <c r="M212" s="147" t="s">
        <v>937</v>
      </c>
      <c r="N212" s="147" t="s">
        <v>116</v>
      </c>
      <c r="O212" s="146" t="s">
        <v>938</v>
      </c>
      <c r="P212" s="148">
        <v>31.8</v>
      </c>
      <c r="Q212" s="148" t="s">
        <v>939</v>
      </c>
      <c r="R212" s="148" t="s">
        <v>115</v>
      </c>
      <c r="S212" s="149">
        <v>11.6</v>
      </c>
      <c r="T212" s="149" t="s">
        <v>939</v>
      </c>
      <c r="U212" s="149" t="s">
        <v>116</v>
      </c>
      <c r="V212" s="150" t="s">
        <v>940</v>
      </c>
      <c r="W212" s="151">
        <v>99.3</v>
      </c>
      <c r="X212" s="151" t="s">
        <v>964</v>
      </c>
      <c r="Y212" s="151" t="s">
        <v>334</v>
      </c>
      <c r="Z212" s="152">
        <v>25.2</v>
      </c>
      <c r="AA212" s="152" t="s">
        <v>964</v>
      </c>
      <c r="AB212" s="152" t="s">
        <v>116</v>
      </c>
      <c r="AC212" s="153" t="s">
        <v>946</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936</v>
      </c>
      <c r="H213" s="145" t="s">
        <v>59</v>
      </c>
      <c r="I213" s="146">
        <v>752</v>
      </c>
      <c r="J213" s="188" t="s">
        <v>937</v>
      </c>
      <c r="K213" s="146" t="s">
        <v>115</v>
      </c>
      <c r="L213" s="147">
        <v>398</v>
      </c>
      <c r="M213" s="147" t="s">
        <v>937</v>
      </c>
      <c r="N213" s="147" t="s">
        <v>116</v>
      </c>
      <c r="O213" s="146" t="s">
        <v>938</v>
      </c>
      <c r="P213" s="148">
        <v>120.7</v>
      </c>
      <c r="Q213" s="148" t="s">
        <v>939</v>
      </c>
      <c r="R213" s="148" t="s">
        <v>115</v>
      </c>
      <c r="S213" s="149">
        <v>29.3</v>
      </c>
      <c r="T213" s="149" t="s">
        <v>939</v>
      </c>
      <c r="U213" s="149" t="s">
        <v>116</v>
      </c>
      <c r="V213" s="150" t="s">
        <v>940</v>
      </c>
      <c r="W213" s="151">
        <v>12.8</v>
      </c>
      <c r="X213" s="151" t="s">
        <v>964</v>
      </c>
      <c r="Y213" s="151" t="s">
        <v>334</v>
      </c>
      <c r="Z213" s="152">
        <v>6.5</v>
      </c>
      <c r="AA213" s="152" t="s">
        <v>964</v>
      </c>
      <c r="AB213" s="152" t="s">
        <v>116</v>
      </c>
      <c r="AC213" s="153" t="s">
        <v>946</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936</v>
      </c>
      <c r="H214" s="145" t="s">
        <v>59</v>
      </c>
      <c r="I214" s="146">
        <v>94.8</v>
      </c>
      <c r="J214" s="188" t="s">
        <v>937</v>
      </c>
      <c r="K214" s="146" t="s">
        <v>115</v>
      </c>
      <c r="L214" s="147">
        <v>29.2</v>
      </c>
      <c r="M214" s="147" t="s">
        <v>937</v>
      </c>
      <c r="N214" s="147" t="s">
        <v>116</v>
      </c>
      <c r="O214" s="146" t="s">
        <v>938</v>
      </c>
      <c r="P214" s="148">
        <v>34.6</v>
      </c>
      <c r="Q214" s="148" t="s">
        <v>939</v>
      </c>
      <c r="R214" s="148" t="s">
        <v>115</v>
      </c>
      <c r="S214" s="149">
        <v>15.5</v>
      </c>
      <c r="T214" s="149" t="s">
        <v>939</v>
      </c>
      <c r="U214" s="149" t="s">
        <v>116</v>
      </c>
      <c r="V214" s="150" t="s">
        <v>940</v>
      </c>
      <c r="W214" s="151">
        <v>93.3</v>
      </c>
      <c r="X214" s="151" t="s">
        <v>964</v>
      </c>
      <c r="Y214" s="151" t="s">
        <v>334</v>
      </c>
      <c r="Z214" s="152">
        <v>32.6</v>
      </c>
      <c r="AA214" s="152" t="s">
        <v>964</v>
      </c>
      <c r="AB214" s="152" t="s">
        <v>116</v>
      </c>
      <c r="AC214" s="153" t="s">
        <v>946</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936</v>
      </c>
      <c r="H215" s="145" t="s">
        <v>59</v>
      </c>
      <c r="I215" s="146">
        <v>96.2</v>
      </c>
      <c r="J215" s="188" t="s">
        <v>937</v>
      </c>
      <c r="K215" s="146" t="s">
        <v>115</v>
      </c>
      <c r="L215" s="147">
        <v>42.2</v>
      </c>
      <c r="M215" s="147" t="s">
        <v>937</v>
      </c>
      <c r="N215" s="147" t="s">
        <v>116</v>
      </c>
      <c r="O215" s="146" t="s">
        <v>938</v>
      </c>
      <c r="P215" s="148">
        <v>37.200000000000003</v>
      </c>
      <c r="Q215" s="148" t="s">
        <v>939</v>
      </c>
      <c r="R215" s="148" t="s">
        <v>115</v>
      </c>
      <c r="S215" s="149">
        <v>18.100000000000001</v>
      </c>
      <c r="T215" s="149" t="s">
        <v>939</v>
      </c>
      <c r="U215" s="149" t="s">
        <v>116</v>
      </c>
      <c r="V215" s="150" t="s">
        <v>940</v>
      </c>
      <c r="W215" s="151">
        <v>95.3</v>
      </c>
      <c r="X215" s="151" t="s">
        <v>964</v>
      </c>
      <c r="Y215" s="151" t="s">
        <v>334</v>
      </c>
      <c r="Z215" s="152">
        <v>33</v>
      </c>
      <c r="AA215" s="152" t="s">
        <v>964</v>
      </c>
      <c r="AB215" s="152" t="s">
        <v>116</v>
      </c>
      <c r="AC215" s="153" t="s">
        <v>946</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936</v>
      </c>
      <c r="H216" s="196" t="s">
        <v>59</v>
      </c>
      <c r="I216" s="188">
        <v>107.1</v>
      </c>
      <c r="J216" s="188" t="s">
        <v>937</v>
      </c>
      <c r="K216" s="146" t="s">
        <v>115</v>
      </c>
      <c r="L216" s="189">
        <v>40.700000000000003</v>
      </c>
      <c r="M216" s="147" t="s">
        <v>937</v>
      </c>
      <c r="N216" s="147" t="s">
        <v>116</v>
      </c>
      <c r="O216" s="146" t="s">
        <v>938</v>
      </c>
      <c r="P216" s="190">
        <v>44.6</v>
      </c>
      <c r="Q216" s="148" t="s">
        <v>939</v>
      </c>
      <c r="R216" s="148" t="s">
        <v>115</v>
      </c>
      <c r="S216" s="191">
        <v>15.8</v>
      </c>
      <c r="T216" s="149" t="s">
        <v>939</v>
      </c>
      <c r="U216" s="149" t="s">
        <v>116</v>
      </c>
      <c r="V216" s="150" t="s">
        <v>940</v>
      </c>
      <c r="W216" s="194">
        <v>92.7</v>
      </c>
      <c r="X216" s="151" t="s">
        <v>964</v>
      </c>
      <c r="Y216" s="151" t="s">
        <v>334</v>
      </c>
      <c r="Z216" s="195">
        <v>33.200000000000003</v>
      </c>
      <c r="AA216" s="152" t="s">
        <v>964</v>
      </c>
      <c r="AB216" s="152" t="s">
        <v>116</v>
      </c>
      <c r="AC216" s="198" t="s">
        <v>946</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936</v>
      </c>
      <c r="H217" s="196" t="s">
        <v>59</v>
      </c>
      <c r="I217" s="188">
        <v>6.46</v>
      </c>
      <c r="J217" s="188" t="s">
        <v>937</v>
      </c>
      <c r="K217" s="146" t="s">
        <v>115</v>
      </c>
      <c r="L217" s="189">
        <v>3.51</v>
      </c>
      <c r="M217" s="147" t="s">
        <v>937</v>
      </c>
      <c r="N217" s="147" t="s">
        <v>116</v>
      </c>
      <c r="O217" s="146" t="s">
        <v>938</v>
      </c>
      <c r="P217" s="190">
        <v>4.8</v>
      </c>
      <c r="Q217" s="148" t="s">
        <v>939</v>
      </c>
      <c r="R217" s="148" t="s">
        <v>115</v>
      </c>
      <c r="S217" s="191">
        <v>3.8</v>
      </c>
      <c r="T217" s="149" t="s">
        <v>939</v>
      </c>
      <c r="U217" s="149" t="s">
        <v>116</v>
      </c>
      <c r="V217" s="150" t="s">
        <v>940</v>
      </c>
      <c r="W217" s="194">
        <v>1649</v>
      </c>
      <c r="X217" s="151" t="s">
        <v>964</v>
      </c>
      <c r="Y217" s="151" t="s">
        <v>334</v>
      </c>
      <c r="Z217" s="195">
        <v>927</v>
      </c>
      <c r="AA217" s="152" t="s">
        <v>964</v>
      </c>
      <c r="AB217" s="152" t="s">
        <v>116</v>
      </c>
      <c r="AC217" s="198" t="s">
        <v>946</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936</v>
      </c>
      <c r="H218" s="196" t="s">
        <v>59</v>
      </c>
      <c r="I218" s="188">
        <v>102.4</v>
      </c>
      <c r="J218" s="188" t="s">
        <v>937</v>
      </c>
      <c r="K218" s="146" t="s">
        <v>115</v>
      </c>
      <c r="L218" s="189">
        <v>43.9</v>
      </c>
      <c r="M218" s="147" t="s">
        <v>937</v>
      </c>
      <c r="N218" s="147" t="s">
        <v>116</v>
      </c>
      <c r="O218" s="146" t="s">
        <v>938</v>
      </c>
      <c r="P218" s="190">
        <v>52.2</v>
      </c>
      <c r="Q218" s="148" t="s">
        <v>939</v>
      </c>
      <c r="R218" s="148" t="s">
        <v>115</v>
      </c>
      <c r="S218" s="191">
        <v>26.7</v>
      </c>
      <c r="T218" s="149" t="s">
        <v>939</v>
      </c>
      <c r="U218" s="149" t="s">
        <v>116</v>
      </c>
      <c r="V218" s="150" t="s">
        <v>940</v>
      </c>
      <c r="W218" s="194">
        <v>95.7</v>
      </c>
      <c r="X218" s="151" t="s">
        <v>964</v>
      </c>
      <c r="Y218" s="151" t="s">
        <v>334</v>
      </c>
      <c r="Z218" s="195">
        <v>46.1</v>
      </c>
      <c r="AA218" s="152" t="s">
        <v>964</v>
      </c>
      <c r="AB218" s="152" t="s">
        <v>116</v>
      </c>
      <c r="AC218" s="198" t="s">
        <v>946</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936</v>
      </c>
      <c r="H219" s="196" t="s">
        <v>59</v>
      </c>
      <c r="I219" s="188">
        <v>561.5</v>
      </c>
      <c r="J219" s="188" t="s">
        <v>937</v>
      </c>
      <c r="K219" s="146" t="s">
        <v>115</v>
      </c>
      <c r="L219" s="189">
        <v>188.6</v>
      </c>
      <c r="M219" s="147" t="s">
        <v>937</v>
      </c>
      <c r="N219" s="147" t="s">
        <v>116</v>
      </c>
      <c r="O219" s="146" t="s">
        <v>938</v>
      </c>
      <c r="P219" s="190">
        <v>113.5</v>
      </c>
      <c r="Q219" s="148" t="s">
        <v>939</v>
      </c>
      <c r="R219" s="148" t="s">
        <v>115</v>
      </c>
      <c r="S219" s="191">
        <v>36.200000000000003</v>
      </c>
      <c r="T219" s="149" t="s">
        <v>939</v>
      </c>
      <c r="U219" s="149" t="s">
        <v>116</v>
      </c>
      <c r="V219" s="150" t="s">
        <v>940</v>
      </c>
      <c r="W219" s="194">
        <v>16.3</v>
      </c>
      <c r="X219" s="151" t="s">
        <v>964</v>
      </c>
      <c r="Y219" s="151" t="s">
        <v>334</v>
      </c>
      <c r="Z219" s="195">
        <v>6.2</v>
      </c>
      <c r="AA219" s="152" t="s">
        <v>964</v>
      </c>
      <c r="AB219" s="152" t="s">
        <v>116</v>
      </c>
      <c r="AC219" s="198" t="s">
        <v>946</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936</v>
      </c>
      <c r="H220" s="196" t="s">
        <v>59</v>
      </c>
      <c r="I220" s="188">
        <v>107.9</v>
      </c>
      <c r="J220" s="188" t="s">
        <v>937</v>
      </c>
      <c r="K220" s="146" t="s">
        <v>115</v>
      </c>
      <c r="L220" s="189">
        <v>43.3</v>
      </c>
      <c r="M220" s="147" t="s">
        <v>937</v>
      </c>
      <c r="N220" s="147" t="s">
        <v>116</v>
      </c>
      <c r="O220" s="146" t="s">
        <v>938</v>
      </c>
      <c r="P220" s="190">
        <v>50.6</v>
      </c>
      <c r="Q220" s="148" t="s">
        <v>939</v>
      </c>
      <c r="R220" s="148" t="s">
        <v>115</v>
      </c>
      <c r="S220" s="191">
        <v>26.9</v>
      </c>
      <c r="T220" s="149" t="s">
        <v>939</v>
      </c>
      <c r="U220" s="149" t="s">
        <v>116</v>
      </c>
      <c r="V220" s="150" t="s">
        <v>940</v>
      </c>
      <c r="W220" s="194">
        <v>88.8</v>
      </c>
      <c r="X220" s="151" t="s">
        <v>964</v>
      </c>
      <c r="Y220" s="151" t="s">
        <v>334</v>
      </c>
      <c r="Z220" s="195">
        <v>39.1</v>
      </c>
      <c r="AA220" s="152" t="s">
        <v>964</v>
      </c>
      <c r="AB220" s="152" t="s">
        <v>116</v>
      </c>
      <c r="AC220" s="198" t="s">
        <v>946</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936</v>
      </c>
      <c r="H221" s="196" t="s">
        <v>59</v>
      </c>
      <c r="I221" s="188">
        <v>107.1</v>
      </c>
      <c r="J221" s="188" t="s">
        <v>937</v>
      </c>
      <c r="K221" s="146" t="s">
        <v>115</v>
      </c>
      <c r="L221" s="189">
        <v>41.9</v>
      </c>
      <c r="M221" s="147" t="s">
        <v>937</v>
      </c>
      <c r="N221" s="147" t="s">
        <v>116</v>
      </c>
      <c r="O221" s="146" t="s">
        <v>938</v>
      </c>
      <c r="P221" s="190">
        <v>38.6</v>
      </c>
      <c r="Q221" s="148" t="s">
        <v>939</v>
      </c>
      <c r="R221" s="148" t="s">
        <v>115</v>
      </c>
      <c r="S221" s="191">
        <v>15.1</v>
      </c>
      <c r="T221" s="149" t="s">
        <v>939</v>
      </c>
      <c r="U221" s="149" t="s">
        <v>116</v>
      </c>
      <c r="V221" s="150" t="s">
        <v>940</v>
      </c>
      <c r="W221" s="194">
        <v>86.9</v>
      </c>
      <c r="X221" s="151" t="s">
        <v>964</v>
      </c>
      <c r="Y221" s="151" t="s">
        <v>334</v>
      </c>
      <c r="Z221" s="195">
        <v>35.700000000000003</v>
      </c>
      <c r="AA221" s="152" t="s">
        <v>964</v>
      </c>
      <c r="AB221" s="152" t="s">
        <v>116</v>
      </c>
      <c r="AC221" s="198" t="s">
        <v>946</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936</v>
      </c>
      <c r="H222" s="196" t="s">
        <v>59</v>
      </c>
      <c r="I222" s="188">
        <v>8.1</v>
      </c>
      <c r="J222" s="188" t="s">
        <v>937</v>
      </c>
      <c r="K222" s="146" t="s">
        <v>115</v>
      </c>
      <c r="L222" s="189">
        <v>1.9</v>
      </c>
      <c r="M222" s="147" t="s">
        <v>937</v>
      </c>
      <c r="N222" s="147" t="s">
        <v>116</v>
      </c>
      <c r="O222" s="146" t="s">
        <v>938</v>
      </c>
      <c r="P222" s="190">
        <v>1.3</v>
      </c>
      <c r="Q222" s="148" t="s">
        <v>939</v>
      </c>
      <c r="R222" s="148" t="s">
        <v>115</v>
      </c>
      <c r="S222" s="191">
        <v>0.4</v>
      </c>
      <c r="T222" s="149" t="s">
        <v>939</v>
      </c>
      <c r="U222" s="149" t="s">
        <v>116</v>
      </c>
      <c r="V222" s="150" t="s">
        <v>940</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936</v>
      </c>
      <c r="H223" s="196" t="s">
        <v>59</v>
      </c>
      <c r="I223" s="188">
        <v>6.1</v>
      </c>
      <c r="J223" s="188" t="s">
        <v>937</v>
      </c>
      <c r="K223" s="146" t="s">
        <v>115</v>
      </c>
      <c r="L223" s="189">
        <v>1.9</v>
      </c>
      <c r="M223" s="147" t="s">
        <v>937</v>
      </c>
      <c r="N223" s="147" t="s">
        <v>116</v>
      </c>
      <c r="O223" s="146" t="s">
        <v>938</v>
      </c>
      <c r="P223" s="190">
        <v>0.8</v>
      </c>
      <c r="Q223" s="148" t="s">
        <v>939</v>
      </c>
      <c r="R223" s="148" t="s">
        <v>115</v>
      </c>
      <c r="S223" s="191">
        <v>0.3</v>
      </c>
      <c r="T223" s="149" t="s">
        <v>939</v>
      </c>
      <c r="U223" s="149" t="s">
        <v>116</v>
      </c>
      <c r="V223" s="150" t="s">
        <v>940</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936</v>
      </c>
      <c r="H224" s="196" t="s">
        <v>59</v>
      </c>
      <c r="I224" s="188">
        <v>7.3</v>
      </c>
      <c r="J224" s="188" t="s">
        <v>937</v>
      </c>
      <c r="K224" s="146" t="s">
        <v>115</v>
      </c>
      <c r="L224" s="189">
        <v>2</v>
      </c>
      <c r="M224" s="147" t="s">
        <v>937</v>
      </c>
      <c r="N224" s="147" t="s">
        <v>116</v>
      </c>
      <c r="O224" s="146" t="s">
        <v>938</v>
      </c>
      <c r="P224" s="190">
        <v>1.2</v>
      </c>
      <c r="Q224" s="148" t="s">
        <v>939</v>
      </c>
      <c r="R224" s="148" t="s">
        <v>115</v>
      </c>
      <c r="S224" s="191">
        <v>0.3</v>
      </c>
      <c r="T224" s="149" t="s">
        <v>939</v>
      </c>
      <c r="U224" s="149" t="s">
        <v>116</v>
      </c>
      <c r="V224" s="150" t="s">
        <v>940</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936</v>
      </c>
      <c r="H225" s="196" t="s">
        <v>59</v>
      </c>
      <c r="I225" s="188">
        <v>10.7</v>
      </c>
      <c r="J225" s="188" t="s">
        <v>937</v>
      </c>
      <c r="K225" s="146" t="s">
        <v>115</v>
      </c>
      <c r="L225" s="189">
        <v>3.4</v>
      </c>
      <c r="M225" s="147" t="s">
        <v>937</v>
      </c>
      <c r="N225" s="147" t="s">
        <v>116</v>
      </c>
      <c r="O225" s="146" t="s">
        <v>938</v>
      </c>
      <c r="P225" s="190">
        <v>2.1</v>
      </c>
      <c r="Q225" s="148" t="s">
        <v>939</v>
      </c>
      <c r="R225" s="148" t="s">
        <v>115</v>
      </c>
      <c r="S225" s="191">
        <v>0.9</v>
      </c>
      <c r="T225" s="149" t="s">
        <v>939</v>
      </c>
      <c r="U225" s="149" t="s">
        <v>116</v>
      </c>
      <c r="V225" s="150" t="s">
        <v>940</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936</v>
      </c>
      <c r="H226" s="196" t="s">
        <v>59</v>
      </c>
      <c r="I226" s="188">
        <v>37.9</v>
      </c>
      <c r="J226" s="188" t="s">
        <v>953</v>
      </c>
      <c r="K226" s="188" t="s">
        <v>942</v>
      </c>
      <c r="L226" s="189">
        <v>13.2</v>
      </c>
      <c r="M226" s="189" t="s">
        <v>446</v>
      </c>
      <c r="N226" s="189" t="s">
        <v>943</v>
      </c>
      <c r="O226" s="188" t="s">
        <v>938</v>
      </c>
      <c r="P226" s="190">
        <v>39.1</v>
      </c>
      <c r="Q226" s="190" t="s">
        <v>944</v>
      </c>
      <c r="R226" s="190" t="s">
        <v>942</v>
      </c>
      <c r="S226" s="191">
        <v>43.7</v>
      </c>
      <c r="T226" s="191" t="s">
        <v>446</v>
      </c>
      <c r="U226" s="191" t="s">
        <v>943</v>
      </c>
      <c r="V226" s="150" t="s">
        <v>940</v>
      </c>
      <c r="W226" s="194">
        <v>439</v>
      </c>
      <c r="X226" s="194" t="s">
        <v>952</v>
      </c>
      <c r="Y226" s="194" t="s">
        <v>1001</v>
      </c>
      <c r="Z226" s="195">
        <v>11.9</v>
      </c>
      <c r="AA226" s="195" t="s">
        <v>446</v>
      </c>
      <c r="AB226" s="195" t="s">
        <v>943</v>
      </c>
      <c r="AC226" s="198" t="s">
        <v>967</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936</v>
      </c>
      <c r="H227" s="196" t="s">
        <v>59</v>
      </c>
      <c r="I227" s="188">
        <v>39000</v>
      </c>
      <c r="J227" s="188" t="s">
        <v>953</v>
      </c>
      <c r="K227" s="188" t="s">
        <v>942</v>
      </c>
      <c r="L227" s="189">
        <v>14</v>
      </c>
      <c r="M227" s="189" t="s">
        <v>446</v>
      </c>
      <c r="N227" s="189" t="s">
        <v>943</v>
      </c>
      <c r="O227" s="188" t="s">
        <v>938</v>
      </c>
      <c r="P227" s="190">
        <v>37100</v>
      </c>
      <c r="Q227" s="190" t="s">
        <v>944</v>
      </c>
      <c r="R227" s="190" t="s">
        <v>942</v>
      </c>
      <c r="S227" s="191">
        <v>61.3</v>
      </c>
      <c r="T227" s="191" t="s">
        <v>446</v>
      </c>
      <c r="U227" s="191" t="s">
        <v>943</v>
      </c>
      <c r="V227" s="150" t="s">
        <v>940</v>
      </c>
      <c r="W227" s="194">
        <v>428</v>
      </c>
      <c r="X227" s="194" t="s">
        <v>952</v>
      </c>
      <c r="Y227" s="194" t="s">
        <v>1001</v>
      </c>
      <c r="Z227" s="195">
        <v>14.9</v>
      </c>
      <c r="AA227" s="195" t="s">
        <v>446</v>
      </c>
      <c r="AB227" s="195" t="s">
        <v>943</v>
      </c>
      <c r="AC227" s="198" t="s">
        <v>967</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936</v>
      </c>
      <c r="H228" s="196" t="s">
        <v>59</v>
      </c>
      <c r="I228" s="188">
        <v>26.6</v>
      </c>
      <c r="J228" s="188" t="s">
        <v>953</v>
      </c>
      <c r="K228" s="188" t="s">
        <v>942</v>
      </c>
      <c r="L228" s="189">
        <v>30.9</v>
      </c>
      <c r="M228" s="189" t="s">
        <v>446</v>
      </c>
      <c r="N228" s="189" t="s">
        <v>943</v>
      </c>
      <c r="O228" s="188" t="s">
        <v>938</v>
      </c>
      <c r="P228" s="190">
        <v>11.9</v>
      </c>
      <c r="Q228" s="190" t="s">
        <v>944</v>
      </c>
      <c r="R228" s="190" t="s">
        <v>942</v>
      </c>
      <c r="S228" s="191">
        <v>38.200000000000003</v>
      </c>
      <c r="T228" s="191" t="s">
        <v>446</v>
      </c>
      <c r="U228" s="191" t="s">
        <v>943</v>
      </c>
      <c r="V228" s="150" t="s">
        <v>940</v>
      </c>
      <c r="W228" s="194">
        <v>1880</v>
      </c>
      <c r="X228" s="194" t="s">
        <v>952</v>
      </c>
      <c r="Y228" s="194" t="s">
        <v>1001</v>
      </c>
      <c r="Z228" s="195">
        <v>32.299999999999997</v>
      </c>
      <c r="AA228" s="195" t="s">
        <v>446</v>
      </c>
      <c r="AB228" s="195" t="s">
        <v>943</v>
      </c>
      <c r="AC228" s="198" t="s">
        <v>946</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936</v>
      </c>
      <c r="H229" s="196" t="s">
        <v>59</v>
      </c>
      <c r="I229" s="188">
        <v>24400</v>
      </c>
      <c r="J229" s="188" t="s">
        <v>953</v>
      </c>
      <c r="K229" s="188" t="s">
        <v>942</v>
      </c>
      <c r="L229" s="189">
        <v>31.3</v>
      </c>
      <c r="M229" s="189" t="s">
        <v>446</v>
      </c>
      <c r="N229" s="189" t="s">
        <v>943</v>
      </c>
      <c r="O229" s="188" t="s">
        <v>938</v>
      </c>
      <c r="P229" s="190">
        <v>9990</v>
      </c>
      <c r="Q229" s="190" t="s">
        <v>944</v>
      </c>
      <c r="R229" s="190" t="s">
        <v>942</v>
      </c>
      <c r="S229" s="191">
        <v>51</v>
      </c>
      <c r="T229" s="191" t="s">
        <v>446</v>
      </c>
      <c r="U229" s="191" t="s">
        <v>943</v>
      </c>
      <c r="V229" s="150" t="s">
        <v>940</v>
      </c>
      <c r="W229" s="194">
        <v>2050</v>
      </c>
      <c r="X229" s="194" t="s">
        <v>952</v>
      </c>
      <c r="Y229" s="194" t="s">
        <v>1001</v>
      </c>
      <c r="Z229" s="195">
        <v>35.799999999999997</v>
      </c>
      <c r="AA229" s="195" t="s">
        <v>446</v>
      </c>
      <c r="AB229" s="195" t="s">
        <v>943</v>
      </c>
      <c r="AC229" s="198" t="s">
        <v>946</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936</v>
      </c>
      <c r="H230" s="156" t="s">
        <v>59</v>
      </c>
      <c r="I230" s="188">
        <v>40.9</v>
      </c>
      <c r="J230" s="188" t="s">
        <v>937</v>
      </c>
      <c r="K230" s="188" t="s">
        <v>115</v>
      </c>
      <c r="L230" s="189">
        <v>7.6</v>
      </c>
      <c r="M230" s="189" t="s">
        <v>937</v>
      </c>
      <c r="N230" s="189" t="s">
        <v>116</v>
      </c>
      <c r="O230" s="188" t="s">
        <v>938</v>
      </c>
      <c r="P230" s="190">
        <v>62</v>
      </c>
      <c r="Q230" s="190" t="s">
        <v>939</v>
      </c>
      <c r="R230" s="190" t="s">
        <v>334</v>
      </c>
      <c r="S230" s="191">
        <v>29</v>
      </c>
      <c r="T230" s="191" t="s">
        <v>939</v>
      </c>
      <c r="U230" s="191" t="s">
        <v>116</v>
      </c>
      <c r="V230" s="199" t="s">
        <v>940</v>
      </c>
      <c r="W230" s="194">
        <v>5.9</v>
      </c>
      <c r="X230" s="194" t="s">
        <v>974</v>
      </c>
      <c r="Y230" s="194" t="s">
        <v>115</v>
      </c>
      <c r="Z230" s="195">
        <v>1.6</v>
      </c>
      <c r="AA230" s="195" t="s">
        <v>974</v>
      </c>
      <c r="AB230" s="195" t="s">
        <v>116</v>
      </c>
      <c r="AC230" s="198" t="s">
        <v>967</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937</v>
      </c>
      <c r="K231" s="188" t="s">
        <v>115</v>
      </c>
      <c r="L231" s="189">
        <v>6.5</v>
      </c>
      <c r="M231" s="189" t="s">
        <v>937</v>
      </c>
      <c r="N231" s="189" t="s">
        <v>116</v>
      </c>
      <c r="O231" s="188" t="s">
        <v>938</v>
      </c>
      <c r="P231" s="190">
        <v>64</v>
      </c>
      <c r="Q231" s="190" t="s">
        <v>939</v>
      </c>
      <c r="R231" s="190" t="s">
        <v>334</v>
      </c>
      <c r="S231" s="191">
        <v>26</v>
      </c>
      <c r="T231" s="191" t="s">
        <v>939</v>
      </c>
      <c r="U231" s="191" t="s">
        <v>116</v>
      </c>
      <c r="V231" s="199" t="s">
        <v>940</v>
      </c>
      <c r="W231" s="194">
        <v>7.1</v>
      </c>
      <c r="X231" s="194" t="s">
        <v>974</v>
      </c>
      <c r="Y231" s="194" t="s">
        <v>115</v>
      </c>
      <c r="Z231" s="195">
        <v>2.1</v>
      </c>
      <c r="AA231" s="195" t="s">
        <v>974</v>
      </c>
      <c r="AB231" s="195" t="s">
        <v>116</v>
      </c>
      <c r="AC231" s="198" t="s">
        <v>967</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937</v>
      </c>
      <c r="K232" s="188" t="s">
        <v>115</v>
      </c>
      <c r="L232" s="189">
        <v>4.5</v>
      </c>
      <c r="M232" s="189" t="s">
        <v>937</v>
      </c>
      <c r="N232" s="189" t="s">
        <v>116</v>
      </c>
      <c r="O232" s="188" t="s">
        <v>938</v>
      </c>
      <c r="P232" s="190">
        <v>66</v>
      </c>
      <c r="Q232" s="190" t="s">
        <v>939</v>
      </c>
      <c r="R232" s="190" t="s">
        <v>334</v>
      </c>
      <c r="S232" s="191">
        <v>19</v>
      </c>
      <c r="T232" s="191" t="s">
        <v>939</v>
      </c>
      <c r="U232" s="191" t="s">
        <v>116</v>
      </c>
      <c r="V232" s="199" t="s">
        <v>940</v>
      </c>
      <c r="W232" s="194">
        <v>7.6</v>
      </c>
      <c r="X232" s="194" t="s">
        <v>974</v>
      </c>
      <c r="Y232" s="194" t="s">
        <v>115</v>
      </c>
      <c r="Z232" s="195">
        <v>2</v>
      </c>
      <c r="AA232" s="195" t="s">
        <v>974</v>
      </c>
      <c r="AB232" s="195" t="s">
        <v>116</v>
      </c>
      <c r="AC232" s="198" t="s">
        <v>967</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937</v>
      </c>
      <c r="K233" s="188" t="s">
        <v>115</v>
      </c>
      <c r="L233" s="189">
        <v>3.6</v>
      </c>
      <c r="M233" s="189" t="s">
        <v>937</v>
      </c>
      <c r="N233" s="189" t="s">
        <v>116</v>
      </c>
      <c r="O233" s="188" t="s">
        <v>938</v>
      </c>
      <c r="P233" s="190">
        <v>52</v>
      </c>
      <c r="Q233" s="190" t="s">
        <v>939</v>
      </c>
      <c r="R233" s="190" t="s">
        <v>334</v>
      </c>
      <c r="S233" s="191">
        <v>23</v>
      </c>
      <c r="T233" s="191" t="s">
        <v>939</v>
      </c>
      <c r="U233" s="191" t="s">
        <v>116</v>
      </c>
      <c r="V233" s="199" t="s">
        <v>940</v>
      </c>
      <c r="W233" s="194">
        <v>9.3000000000000007</v>
      </c>
      <c r="X233" s="194" t="s">
        <v>974</v>
      </c>
      <c r="Y233" s="194" t="s">
        <v>115</v>
      </c>
      <c r="Z233" s="195">
        <v>1.8</v>
      </c>
      <c r="AA233" s="195" t="s">
        <v>974</v>
      </c>
      <c r="AB233" s="195" t="s">
        <v>116</v>
      </c>
      <c r="AC233" s="198" t="s">
        <v>967</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937</v>
      </c>
      <c r="K234" s="188" t="s">
        <v>115</v>
      </c>
      <c r="L234" s="189">
        <v>4.5</v>
      </c>
      <c r="M234" s="189" t="s">
        <v>937</v>
      </c>
      <c r="N234" s="189" t="s">
        <v>116</v>
      </c>
      <c r="O234" s="188" t="s">
        <v>938</v>
      </c>
      <c r="P234" s="190">
        <v>82</v>
      </c>
      <c r="Q234" s="190" t="s">
        <v>939</v>
      </c>
      <c r="R234" s="190" t="s">
        <v>334</v>
      </c>
      <c r="S234" s="191">
        <v>34</v>
      </c>
      <c r="T234" s="191" t="s">
        <v>939</v>
      </c>
      <c r="U234" s="191" t="s">
        <v>116</v>
      </c>
      <c r="V234" s="199" t="s">
        <v>940</v>
      </c>
      <c r="W234" s="194">
        <v>9.8000000000000007</v>
      </c>
      <c r="X234" s="194" t="s">
        <v>974</v>
      </c>
      <c r="Y234" s="194" t="s">
        <v>115</v>
      </c>
      <c r="Z234" s="195">
        <v>1.6</v>
      </c>
      <c r="AA234" s="195" t="s">
        <v>974</v>
      </c>
      <c r="AB234" s="195" t="s">
        <v>116</v>
      </c>
      <c r="AC234" s="198" t="s">
        <v>967</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936</v>
      </c>
      <c r="H235" s="156" t="s">
        <v>59</v>
      </c>
      <c r="I235" s="188">
        <v>78</v>
      </c>
      <c r="J235" s="188" t="s">
        <v>937</v>
      </c>
      <c r="K235" s="188" t="s">
        <v>115</v>
      </c>
      <c r="L235" s="189">
        <v>30.7</v>
      </c>
      <c r="M235" s="189" t="s">
        <v>937</v>
      </c>
      <c r="N235" s="189" t="s">
        <v>116</v>
      </c>
      <c r="O235" s="188" t="s">
        <v>938</v>
      </c>
      <c r="P235" s="190">
        <v>102</v>
      </c>
      <c r="Q235" s="190" t="s">
        <v>939</v>
      </c>
      <c r="R235" s="190" t="s">
        <v>334</v>
      </c>
      <c r="S235" s="191">
        <v>37</v>
      </c>
      <c r="T235" s="191" t="s">
        <v>939</v>
      </c>
      <c r="U235" s="191" t="s">
        <v>116</v>
      </c>
      <c r="V235" s="199" t="s">
        <v>940</v>
      </c>
      <c r="W235" s="194">
        <v>3.7</v>
      </c>
      <c r="X235" s="194" t="s">
        <v>974</v>
      </c>
      <c r="Y235" s="194" t="s">
        <v>115</v>
      </c>
      <c r="Z235" s="195">
        <v>1.4</v>
      </c>
      <c r="AA235" s="195" t="s">
        <v>974</v>
      </c>
      <c r="AB235" s="195" t="s">
        <v>116</v>
      </c>
      <c r="AC235" s="198" t="s">
        <v>967</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937</v>
      </c>
      <c r="K236" s="188" t="s">
        <v>115</v>
      </c>
      <c r="L236" s="189">
        <v>19.399999999999999</v>
      </c>
      <c r="M236" s="189" t="s">
        <v>937</v>
      </c>
      <c r="N236" s="189" t="s">
        <v>116</v>
      </c>
      <c r="O236" s="188" t="s">
        <v>938</v>
      </c>
      <c r="P236" s="190">
        <v>106</v>
      </c>
      <c r="Q236" s="190" t="s">
        <v>939</v>
      </c>
      <c r="R236" s="190" t="s">
        <v>334</v>
      </c>
      <c r="S236" s="191">
        <v>35</v>
      </c>
      <c r="T236" s="191" t="s">
        <v>939</v>
      </c>
      <c r="U236" s="191" t="s">
        <v>116</v>
      </c>
      <c r="V236" s="199" t="s">
        <v>940</v>
      </c>
      <c r="W236" s="194">
        <v>4.4000000000000004</v>
      </c>
      <c r="X236" s="194" t="s">
        <v>974</v>
      </c>
      <c r="Y236" s="194" t="s">
        <v>115</v>
      </c>
      <c r="Z236" s="195">
        <v>1.2</v>
      </c>
      <c r="AA236" s="195" t="s">
        <v>974</v>
      </c>
      <c r="AB236" s="195" t="s">
        <v>116</v>
      </c>
      <c r="AC236" s="198" t="s">
        <v>967</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937</v>
      </c>
      <c r="K237" s="188" t="s">
        <v>115</v>
      </c>
      <c r="L237" s="189">
        <v>16.7</v>
      </c>
      <c r="M237" s="189" t="s">
        <v>937</v>
      </c>
      <c r="N237" s="189" t="s">
        <v>116</v>
      </c>
      <c r="O237" s="188" t="s">
        <v>938</v>
      </c>
      <c r="P237" s="190">
        <v>107</v>
      </c>
      <c r="Q237" s="190" t="s">
        <v>939</v>
      </c>
      <c r="R237" s="190" t="s">
        <v>334</v>
      </c>
      <c r="S237" s="191">
        <v>23</v>
      </c>
      <c r="T237" s="191" t="s">
        <v>939</v>
      </c>
      <c r="U237" s="191" t="s">
        <v>116</v>
      </c>
      <c r="V237" s="199" t="s">
        <v>940</v>
      </c>
      <c r="W237" s="194">
        <v>4.9000000000000004</v>
      </c>
      <c r="X237" s="194" t="s">
        <v>974</v>
      </c>
      <c r="Y237" s="194" t="s">
        <v>115</v>
      </c>
      <c r="Z237" s="195">
        <v>1.4</v>
      </c>
      <c r="AA237" s="195" t="s">
        <v>974</v>
      </c>
      <c r="AB237" s="195" t="s">
        <v>116</v>
      </c>
      <c r="AC237" s="198" t="s">
        <v>967</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937</v>
      </c>
      <c r="K238" s="188" t="s">
        <v>115</v>
      </c>
      <c r="L238" s="189">
        <v>15.9</v>
      </c>
      <c r="M238" s="189" t="s">
        <v>937</v>
      </c>
      <c r="N238" s="189" t="s">
        <v>116</v>
      </c>
      <c r="O238" s="188" t="s">
        <v>938</v>
      </c>
      <c r="P238" s="190">
        <v>102</v>
      </c>
      <c r="Q238" s="190" t="s">
        <v>939</v>
      </c>
      <c r="R238" s="190" t="s">
        <v>334</v>
      </c>
      <c r="S238" s="191">
        <v>27</v>
      </c>
      <c r="T238" s="191" t="s">
        <v>939</v>
      </c>
      <c r="U238" s="191" t="s">
        <v>116</v>
      </c>
      <c r="V238" s="199" t="s">
        <v>940</v>
      </c>
      <c r="W238" s="194">
        <v>6.3</v>
      </c>
      <c r="X238" s="194" t="s">
        <v>974</v>
      </c>
      <c r="Y238" s="194" t="s">
        <v>115</v>
      </c>
      <c r="Z238" s="195">
        <v>1.8</v>
      </c>
      <c r="AA238" s="195" t="s">
        <v>974</v>
      </c>
      <c r="AB238" s="195" t="s">
        <v>116</v>
      </c>
      <c r="AC238" s="198" t="s">
        <v>967</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937</v>
      </c>
      <c r="K239" s="188" t="s">
        <v>115</v>
      </c>
      <c r="L239" s="189">
        <v>37</v>
      </c>
      <c r="M239" s="189" t="s">
        <v>937</v>
      </c>
      <c r="N239" s="189" t="s">
        <v>116</v>
      </c>
      <c r="O239" s="188" t="s">
        <v>938</v>
      </c>
      <c r="P239" s="190">
        <v>105</v>
      </c>
      <c r="Q239" s="190" t="s">
        <v>939</v>
      </c>
      <c r="R239" s="190" t="s">
        <v>334</v>
      </c>
      <c r="S239" s="191">
        <v>26</v>
      </c>
      <c r="T239" s="191" t="s">
        <v>939</v>
      </c>
      <c r="U239" s="191" t="s">
        <v>116</v>
      </c>
      <c r="V239" s="199" t="s">
        <v>940</v>
      </c>
      <c r="W239" s="194">
        <v>7.1</v>
      </c>
      <c r="X239" s="194" t="s">
        <v>974</v>
      </c>
      <c r="Y239" s="194" t="s">
        <v>115</v>
      </c>
      <c r="Z239" s="195">
        <v>1.4</v>
      </c>
      <c r="AA239" s="195" t="s">
        <v>974</v>
      </c>
      <c r="AB239" s="195" t="s">
        <v>116</v>
      </c>
      <c r="AC239" s="198" t="s">
        <v>967</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936</v>
      </c>
      <c r="H240" s="156" t="s">
        <v>59</v>
      </c>
      <c r="I240" s="188">
        <v>35</v>
      </c>
      <c r="J240" s="188" t="s">
        <v>937</v>
      </c>
      <c r="K240" s="188" t="s">
        <v>115</v>
      </c>
      <c r="L240" s="189">
        <v>12.8</v>
      </c>
      <c r="M240" s="189" t="s">
        <v>937</v>
      </c>
      <c r="N240" s="189" t="s">
        <v>116</v>
      </c>
      <c r="O240" s="188" t="s">
        <v>938</v>
      </c>
      <c r="P240" s="190">
        <v>15</v>
      </c>
      <c r="Q240" s="190" t="s">
        <v>939</v>
      </c>
      <c r="R240" s="190" t="s">
        <v>334</v>
      </c>
      <c r="S240" s="191">
        <v>5</v>
      </c>
      <c r="T240" s="191" t="s">
        <v>939</v>
      </c>
      <c r="U240" s="191" t="s">
        <v>116</v>
      </c>
      <c r="V240" s="199" t="s">
        <v>940</v>
      </c>
      <c r="W240" s="194">
        <v>23</v>
      </c>
      <c r="X240" s="194" t="s">
        <v>974</v>
      </c>
      <c r="Y240" s="194" t="s">
        <v>115</v>
      </c>
      <c r="Z240" s="195">
        <v>10</v>
      </c>
      <c r="AA240" s="195" t="s">
        <v>974</v>
      </c>
      <c r="AB240" s="195" t="s">
        <v>116</v>
      </c>
      <c r="AC240" s="198" t="s">
        <v>946</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936</v>
      </c>
      <c r="H241" s="156" t="s">
        <v>59</v>
      </c>
      <c r="I241" s="188">
        <v>26.8</v>
      </c>
      <c r="J241" s="188" t="s">
        <v>937</v>
      </c>
      <c r="K241" s="188" t="s">
        <v>115</v>
      </c>
      <c r="L241" s="189">
        <v>8.4</v>
      </c>
      <c r="M241" s="189" t="s">
        <v>937</v>
      </c>
      <c r="N241" s="189" t="s">
        <v>116</v>
      </c>
      <c r="O241" s="188" t="s">
        <v>938</v>
      </c>
      <c r="P241" s="190">
        <v>12</v>
      </c>
      <c r="Q241" s="190" t="s">
        <v>939</v>
      </c>
      <c r="R241" s="190" t="s">
        <v>334</v>
      </c>
      <c r="S241" s="191">
        <v>4</v>
      </c>
      <c r="T241" s="191" t="s">
        <v>939</v>
      </c>
      <c r="U241" s="191" t="s">
        <v>116</v>
      </c>
      <c r="V241" s="199" t="s">
        <v>940</v>
      </c>
      <c r="W241" s="194">
        <v>28.4</v>
      </c>
      <c r="X241" s="194" t="s">
        <v>974</v>
      </c>
      <c r="Y241" s="194" t="s">
        <v>115</v>
      </c>
      <c r="Z241" s="195">
        <v>10</v>
      </c>
      <c r="AA241" s="195" t="s">
        <v>974</v>
      </c>
      <c r="AB241" s="195" t="s">
        <v>116</v>
      </c>
      <c r="AC241" s="198" t="s">
        <v>946</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936</v>
      </c>
      <c r="H242" s="156" t="s">
        <v>59</v>
      </c>
      <c r="I242" s="188">
        <v>22.7</v>
      </c>
      <c r="J242" s="188" t="s">
        <v>937</v>
      </c>
      <c r="K242" s="188" t="s">
        <v>115</v>
      </c>
      <c r="L242" s="189">
        <v>6.9</v>
      </c>
      <c r="M242" s="189" t="s">
        <v>937</v>
      </c>
      <c r="N242" s="189" t="s">
        <v>116</v>
      </c>
      <c r="O242" s="188" t="s">
        <v>938</v>
      </c>
      <c r="P242" s="190">
        <v>14</v>
      </c>
      <c r="Q242" s="190" t="s">
        <v>939</v>
      </c>
      <c r="R242" s="190" t="s">
        <v>334</v>
      </c>
      <c r="S242" s="191">
        <v>6</v>
      </c>
      <c r="T242" s="191" t="s">
        <v>939</v>
      </c>
      <c r="U242" s="191" t="s">
        <v>116</v>
      </c>
      <c r="V242" s="199" t="s">
        <v>940</v>
      </c>
      <c r="W242" s="194">
        <v>33.4</v>
      </c>
      <c r="X242" s="194" t="s">
        <v>974</v>
      </c>
      <c r="Y242" s="194" t="s">
        <v>115</v>
      </c>
      <c r="Z242" s="195">
        <v>12.8</v>
      </c>
      <c r="AA242" s="195" t="s">
        <v>974</v>
      </c>
      <c r="AB242" s="195" t="s">
        <v>116</v>
      </c>
      <c r="AC242" s="198" t="s">
        <v>946</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936</v>
      </c>
      <c r="H243" s="156" t="s">
        <v>59</v>
      </c>
      <c r="I243" s="188">
        <v>13.3</v>
      </c>
      <c r="J243" s="188" t="s">
        <v>937</v>
      </c>
      <c r="K243" s="188" t="s">
        <v>115</v>
      </c>
      <c r="L243" s="189">
        <v>3.3</v>
      </c>
      <c r="M243" s="189" t="s">
        <v>937</v>
      </c>
      <c r="N243" s="189" t="s">
        <v>116</v>
      </c>
      <c r="O243" s="188" t="s">
        <v>938</v>
      </c>
      <c r="P243" s="190">
        <v>7.6</v>
      </c>
      <c r="Q243" s="190" t="s">
        <v>939</v>
      </c>
      <c r="R243" s="190" t="s">
        <v>334</v>
      </c>
      <c r="S243" s="191">
        <v>3</v>
      </c>
      <c r="T243" s="191" t="s">
        <v>939</v>
      </c>
      <c r="U243" s="191" t="s">
        <v>116</v>
      </c>
      <c r="V243" s="199" t="s">
        <v>940</v>
      </c>
      <c r="W243" s="194">
        <v>56.5</v>
      </c>
      <c r="X243" s="194" t="s">
        <v>974</v>
      </c>
      <c r="Y243" s="194" t="s">
        <v>115</v>
      </c>
      <c r="Z243" s="195">
        <v>19.399999999999999</v>
      </c>
      <c r="AA243" s="195" t="s">
        <v>974</v>
      </c>
      <c r="AB243" s="195" t="s">
        <v>116</v>
      </c>
      <c r="AC243" s="198" t="s">
        <v>946</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936</v>
      </c>
      <c r="H244" s="156" t="s">
        <v>59</v>
      </c>
      <c r="I244" s="188">
        <v>8.1</v>
      </c>
      <c r="J244" s="188" t="s">
        <v>937</v>
      </c>
      <c r="K244" s="188" t="s">
        <v>115</v>
      </c>
      <c r="L244" s="189">
        <v>1.9</v>
      </c>
      <c r="M244" s="189" t="s">
        <v>937</v>
      </c>
      <c r="N244" s="189" t="s">
        <v>116</v>
      </c>
      <c r="O244" s="188" t="s">
        <v>938</v>
      </c>
      <c r="P244" s="190">
        <v>5.0999999999999996</v>
      </c>
      <c r="Q244" s="190" t="s">
        <v>939</v>
      </c>
      <c r="R244" s="190" t="s">
        <v>334</v>
      </c>
      <c r="S244" s="191">
        <v>1.9</v>
      </c>
      <c r="T244" s="191" t="s">
        <v>939</v>
      </c>
      <c r="U244" s="191" t="s">
        <v>116</v>
      </c>
      <c r="V244" s="199" t="s">
        <v>940</v>
      </c>
      <c r="W244" s="194">
        <v>95.5</v>
      </c>
      <c r="X244" s="194" t="s">
        <v>974</v>
      </c>
      <c r="Y244" s="194" t="s">
        <v>115</v>
      </c>
      <c r="Z244" s="195">
        <v>35.799999999999997</v>
      </c>
      <c r="AA244" s="195" t="s">
        <v>974</v>
      </c>
      <c r="AB244" s="195" t="s">
        <v>116</v>
      </c>
      <c r="AC244" s="198" t="s">
        <v>946</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936</v>
      </c>
      <c r="H245" s="156" t="s">
        <v>59</v>
      </c>
      <c r="I245" s="188">
        <v>146</v>
      </c>
      <c r="J245" s="188" t="s">
        <v>937</v>
      </c>
      <c r="K245" s="188" t="s">
        <v>115</v>
      </c>
      <c r="L245" s="189">
        <v>84</v>
      </c>
      <c r="M245" s="189" t="s">
        <v>937</v>
      </c>
      <c r="N245" s="189" t="s">
        <v>116</v>
      </c>
      <c r="O245" s="188" t="s">
        <v>938</v>
      </c>
      <c r="P245" s="190">
        <v>51</v>
      </c>
      <c r="Q245" s="190" t="s">
        <v>939</v>
      </c>
      <c r="R245" s="190" t="s">
        <v>334</v>
      </c>
      <c r="S245" s="191">
        <v>21</v>
      </c>
      <c r="T245" s="191" t="s">
        <v>939</v>
      </c>
      <c r="U245" s="191" t="s">
        <v>116</v>
      </c>
      <c r="V245" s="199" t="s">
        <v>940</v>
      </c>
      <c r="W245" s="194">
        <v>11.1</v>
      </c>
      <c r="X245" s="194" t="s">
        <v>974</v>
      </c>
      <c r="Y245" s="194" t="s">
        <v>115</v>
      </c>
      <c r="Z245" s="195">
        <v>5.7</v>
      </c>
      <c r="AA245" s="195" t="s">
        <v>974</v>
      </c>
      <c r="AB245" s="195" t="s">
        <v>116</v>
      </c>
      <c r="AC245" s="198" t="s">
        <v>946</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936</v>
      </c>
      <c r="H246" s="156" t="s">
        <v>59</v>
      </c>
      <c r="I246" s="188">
        <v>101</v>
      </c>
      <c r="J246" s="188" t="s">
        <v>937</v>
      </c>
      <c r="K246" s="188" t="s">
        <v>115</v>
      </c>
      <c r="L246" s="189">
        <v>42</v>
      </c>
      <c r="M246" s="189" t="s">
        <v>937</v>
      </c>
      <c r="N246" s="189" t="s">
        <v>116</v>
      </c>
      <c r="O246" s="188" t="s">
        <v>938</v>
      </c>
      <c r="P246" s="190">
        <v>44</v>
      </c>
      <c r="Q246" s="190" t="s">
        <v>939</v>
      </c>
      <c r="R246" s="190" t="s">
        <v>334</v>
      </c>
      <c r="S246" s="191">
        <v>15</v>
      </c>
      <c r="T246" s="191" t="s">
        <v>939</v>
      </c>
      <c r="U246" s="191" t="s">
        <v>116</v>
      </c>
      <c r="V246" s="199" t="s">
        <v>940</v>
      </c>
      <c r="W246" s="194">
        <v>14.8</v>
      </c>
      <c r="X246" s="194" t="s">
        <v>974</v>
      </c>
      <c r="Y246" s="194" t="s">
        <v>115</v>
      </c>
      <c r="Z246" s="195">
        <v>7.2</v>
      </c>
      <c r="AA246" s="195" t="s">
        <v>974</v>
      </c>
      <c r="AB246" s="195" t="s">
        <v>116</v>
      </c>
      <c r="AC246" s="198" t="s">
        <v>946</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936</v>
      </c>
      <c r="H247" s="156" t="s">
        <v>59</v>
      </c>
      <c r="I247" s="188">
        <v>81</v>
      </c>
      <c r="J247" s="188" t="s">
        <v>937</v>
      </c>
      <c r="K247" s="188" t="s">
        <v>115</v>
      </c>
      <c r="L247" s="189">
        <v>41</v>
      </c>
      <c r="M247" s="189" t="s">
        <v>937</v>
      </c>
      <c r="N247" s="189" t="s">
        <v>116</v>
      </c>
      <c r="O247" s="188" t="s">
        <v>938</v>
      </c>
      <c r="P247" s="190">
        <v>44</v>
      </c>
      <c r="Q247" s="190" t="s">
        <v>939</v>
      </c>
      <c r="R247" s="190" t="s">
        <v>334</v>
      </c>
      <c r="S247" s="191">
        <v>17</v>
      </c>
      <c r="T247" s="191" t="s">
        <v>939</v>
      </c>
      <c r="U247" s="191" t="s">
        <v>116</v>
      </c>
      <c r="V247" s="199" t="s">
        <v>940</v>
      </c>
      <c r="W247" s="194">
        <v>19.7</v>
      </c>
      <c r="X247" s="194" t="s">
        <v>974</v>
      </c>
      <c r="Y247" s="194" t="s">
        <v>115</v>
      </c>
      <c r="Z247" s="195">
        <v>11.6</v>
      </c>
      <c r="AA247" s="195" t="s">
        <v>974</v>
      </c>
      <c r="AB247" s="195" t="s">
        <v>116</v>
      </c>
      <c r="AC247" s="198" t="s">
        <v>946</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936</v>
      </c>
      <c r="H248" s="156" t="s">
        <v>59</v>
      </c>
      <c r="I248" s="188">
        <v>43</v>
      </c>
      <c r="J248" s="188" t="s">
        <v>937</v>
      </c>
      <c r="K248" s="188" t="s">
        <v>115</v>
      </c>
      <c r="L248" s="189">
        <v>27</v>
      </c>
      <c r="M248" s="189" t="s">
        <v>937</v>
      </c>
      <c r="N248" s="189" t="s">
        <v>116</v>
      </c>
      <c r="O248" s="188" t="s">
        <v>938</v>
      </c>
      <c r="P248" s="190">
        <v>25</v>
      </c>
      <c r="Q248" s="190" t="s">
        <v>939</v>
      </c>
      <c r="R248" s="190" t="s">
        <v>334</v>
      </c>
      <c r="S248" s="191">
        <v>12</v>
      </c>
      <c r="T248" s="191" t="s">
        <v>939</v>
      </c>
      <c r="U248" s="191" t="s">
        <v>116</v>
      </c>
      <c r="V248" s="199" t="s">
        <v>940</v>
      </c>
      <c r="W248" s="194">
        <v>41.9</v>
      </c>
      <c r="X248" s="194" t="s">
        <v>974</v>
      </c>
      <c r="Y248" s="194" t="s">
        <v>115</v>
      </c>
      <c r="Z248" s="195">
        <v>28.7</v>
      </c>
      <c r="AA248" s="195" t="s">
        <v>974</v>
      </c>
      <c r="AB248" s="195" t="s">
        <v>116</v>
      </c>
      <c r="AC248" s="198" t="s">
        <v>946</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936</v>
      </c>
      <c r="H249" s="156" t="s">
        <v>59</v>
      </c>
      <c r="I249" s="188">
        <v>18</v>
      </c>
      <c r="J249" s="188" t="s">
        <v>937</v>
      </c>
      <c r="K249" s="188" t="s">
        <v>115</v>
      </c>
      <c r="L249" s="189">
        <v>13</v>
      </c>
      <c r="M249" s="189" t="s">
        <v>937</v>
      </c>
      <c r="N249" s="189" t="s">
        <v>116</v>
      </c>
      <c r="O249" s="188" t="s">
        <v>938</v>
      </c>
      <c r="P249" s="190">
        <v>13</v>
      </c>
      <c r="Q249" s="190" t="s">
        <v>939</v>
      </c>
      <c r="R249" s="190" t="s">
        <v>334</v>
      </c>
      <c r="S249" s="191">
        <v>10</v>
      </c>
      <c r="T249" s="191" t="s">
        <v>939</v>
      </c>
      <c r="U249" s="191" t="s">
        <v>116</v>
      </c>
      <c r="V249" s="199" t="s">
        <v>940</v>
      </c>
      <c r="W249" s="194">
        <v>91.7</v>
      </c>
      <c r="X249" s="194" t="s">
        <v>974</v>
      </c>
      <c r="Y249" s="194" t="s">
        <v>115</v>
      </c>
      <c r="Z249" s="195">
        <v>44.6</v>
      </c>
      <c r="AA249" s="195" t="s">
        <v>974</v>
      </c>
      <c r="AB249" s="195" t="s">
        <v>116</v>
      </c>
      <c r="AC249" s="198" t="s">
        <v>946</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936</v>
      </c>
      <c r="H250" s="196" t="s">
        <v>59</v>
      </c>
      <c r="I250" s="188">
        <v>5367</v>
      </c>
      <c r="J250" s="188" t="s">
        <v>1002</v>
      </c>
      <c r="K250" s="188" t="s">
        <v>334</v>
      </c>
      <c r="L250" s="189">
        <v>981</v>
      </c>
      <c r="M250" s="189" t="s">
        <v>1002</v>
      </c>
      <c r="N250" s="189" t="s">
        <v>116</v>
      </c>
      <c r="O250" s="188" t="s">
        <v>938</v>
      </c>
      <c r="P250" s="190"/>
      <c r="Q250" s="190"/>
      <c r="R250" s="190"/>
      <c r="S250" s="191"/>
      <c r="T250" s="191"/>
      <c r="U250" s="191"/>
      <c r="V250" s="199"/>
      <c r="W250" s="194">
        <v>10.1</v>
      </c>
      <c r="X250" s="194" t="s">
        <v>974</v>
      </c>
      <c r="Y250" s="194" t="s">
        <v>334</v>
      </c>
      <c r="Z250" s="195">
        <v>2.2000000000000002</v>
      </c>
      <c r="AA250" s="195" t="s">
        <v>974</v>
      </c>
      <c r="AB250" s="195" t="s">
        <v>116</v>
      </c>
      <c r="AC250" s="198" t="s">
        <v>967</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936</v>
      </c>
      <c r="H251" s="196" t="s">
        <v>59</v>
      </c>
      <c r="I251" s="188">
        <v>3110</v>
      </c>
      <c r="J251" s="188" t="s">
        <v>1002</v>
      </c>
      <c r="K251" s="188" t="s">
        <v>334</v>
      </c>
      <c r="L251" s="189">
        <v>420</v>
      </c>
      <c r="M251" s="189" t="s">
        <v>1002</v>
      </c>
      <c r="N251" s="189" t="s">
        <v>116</v>
      </c>
      <c r="O251" s="188" t="s">
        <v>938</v>
      </c>
      <c r="P251" s="190"/>
      <c r="Q251" s="190"/>
      <c r="R251" s="190"/>
      <c r="S251" s="191"/>
      <c r="T251" s="191"/>
      <c r="U251" s="191"/>
      <c r="V251" s="199"/>
      <c r="W251" s="194">
        <v>16.2</v>
      </c>
      <c r="X251" s="194" t="s">
        <v>974</v>
      </c>
      <c r="Y251" s="194" t="s">
        <v>334</v>
      </c>
      <c r="Z251" s="195">
        <v>22.9</v>
      </c>
      <c r="AA251" s="195" t="s">
        <v>974</v>
      </c>
      <c r="AB251" s="195" t="s">
        <v>116</v>
      </c>
      <c r="AC251" s="198" t="s">
        <v>967</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936</v>
      </c>
      <c r="H252" s="196" t="s">
        <v>59</v>
      </c>
      <c r="I252" s="188">
        <v>125.8</v>
      </c>
      <c r="J252" s="188" t="s">
        <v>937</v>
      </c>
      <c r="K252" s="188" t="s">
        <v>537</v>
      </c>
      <c r="L252" s="189"/>
      <c r="M252" s="189"/>
      <c r="N252" s="189"/>
      <c r="O252" s="188" t="s">
        <v>938</v>
      </c>
      <c r="P252" s="190">
        <v>151</v>
      </c>
      <c r="Q252" s="190" t="s">
        <v>939</v>
      </c>
      <c r="R252" s="190" t="s">
        <v>537</v>
      </c>
      <c r="S252" s="191"/>
      <c r="T252" s="191"/>
      <c r="U252" s="191"/>
      <c r="V252" s="199" t="s">
        <v>940</v>
      </c>
      <c r="W252" s="194">
        <v>15.9</v>
      </c>
      <c r="X252" s="194" t="s">
        <v>964</v>
      </c>
      <c r="Y252" s="194" t="s">
        <v>537</v>
      </c>
      <c r="Z252" s="195"/>
      <c r="AA252" s="195"/>
      <c r="AB252" s="195"/>
      <c r="AC252" s="198" t="s">
        <v>967</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936</v>
      </c>
      <c r="H253" s="196" t="s">
        <v>59</v>
      </c>
      <c r="I253" s="188">
        <v>82.4</v>
      </c>
      <c r="J253" s="188" t="s">
        <v>937</v>
      </c>
      <c r="K253" s="188" t="s">
        <v>537</v>
      </c>
      <c r="L253" s="189"/>
      <c r="M253" s="189"/>
      <c r="N253" s="189"/>
      <c r="O253" s="188" t="s">
        <v>938</v>
      </c>
      <c r="P253" s="190">
        <v>167</v>
      </c>
      <c r="Q253" s="190" t="s">
        <v>939</v>
      </c>
      <c r="R253" s="190" t="s">
        <v>537</v>
      </c>
      <c r="S253" s="191"/>
      <c r="T253" s="191"/>
      <c r="U253" s="191"/>
      <c r="V253" s="199" t="s">
        <v>940</v>
      </c>
      <c r="W253" s="194">
        <v>24.4</v>
      </c>
      <c r="X253" s="194" t="s">
        <v>964</v>
      </c>
      <c r="Y253" s="194" t="s">
        <v>537</v>
      </c>
      <c r="Z253" s="195"/>
      <c r="AA253" s="195"/>
      <c r="AB253" s="195"/>
      <c r="AC253" s="198" t="s">
        <v>967</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936</v>
      </c>
      <c r="H254" s="196" t="s">
        <v>59</v>
      </c>
      <c r="I254" s="188">
        <v>102.9</v>
      </c>
      <c r="J254" s="188" t="s">
        <v>937</v>
      </c>
      <c r="K254" s="188" t="s">
        <v>537</v>
      </c>
      <c r="L254" s="189"/>
      <c r="M254" s="189"/>
      <c r="N254" s="189"/>
      <c r="O254" s="188" t="s">
        <v>938</v>
      </c>
      <c r="P254" s="190">
        <v>63.1</v>
      </c>
      <c r="Q254" s="190" t="s">
        <v>939</v>
      </c>
      <c r="R254" s="190" t="s">
        <v>537</v>
      </c>
      <c r="S254" s="191"/>
      <c r="T254" s="191"/>
      <c r="U254" s="191"/>
      <c r="V254" s="199" t="s">
        <v>940</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936</v>
      </c>
      <c r="H255" s="196" t="s">
        <v>59</v>
      </c>
      <c r="I255" s="188">
        <v>1.6</v>
      </c>
      <c r="J255" s="188" t="s">
        <v>937</v>
      </c>
      <c r="K255" s="188" t="s">
        <v>537</v>
      </c>
      <c r="L255" s="189"/>
      <c r="M255" s="189"/>
      <c r="N255" s="189"/>
      <c r="O255" s="188" t="s">
        <v>938</v>
      </c>
      <c r="P255" s="190">
        <v>2.2000000000000002</v>
      </c>
      <c r="Q255" s="190" t="s">
        <v>939</v>
      </c>
      <c r="R255" s="190" t="s">
        <v>537</v>
      </c>
      <c r="S255" s="191"/>
      <c r="T255" s="191"/>
      <c r="U255" s="191"/>
      <c r="V255" s="199" t="s">
        <v>940</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936</v>
      </c>
      <c r="H256" s="196" t="s">
        <v>59</v>
      </c>
      <c r="I256" s="188">
        <v>79.790000000000006</v>
      </c>
      <c r="J256" s="188" t="s">
        <v>954</v>
      </c>
      <c r="K256" s="188" t="s">
        <v>115</v>
      </c>
      <c r="L256" s="189">
        <v>27.35</v>
      </c>
      <c r="M256" s="189" t="s">
        <v>954</v>
      </c>
      <c r="N256" s="189" t="s">
        <v>116</v>
      </c>
      <c r="O256" s="188" t="s">
        <v>938</v>
      </c>
      <c r="P256" s="190">
        <v>13.61</v>
      </c>
      <c r="Q256" s="190" t="s">
        <v>957</v>
      </c>
      <c r="R256" s="190" t="s">
        <v>115</v>
      </c>
      <c r="S256" s="191">
        <v>3.96</v>
      </c>
      <c r="T256" s="191" t="s">
        <v>957</v>
      </c>
      <c r="U256" s="191" t="s">
        <v>116</v>
      </c>
      <c r="V256" s="199" t="s">
        <v>940</v>
      </c>
      <c r="W256" s="194">
        <v>8.3000000000000007</v>
      </c>
      <c r="X256" s="194" t="s">
        <v>964</v>
      </c>
      <c r="Y256" s="194" t="s">
        <v>115</v>
      </c>
      <c r="Z256" s="195">
        <v>2.5</v>
      </c>
      <c r="AA256" s="195" t="s">
        <v>964</v>
      </c>
      <c r="AB256" s="195" t="s">
        <v>116</v>
      </c>
      <c r="AC256" s="198" t="s">
        <v>946</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936</v>
      </c>
      <c r="H257" s="196" t="s">
        <v>59</v>
      </c>
      <c r="I257" s="188">
        <v>57.15</v>
      </c>
      <c r="J257" s="188" t="s">
        <v>954</v>
      </c>
      <c r="K257" s="188" t="s">
        <v>334</v>
      </c>
      <c r="L257" s="189">
        <v>23</v>
      </c>
      <c r="M257" s="189" t="s">
        <v>446</v>
      </c>
      <c r="N257" s="189" t="s">
        <v>959</v>
      </c>
      <c r="O257" s="188" t="s">
        <v>938</v>
      </c>
      <c r="P257" s="190">
        <v>10.54</v>
      </c>
      <c r="Q257" s="190" t="s">
        <v>957</v>
      </c>
      <c r="R257" s="190" t="s">
        <v>115</v>
      </c>
      <c r="S257" s="191">
        <v>30</v>
      </c>
      <c r="T257" s="191" t="s">
        <v>446</v>
      </c>
      <c r="U257" s="191" t="s">
        <v>959</v>
      </c>
      <c r="V257" s="150" t="s">
        <v>940</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936</v>
      </c>
      <c r="H258" s="196" t="s">
        <v>59</v>
      </c>
      <c r="I258" s="188">
        <v>58.98</v>
      </c>
      <c r="J258" s="188" t="s">
        <v>954</v>
      </c>
      <c r="K258" s="188" t="s">
        <v>334</v>
      </c>
      <c r="L258" s="189">
        <v>27</v>
      </c>
      <c r="M258" s="189" t="s">
        <v>446</v>
      </c>
      <c r="N258" s="189" t="s">
        <v>959</v>
      </c>
      <c r="O258" s="188" t="s">
        <v>938</v>
      </c>
      <c r="P258" s="190">
        <v>11.32</v>
      </c>
      <c r="Q258" s="190" t="s">
        <v>957</v>
      </c>
      <c r="R258" s="190" t="s">
        <v>115</v>
      </c>
      <c r="S258" s="191">
        <v>27</v>
      </c>
      <c r="T258" s="191" t="s">
        <v>446</v>
      </c>
      <c r="U258" s="191" t="s">
        <v>959</v>
      </c>
      <c r="V258" s="150" t="s">
        <v>940</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936</v>
      </c>
      <c r="H259" s="196" t="s">
        <v>59</v>
      </c>
      <c r="I259" s="188">
        <v>58.37</v>
      </c>
      <c r="J259" s="188" t="s">
        <v>954</v>
      </c>
      <c r="K259" s="188" t="s">
        <v>334</v>
      </c>
      <c r="L259" s="189">
        <v>32</v>
      </c>
      <c r="M259" s="189" t="s">
        <v>446</v>
      </c>
      <c r="N259" s="189" t="s">
        <v>959</v>
      </c>
      <c r="O259" s="188" t="s">
        <v>938</v>
      </c>
      <c r="P259" s="190">
        <v>10.89</v>
      </c>
      <c r="Q259" s="190" t="s">
        <v>957</v>
      </c>
      <c r="R259" s="190" t="s">
        <v>115</v>
      </c>
      <c r="S259" s="191">
        <v>48</v>
      </c>
      <c r="T259" s="191" t="s">
        <v>446</v>
      </c>
      <c r="U259" s="191" t="s">
        <v>959</v>
      </c>
      <c r="V259" s="150" t="s">
        <v>940</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936</v>
      </c>
      <c r="H260" s="196" t="s">
        <v>59</v>
      </c>
      <c r="I260" s="188">
        <v>55.2</v>
      </c>
      <c r="J260" s="188" t="s">
        <v>954</v>
      </c>
      <c r="K260" s="188" t="s">
        <v>334</v>
      </c>
      <c r="L260" s="189">
        <v>26</v>
      </c>
      <c r="M260" s="189" t="s">
        <v>446</v>
      </c>
      <c r="N260" s="189" t="s">
        <v>959</v>
      </c>
      <c r="O260" s="188" t="s">
        <v>938</v>
      </c>
      <c r="P260" s="190">
        <v>7.27</v>
      </c>
      <c r="Q260" s="190" t="s">
        <v>957</v>
      </c>
      <c r="R260" s="190" t="s">
        <v>115</v>
      </c>
      <c r="S260" s="191">
        <v>31</v>
      </c>
      <c r="T260" s="191" t="s">
        <v>446</v>
      </c>
      <c r="U260" s="191" t="s">
        <v>959</v>
      </c>
      <c r="V260" s="150" t="s">
        <v>940</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936</v>
      </c>
      <c r="H261" s="196" t="s">
        <v>951</v>
      </c>
      <c r="I261" s="188">
        <v>15016</v>
      </c>
      <c r="J261" s="188" t="s">
        <v>1002</v>
      </c>
      <c r="K261" s="188" t="s">
        <v>334</v>
      </c>
      <c r="L261" s="189">
        <v>3778</v>
      </c>
      <c r="M261" s="189" t="s">
        <v>1002</v>
      </c>
      <c r="N261" s="189" t="s">
        <v>116</v>
      </c>
      <c r="O261" s="188" t="s">
        <v>938</v>
      </c>
      <c r="P261" s="190">
        <v>118.8</v>
      </c>
      <c r="Q261" s="190" t="s">
        <v>939</v>
      </c>
      <c r="R261" s="190" t="s">
        <v>115</v>
      </c>
      <c r="S261" s="191" t="s">
        <v>1003</v>
      </c>
      <c r="T261" s="191" t="s">
        <v>939</v>
      </c>
      <c r="U261" s="191" t="s">
        <v>972</v>
      </c>
      <c r="V261" s="150" t="s">
        <v>940</v>
      </c>
      <c r="W261" s="194">
        <v>362.6</v>
      </c>
      <c r="X261" s="194" t="s">
        <v>952</v>
      </c>
      <c r="Y261" s="194" t="s">
        <v>115</v>
      </c>
      <c r="Z261" s="195">
        <v>85.2</v>
      </c>
      <c r="AA261" s="195" t="s">
        <v>952</v>
      </c>
      <c r="AB261" s="195" t="s">
        <v>116</v>
      </c>
      <c r="AC261" s="198" t="s">
        <v>967</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936</v>
      </c>
      <c r="H262" s="196" t="s">
        <v>59</v>
      </c>
      <c r="I262" s="188">
        <v>0.17</v>
      </c>
      <c r="J262" s="188" t="s">
        <v>958</v>
      </c>
      <c r="K262" s="188" t="s">
        <v>334</v>
      </c>
      <c r="L262" s="189">
        <v>0.28000000000000003</v>
      </c>
      <c r="M262" s="189" t="s">
        <v>958</v>
      </c>
      <c r="N262" s="189" t="s">
        <v>116</v>
      </c>
      <c r="O262" s="188" t="s">
        <v>938</v>
      </c>
      <c r="P262" s="190">
        <v>0.26</v>
      </c>
      <c r="Q262" s="190" t="s">
        <v>960</v>
      </c>
      <c r="R262" s="190" t="s">
        <v>115</v>
      </c>
      <c r="S262" s="191">
        <v>0.72</v>
      </c>
      <c r="T262" s="191" t="s">
        <v>960</v>
      </c>
      <c r="U262" s="191" t="s">
        <v>116</v>
      </c>
      <c r="V262" s="150" t="s">
        <v>940</v>
      </c>
      <c r="W262" s="194">
        <v>26.4</v>
      </c>
      <c r="X262" s="194" t="s">
        <v>964</v>
      </c>
      <c r="Y262" s="194" t="s">
        <v>115</v>
      </c>
      <c r="Z262" s="195">
        <v>12.27</v>
      </c>
      <c r="AA262" s="195" t="s">
        <v>964</v>
      </c>
      <c r="AB262" s="195" t="s">
        <v>116</v>
      </c>
      <c r="AC262" s="198" t="s">
        <v>967</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936</v>
      </c>
      <c r="H263" s="196" t="s">
        <v>59</v>
      </c>
      <c r="I263" s="188">
        <v>0.27</v>
      </c>
      <c r="J263" s="188" t="s">
        <v>958</v>
      </c>
      <c r="K263" s="188" t="s">
        <v>334</v>
      </c>
      <c r="L263" s="189">
        <v>0.15</v>
      </c>
      <c r="M263" s="189" t="s">
        <v>958</v>
      </c>
      <c r="N263" s="189" t="s">
        <v>116</v>
      </c>
      <c r="O263" s="188" t="s">
        <v>938</v>
      </c>
      <c r="P263" s="190">
        <v>0.06</v>
      </c>
      <c r="Q263" s="190" t="s">
        <v>960</v>
      </c>
      <c r="R263" s="190" t="s">
        <v>115</v>
      </c>
      <c r="S263" s="191">
        <v>0.03</v>
      </c>
      <c r="T263" s="191" t="s">
        <v>960</v>
      </c>
      <c r="U263" s="191" t="s">
        <v>116</v>
      </c>
      <c r="V263" s="150" t="s">
        <v>940</v>
      </c>
      <c r="W263" s="194">
        <v>4.49</v>
      </c>
      <c r="X263" s="194" t="s">
        <v>964</v>
      </c>
      <c r="Y263" s="194" t="s">
        <v>115</v>
      </c>
      <c r="Z263" s="195">
        <v>1.82</v>
      </c>
      <c r="AA263" s="195" t="s">
        <v>964</v>
      </c>
      <c r="AB263" s="195" t="s">
        <v>116</v>
      </c>
      <c r="AC263" s="198" t="s">
        <v>967</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936</v>
      </c>
      <c r="H264" s="196" t="s">
        <v>59</v>
      </c>
      <c r="I264" s="188">
        <v>3180</v>
      </c>
      <c r="J264" s="188" t="s">
        <v>1002</v>
      </c>
      <c r="K264" s="188" t="s">
        <v>334</v>
      </c>
      <c r="L264" s="189">
        <v>840</v>
      </c>
      <c r="M264" s="189" t="s">
        <v>1002</v>
      </c>
      <c r="N264" s="189" t="s">
        <v>116</v>
      </c>
      <c r="O264" s="188" t="s">
        <v>938</v>
      </c>
      <c r="P264" s="190"/>
      <c r="Q264" s="190"/>
      <c r="R264" s="190"/>
      <c r="S264" s="191"/>
      <c r="T264" s="191"/>
      <c r="U264" s="191"/>
      <c r="V264" s="150"/>
      <c r="W264" s="194">
        <v>4.37</v>
      </c>
      <c r="X264" s="194" t="s">
        <v>974</v>
      </c>
      <c r="Y264" s="194" t="s">
        <v>334</v>
      </c>
      <c r="Z264" s="195">
        <v>1.29</v>
      </c>
      <c r="AA264" s="195" t="s">
        <v>974</v>
      </c>
      <c r="AB264" s="195" t="s">
        <v>116</v>
      </c>
      <c r="AC264" s="198" t="s">
        <v>967</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936</v>
      </c>
      <c r="H265" s="196" t="s">
        <v>59</v>
      </c>
      <c r="I265" s="188">
        <v>1530</v>
      </c>
      <c r="J265" s="188" t="s">
        <v>1002</v>
      </c>
      <c r="K265" s="188" t="s">
        <v>334</v>
      </c>
      <c r="L265" s="189">
        <v>290</v>
      </c>
      <c r="M265" s="189" t="s">
        <v>1002</v>
      </c>
      <c r="N265" s="189" t="s">
        <v>116</v>
      </c>
      <c r="O265" s="188" t="s">
        <v>938</v>
      </c>
      <c r="P265" s="190"/>
      <c r="Q265" s="190"/>
      <c r="R265" s="190"/>
      <c r="S265" s="191"/>
      <c r="T265" s="191"/>
      <c r="U265" s="191"/>
      <c r="V265" s="150"/>
      <c r="W265" s="194">
        <v>8.7799999999999994</v>
      </c>
      <c r="X265" s="194" t="s">
        <v>974</v>
      </c>
      <c r="Y265" s="194" t="s">
        <v>334</v>
      </c>
      <c r="Z265" s="195">
        <v>1.6</v>
      </c>
      <c r="AA265" s="195" t="s">
        <v>974</v>
      </c>
      <c r="AB265" s="195" t="s">
        <v>116</v>
      </c>
      <c r="AC265" s="198" t="s">
        <v>967</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936</v>
      </c>
      <c r="H266" s="196" t="s">
        <v>59</v>
      </c>
      <c r="I266" s="188">
        <v>6680</v>
      </c>
      <c r="J266" s="188" t="s">
        <v>1002</v>
      </c>
      <c r="K266" s="188" t="s">
        <v>334</v>
      </c>
      <c r="L266" s="189">
        <v>3480</v>
      </c>
      <c r="M266" s="189" t="s">
        <v>1002</v>
      </c>
      <c r="N266" s="189" t="s">
        <v>116</v>
      </c>
      <c r="O266" s="188" t="s">
        <v>938</v>
      </c>
      <c r="P266" s="190"/>
      <c r="Q266" s="190"/>
      <c r="R266" s="190"/>
      <c r="S266" s="191"/>
      <c r="T266" s="191"/>
      <c r="U266" s="191"/>
      <c r="V266" s="150"/>
      <c r="W266" s="194">
        <v>2.84</v>
      </c>
      <c r="X266" s="194" t="s">
        <v>974</v>
      </c>
      <c r="Y266" s="194" t="s">
        <v>334</v>
      </c>
      <c r="Z266" s="195">
        <v>1.44</v>
      </c>
      <c r="AA266" s="195" t="s">
        <v>974</v>
      </c>
      <c r="AB266" s="195" t="s">
        <v>116</v>
      </c>
      <c r="AC266" s="198" t="s">
        <v>967</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936</v>
      </c>
      <c r="H267" s="196" t="s">
        <v>59</v>
      </c>
      <c r="I267" s="188">
        <v>2890</v>
      </c>
      <c r="J267" s="188" t="s">
        <v>1002</v>
      </c>
      <c r="K267" s="188" t="s">
        <v>334</v>
      </c>
      <c r="L267" s="189">
        <v>568</v>
      </c>
      <c r="M267" s="189" t="s">
        <v>1002</v>
      </c>
      <c r="N267" s="189" t="s">
        <v>116</v>
      </c>
      <c r="O267" s="188" t="s">
        <v>938</v>
      </c>
      <c r="P267" s="190"/>
      <c r="Q267" s="190"/>
      <c r="R267" s="190"/>
      <c r="S267" s="191"/>
      <c r="T267" s="191"/>
      <c r="U267" s="191"/>
      <c r="V267" s="150"/>
      <c r="W267" s="194">
        <v>5.33</v>
      </c>
      <c r="X267" s="194" t="s">
        <v>974</v>
      </c>
      <c r="Y267" s="194" t="s">
        <v>334</v>
      </c>
      <c r="Z267" s="195">
        <v>0.95</v>
      </c>
      <c r="AA267" s="195" t="s">
        <v>974</v>
      </c>
      <c r="AB267" s="195" t="s">
        <v>116</v>
      </c>
      <c r="AC267" s="198" t="s">
        <v>967</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936</v>
      </c>
      <c r="H268" s="196" t="s">
        <v>59</v>
      </c>
      <c r="I268" s="188">
        <v>91</v>
      </c>
      <c r="J268" s="188" t="s">
        <v>937</v>
      </c>
      <c r="K268" s="188" t="s">
        <v>334</v>
      </c>
      <c r="L268" s="189">
        <v>30</v>
      </c>
      <c r="M268" s="189" t="s">
        <v>937</v>
      </c>
      <c r="N268" s="189" t="s">
        <v>116</v>
      </c>
      <c r="O268" s="188" t="s">
        <v>938</v>
      </c>
      <c r="P268" s="190">
        <v>24.1</v>
      </c>
      <c r="Q268" s="190" t="s">
        <v>939</v>
      </c>
      <c r="R268" s="190" t="s">
        <v>115</v>
      </c>
      <c r="S268" s="191">
        <v>7.2</v>
      </c>
      <c r="T268" s="191" t="s">
        <v>939</v>
      </c>
      <c r="U268" s="191" t="s">
        <v>116</v>
      </c>
      <c r="V268" s="150" t="s">
        <v>940</v>
      </c>
      <c r="W268" s="194">
        <v>20.100000000000001</v>
      </c>
      <c r="X268" s="194" t="s">
        <v>974</v>
      </c>
      <c r="Y268" s="194" t="s">
        <v>334</v>
      </c>
      <c r="Z268" s="195">
        <v>8.1</v>
      </c>
      <c r="AA268" s="195" t="s">
        <v>974</v>
      </c>
      <c r="AB268" s="195" t="s">
        <v>116</v>
      </c>
      <c r="AC268" s="198" t="s">
        <v>946</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936</v>
      </c>
      <c r="H269" s="196" t="s">
        <v>59</v>
      </c>
      <c r="I269" s="188">
        <v>855</v>
      </c>
      <c r="J269" s="188" t="s">
        <v>937</v>
      </c>
      <c r="K269" s="188" t="s">
        <v>334</v>
      </c>
      <c r="L269" s="189">
        <v>104</v>
      </c>
      <c r="M269" s="189" t="s">
        <v>937</v>
      </c>
      <c r="N269" s="189" t="s">
        <v>116</v>
      </c>
      <c r="O269" s="188" t="s">
        <v>941</v>
      </c>
      <c r="P269" s="190">
        <v>86.6</v>
      </c>
      <c r="Q269" s="190" t="s">
        <v>939</v>
      </c>
      <c r="R269" s="190" t="s">
        <v>115</v>
      </c>
      <c r="S269" s="191">
        <v>26.2</v>
      </c>
      <c r="T269" s="191" t="s">
        <v>939</v>
      </c>
      <c r="U269" s="191" t="s">
        <v>116</v>
      </c>
      <c r="V269" s="150" t="s">
        <v>940</v>
      </c>
      <c r="W269" s="194">
        <v>1.9</v>
      </c>
      <c r="X269" s="194" t="s">
        <v>974</v>
      </c>
      <c r="Y269" s="194" t="s">
        <v>334</v>
      </c>
      <c r="Z269" s="195">
        <v>0.3</v>
      </c>
      <c r="AA269" s="195" t="s">
        <v>974</v>
      </c>
      <c r="AB269" s="195" t="s">
        <v>116</v>
      </c>
      <c r="AC269" s="198" t="s">
        <v>946</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937</v>
      </c>
      <c r="K270" s="188" t="s">
        <v>334</v>
      </c>
      <c r="L270" s="189">
        <v>6044</v>
      </c>
      <c r="M270" s="189" t="s">
        <v>937</v>
      </c>
      <c r="N270" s="189" t="s">
        <v>116</v>
      </c>
      <c r="O270" s="188" t="s">
        <v>955</v>
      </c>
      <c r="P270" s="190">
        <v>1441</v>
      </c>
      <c r="Q270" s="190" t="s">
        <v>939</v>
      </c>
      <c r="R270" s="190" t="s">
        <v>115</v>
      </c>
      <c r="S270" s="191">
        <v>329</v>
      </c>
      <c r="T270" s="191" t="s">
        <v>939</v>
      </c>
      <c r="U270" s="191" t="s">
        <v>116</v>
      </c>
      <c r="V270" s="150" t="s">
        <v>940</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936</v>
      </c>
      <c r="H271" s="196" t="s">
        <v>59</v>
      </c>
      <c r="I271" s="188">
        <v>151</v>
      </c>
      <c r="J271" s="188" t="s">
        <v>937</v>
      </c>
      <c r="K271" s="188" t="s">
        <v>334</v>
      </c>
      <c r="L271" s="189">
        <v>40</v>
      </c>
      <c r="M271" s="189" t="s">
        <v>937</v>
      </c>
      <c r="N271" s="189" t="s">
        <v>116</v>
      </c>
      <c r="O271" s="188" t="s">
        <v>938</v>
      </c>
      <c r="P271" s="190"/>
      <c r="Q271" s="190"/>
      <c r="R271" s="190"/>
      <c r="S271" s="191"/>
      <c r="T271" s="191"/>
      <c r="U271" s="191"/>
      <c r="V271" s="150"/>
      <c r="W271" s="194">
        <v>5.9</v>
      </c>
      <c r="X271" s="194" t="s">
        <v>974</v>
      </c>
      <c r="Y271" s="194" t="s">
        <v>334</v>
      </c>
      <c r="Z271" s="195">
        <v>1.5</v>
      </c>
      <c r="AA271" s="195" t="s">
        <v>974</v>
      </c>
      <c r="AB271" s="195" t="s">
        <v>116</v>
      </c>
      <c r="AC271" s="198" t="s">
        <v>967</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936</v>
      </c>
      <c r="H272" s="196" t="s">
        <v>59</v>
      </c>
      <c r="I272" s="188">
        <v>534</v>
      </c>
      <c r="J272" s="188" t="s">
        <v>937</v>
      </c>
      <c r="K272" s="188" t="s">
        <v>334</v>
      </c>
      <c r="L272" s="189">
        <v>88</v>
      </c>
      <c r="M272" s="189" t="s">
        <v>937</v>
      </c>
      <c r="N272" s="189" t="s">
        <v>116</v>
      </c>
      <c r="O272" s="188" t="s">
        <v>938</v>
      </c>
      <c r="P272" s="190"/>
      <c r="Q272" s="190"/>
      <c r="R272" s="190"/>
      <c r="S272" s="191"/>
      <c r="T272" s="191"/>
      <c r="U272" s="191"/>
      <c r="V272" s="150"/>
      <c r="W272" s="194">
        <v>1.6</v>
      </c>
      <c r="X272" s="194" t="s">
        <v>974</v>
      </c>
      <c r="Y272" s="194" t="s">
        <v>334</v>
      </c>
      <c r="Z272" s="195">
        <v>0.3</v>
      </c>
      <c r="AA272" s="195" t="s">
        <v>974</v>
      </c>
      <c r="AB272" s="195" t="s">
        <v>116</v>
      </c>
      <c r="AC272" s="198" t="s">
        <v>967</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937</v>
      </c>
      <c r="K273" s="188" t="s">
        <v>334</v>
      </c>
      <c r="L273" s="189">
        <v>10758</v>
      </c>
      <c r="M273" s="189" t="s">
        <v>937</v>
      </c>
      <c r="N273" s="189" t="s">
        <v>116</v>
      </c>
      <c r="O273" s="188" t="s">
        <v>955</v>
      </c>
      <c r="P273" s="190">
        <v>1495</v>
      </c>
      <c r="Q273" s="190" t="s">
        <v>939</v>
      </c>
      <c r="R273" s="190" t="s">
        <v>115</v>
      </c>
      <c r="S273" s="191">
        <v>609</v>
      </c>
      <c r="T273" s="191" t="s">
        <v>939</v>
      </c>
      <c r="U273" s="191" t="s">
        <v>116</v>
      </c>
      <c r="V273" s="150" t="s">
        <v>940</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936</v>
      </c>
      <c r="H274" s="196" t="s">
        <v>59</v>
      </c>
      <c r="I274" s="188">
        <v>277</v>
      </c>
      <c r="J274" s="188" t="s">
        <v>995</v>
      </c>
      <c r="K274" s="188" t="s">
        <v>334</v>
      </c>
      <c r="L274" s="189">
        <v>72</v>
      </c>
      <c r="M274" s="189" t="s">
        <v>995</v>
      </c>
      <c r="N274" s="189" t="s">
        <v>947</v>
      </c>
      <c r="O274" s="188" t="s">
        <v>938</v>
      </c>
      <c r="P274" s="190">
        <v>69.5</v>
      </c>
      <c r="Q274" s="190" t="s">
        <v>939</v>
      </c>
      <c r="R274" s="190" t="s">
        <v>115</v>
      </c>
      <c r="S274" s="191">
        <v>10.4</v>
      </c>
      <c r="T274" s="191" t="s">
        <v>993</v>
      </c>
      <c r="U274" s="191" t="s">
        <v>947</v>
      </c>
      <c r="V274" s="199" t="s">
        <v>940</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995</v>
      </c>
      <c r="K275" s="188" t="s">
        <v>334</v>
      </c>
      <c r="L275" s="189">
        <v>1</v>
      </c>
      <c r="M275" s="189" t="s">
        <v>995</v>
      </c>
      <c r="N275" s="189" t="s">
        <v>947</v>
      </c>
      <c r="O275" s="188" t="s">
        <v>938</v>
      </c>
      <c r="P275" s="190">
        <v>3.4</v>
      </c>
      <c r="Q275" s="190" t="s">
        <v>939</v>
      </c>
      <c r="R275" s="190" t="s">
        <v>115</v>
      </c>
      <c r="S275" s="191">
        <v>0.8</v>
      </c>
      <c r="T275" s="191" t="s">
        <v>993</v>
      </c>
      <c r="U275" s="191" t="s">
        <v>947</v>
      </c>
      <c r="V275" s="199" t="s">
        <v>940</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936</v>
      </c>
      <c r="H276" s="196" t="s">
        <v>59</v>
      </c>
      <c r="I276" s="188">
        <v>27.1</v>
      </c>
      <c r="J276" s="188" t="s">
        <v>995</v>
      </c>
      <c r="K276" s="188" t="s">
        <v>334</v>
      </c>
      <c r="L276" s="189">
        <v>5.0999999999999996</v>
      </c>
      <c r="M276" s="189" t="s">
        <v>995</v>
      </c>
      <c r="N276" s="189" t="s">
        <v>947</v>
      </c>
      <c r="O276" s="188" t="s">
        <v>938</v>
      </c>
      <c r="P276" s="190">
        <v>13.4</v>
      </c>
      <c r="Q276" s="190" t="s">
        <v>939</v>
      </c>
      <c r="R276" s="190" t="s">
        <v>115</v>
      </c>
      <c r="S276" s="191">
        <v>3.7</v>
      </c>
      <c r="T276" s="191" t="s">
        <v>993</v>
      </c>
      <c r="U276" s="191" t="s">
        <v>947</v>
      </c>
      <c r="V276" s="199" t="s">
        <v>940</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995</v>
      </c>
      <c r="K277" s="188" t="s">
        <v>334</v>
      </c>
      <c r="L277" s="189">
        <f>204</f>
        <v>204</v>
      </c>
      <c r="M277" s="189" t="s">
        <v>995</v>
      </c>
      <c r="N277" s="189" t="s">
        <v>947</v>
      </c>
      <c r="O277" s="188" t="s">
        <v>938</v>
      </c>
      <c r="P277" s="190">
        <f>202</f>
        <v>202</v>
      </c>
      <c r="Q277" s="190" t="s">
        <v>939</v>
      </c>
      <c r="R277" s="190" t="s">
        <v>115</v>
      </c>
      <c r="S277" s="191">
        <f>30</f>
        <v>30</v>
      </c>
      <c r="T277" s="191" t="s">
        <v>993</v>
      </c>
      <c r="U277" s="191" t="s">
        <v>947</v>
      </c>
      <c r="V277" s="199" t="s">
        <v>940</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936</v>
      </c>
      <c r="H278" s="196" t="s">
        <v>59</v>
      </c>
      <c r="I278" s="188">
        <f>695</f>
        <v>695</v>
      </c>
      <c r="J278" s="188" t="s">
        <v>995</v>
      </c>
      <c r="K278" s="188" t="s">
        <v>334</v>
      </c>
      <c r="L278" s="189">
        <f>208</f>
        <v>208</v>
      </c>
      <c r="M278" s="189" t="s">
        <v>995</v>
      </c>
      <c r="N278" s="189" t="s">
        <v>947</v>
      </c>
      <c r="O278" s="188" t="s">
        <v>938</v>
      </c>
      <c r="P278" s="190">
        <f>120</f>
        <v>120</v>
      </c>
      <c r="Q278" s="190" t="s">
        <v>939</v>
      </c>
      <c r="R278" s="190" t="s">
        <v>115</v>
      </c>
      <c r="S278" s="191">
        <f>7</f>
        <v>7</v>
      </c>
      <c r="T278" s="191" t="s">
        <v>993</v>
      </c>
      <c r="U278" s="191" t="s">
        <v>947</v>
      </c>
      <c r="V278" s="199" t="s">
        <v>940</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936</v>
      </c>
      <c r="H279" s="196" t="s">
        <v>59</v>
      </c>
      <c r="I279" s="188">
        <v>25.57</v>
      </c>
      <c r="J279" s="188" t="s">
        <v>954</v>
      </c>
      <c r="K279" s="188" t="s">
        <v>334</v>
      </c>
      <c r="L279" s="189">
        <v>12.16</v>
      </c>
      <c r="M279" s="189" t="s">
        <v>954</v>
      </c>
      <c r="N279" s="189" t="s">
        <v>116</v>
      </c>
      <c r="O279" s="188" t="s">
        <v>938</v>
      </c>
      <c r="P279" s="190">
        <v>6.06</v>
      </c>
      <c r="Q279" s="190" t="s">
        <v>957</v>
      </c>
      <c r="R279" s="190" t="s">
        <v>115</v>
      </c>
      <c r="S279" s="191">
        <v>2.95</v>
      </c>
      <c r="T279" s="191" t="s">
        <v>957</v>
      </c>
      <c r="U279" s="191" t="s">
        <v>116</v>
      </c>
      <c r="V279" s="199" t="s">
        <v>940</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936</v>
      </c>
      <c r="H280" s="196" t="s">
        <v>59</v>
      </c>
      <c r="I280" s="188">
        <v>26.11</v>
      </c>
      <c r="J280" s="188" t="s">
        <v>954</v>
      </c>
      <c r="K280" s="188" t="s">
        <v>334</v>
      </c>
      <c r="L280" s="189">
        <v>9.1</v>
      </c>
      <c r="M280" s="189" t="s">
        <v>954</v>
      </c>
      <c r="N280" s="189" t="s">
        <v>116</v>
      </c>
      <c r="O280" s="188" t="s">
        <v>938</v>
      </c>
      <c r="P280" s="190">
        <v>6.55</v>
      </c>
      <c r="Q280" s="190" t="s">
        <v>957</v>
      </c>
      <c r="R280" s="190" t="s">
        <v>115</v>
      </c>
      <c r="S280" s="191">
        <v>2.4700000000000002</v>
      </c>
      <c r="T280" s="191" t="s">
        <v>957</v>
      </c>
      <c r="U280" s="191" t="s">
        <v>116</v>
      </c>
      <c r="V280" s="199" t="s">
        <v>940</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936</v>
      </c>
      <c r="H281" s="196" t="s">
        <v>59</v>
      </c>
      <c r="I281" s="188">
        <v>53.8</v>
      </c>
      <c r="J281" s="188" t="s">
        <v>937</v>
      </c>
      <c r="K281" s="188" t="s">
        <v>334</v>
      </c>
      <c r="L281" s="189">
        <v>19.5</v>
      </c>
      <c r="M281" s="189" t="s">
        <v>937</v>
      </c>
      <c r="N281" s="189" t="s">
        <v>116</v>
      </c>
      <c r="O281" s="188" t="s">
        <v>938</v>
      </c>
      <c r="P281" s="190">
        <v>18.7</v>
      </c>
      <c r="Q281" s="190" t="s">
        <v>939</v>
      </c>
      <c r="R281" s="190" t="s">
        <v>115</v>
      </c>
      <c r="S281" s="191">
        <v>6.3</v>
      </c>
      <c r="T281" s="191" t="s">
        <v>939</v>
      </c>
      <c r="U281" s="191" t="s">
        <v>116</v>
      </c>
      <c r="V281" s="199" t="s">
        <v>940</v>
      </c>
      <c r="W281" s="194">
        <v>1717.6</v>
      </c>
      <c r="X281" s="194" t="s">
        <v>952</v>
      </c>
      <c r="Y281" s="194" t="s">
        <v>115</v>
      </c>
      <c r="Z281" s="195">
        <v>529.20000000000005</v>
      </c>
      <c r="AA281" s="195" t="s">
        <v>952</v>
      </c>
      <c r="AB281" s="195" t="s">
        <v>116</v>
      </c>
      <c r="AC281" s="198" t="s">
        <v>946</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936</v>
      </c>
      <c r="H282" s="196" t="s">
        <v>59</v>
      </c>
      <c r="I282" s="188">
        <v>76.900000000000006</v>
      </c>
      <c r="J282" s="188" t="s">
        <v>937</v>
      </c>
      <c r="K282" s="188" t="s">
        <v>334</v>
      </c>
      <c r="L282" s="189">
        <v>16.5</v>
      </c>
      <c r="M282" s="189" t="s">
        <v>937</v>
      </c>
      <c r="N282" s="189" t="s">
        <v>116</v>
      </c>
      <c r="O282" s="188" t="s">
        <v>938</v>
      </c>
      <c r="P282" s="190"/>
      <c r="Q282" s="190"/>
      <c r="R282" s="190"/>
      <c r="S282" s="191"/>
      <c r="T282" s="191"/>
      <c r="U282" s="191"/>
      <c r="V282" s="199"/>
      <c r="W282" s="194">
        <v>451.9</v>
      </c>
      <c r="X282" s="194" t="s">
        <v>952</v>
      </c>
      <c r="Y282" s="194" t="s">
        <v>115</v>
      </c>
      <c r="Z282" s="195">
        <v>92.1</v>
      </c>
      <c r="AA282" s="195" t="s">
        <v>952</v>
      </c>
      <c r="AB282" s="195" t="s">
        <v>116</v>
      </c>
      <c r="AC282" s="198" t="s">
        <v>967</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936</v>
      </c>
      <c r="H283" s="196" t="s">
        <v>59</v>
      </c>
      <c r="I283" s="188">
        <v>47.3</v>
      </c>
      <c r="J283" s="188" t="s">
        <v>954</v>
      </c>
      <c r="K283" s="188" t="s">
        <v>334</v>
      </c>
      <c r="L283" s="189">
        <v>20.399999999999999</v>
      </c>
      <c r="M283" s="189" t="s">
        <v>954</v>
      </c>
      <c r="N283" s="189" t="s">
        <v>116</v>
      </c>
      <c r="O283" s="188" t="s">
        <v>938</v>
      </c>
      <c r="P283" s="190">
        <v>5.01</v>
      </c>
      <c r="Q283" s="190" t="s">
        <v>957</v>
      </c>
      <c r="R283" s="190" t="s">
        <v>115</v>
      </c>
      <c r="S283" s="191">
        <v>1.1599999999999999</v>
      </c>
      <c r="T283" s="191" t="s">
        <v>957</v>
      </c>
      <c r="U283" s="191" t="s">
        <v>116</v>
      </c>
      <c r="V283" s="199" t="s">
        <v>940</v>
      </c>
      <c r="W283" s="194">
        <v>84.3</v>
      </c>
      <c r="X283" s="194" t="s">
        <v>952</v>
      </c>
      <c r="Y283" s="194" t="s">
        <v>115</v>
      </c>
      <c r="Z283" s="195">
        <v>37.200000000000003</v>
      </c>
      <c r="AA283" s="195" t="s">
        <v>952</v>
      </c>
      <c r="AB283" s="195" t="s">
        <v>116</v>
      </c>
      <c r="AC283" s="198" t="s">
        <v>946</v>
      </c>
      <c r="AD283" s="200" t="s">
        <v>1004</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936</v>
      </c>
      <c r="H284" s="196" t="s">
        <v>59</v>
      </c>
      <c r="I284" s="188">
        <v>48</v>
      </c>
      <c r="J284" s="188" t="s">
        <v>965</v>
      </c>
      <c r="K284" s="188" t="s">
        <v>334</v>
      </c>
      <c r="L284" s="189">
        <v>21</v>
      </c>
      <c r="M284" s="189" t="s">
        <v>1005</v>
      </c>
      <c r="N284" s="189" t="s">
        <v>116</v>
      </c>
      <c r="O284" s="188" t="s">
        <v>938</v>
      </c>
      <c r="P284" s="190"/>
      <c r="Q284" s="190"/>
      <c r="R284" s="190"/>
      <c r="S284" s="191"/>
      <c r="T284" s="191"/>
      <c r="U284" s="191"/>
      <c r="V284" s="199"/>
      <c r="W284" s="194">
        <v>103</v>
      </c>
      <c r="X284" s="194" t="s">
        <v>964</v>
      </c>
      <c r="Y284" s="194" t="s">
        <v>115</v>
      </c>
      <c r="Z284" s="195">
        <v>53</v>
      </c>
      <c r="AA284" s="195" t="s">
        <v>964</v>
      </c>
      <c r="AB284" s="195" t="s">
        <v>116</v>
      </c>
      <c r="AC284" s="198" t="s">
        <v>946</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936</v>
      </c>
      <c r="H285" s="196" t="s">
        <v>59</v>
      </c>
      <c r="I285" s="188">
        <v>336</v>
      </c>
      <c r="J285" s="188" t="s">
        <v>965</v>
      </c>
      <c r="K285" s="188" t="s">
        <v>334</v>
      </c>
      <c r="L285" s="189">
        <v>140</v>
      </c>
      <c r="M285" s="189" t="s">
        <v>1005</v>
      </c>
      <c r="N285" s="189" t="s">
        <v>116</v>
      </c>
      <c r="O285" s="188" t="s">
        <v>938</v>
      </c>
      <c r="P285" s="190"/>
      <c r="Q285" s="190"/>
      <c r="R285" s="190"/>
      <c r="S285" s="191"/>
      <c r="T285" s="191"/>
      <c r="U285" s="191"/>
      <c r="V285" s="199"/>
      <c r="W285" s="194">
        <v>15</v>
      </c>
      <c r="X285" s="194" t="s">
        <v>964</v>
      </c>
      <c r="Y285" s="194" t="s">
        <v>115</v>
      </c>
      <c r="Z285" s="195">
        <v>8.6999999999999993</v>
      </c>
      <c r="AA285" s="195" t="s">
        <v>964</v>
      </c>
      <c r="AB285" s="195" t="s">
        <v>116</v>
      </c>
      <c r="AC285" s="198" t="s">
        <v>946</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936</v>
      </c>
      <c r="H286" s="196" t="s">
        <v>59</v>
      </c>
      <c r="I286" s="188">
        <v>127</v>
      </c>
      <c r="J286" s="188" t="s">
        <v>965</v>
      </c>
      <c r="K286" s="188" t="s">
        <v>334</v>
      </c>
      <c r="L286" s="189">
        <v>61</v>
      </c>
      <c r="M286" s="189" t="s">
        <v>1005</v>
      </c>
      <c r="N286" s="189" t="s">
        <v>116</v>
      </c>
      <c r="O286" s="188" t="s">
        <v>938</v>
      </c>
      <c r="P286" s="190"/>
      <c r="Q286" s="190"/>
      <c r="R286" s="190"/>
      <c r="S286" s="191"/>
      <c r="T286" s="191"/>
      <c r="U286" s="191"/>
      <c r="V286" s="199"/>
      <c r="W286" s="194">
        <v>27.8</v>
      </c>
      <c r="X286" s="194" t="s">
        <v>964</v>
      </c>
      <c r="Y286" s="194" t="s">
        <v>115</v>
      </c>
      <c r="Z286" s="195">
        <v>9.3000000000000007</v>
      </c>
      <c r="AA286" s="195" t="s">
        <v>964</v>
      </c>
      <c r="AB286" s="195" t="s">
        <v>116</v>
      </c>
      <c r="AC286" s="198" t="s">
        <v>967</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936</v>
      </c>
      <c r="H287" s="196" t="s">
        <v>59</v>
      </c>
      <c r="I287" s="188">
        <v>349</v>
      </c>
      <c r="J287" s="188" t="s">
        <v>965</v>
      </c>
      <c r="K287" s="188" t="s">
        <v>334</v>
      </c>
      <c r="L287" s="189">
        <v>119</v>
      </c>
      <c r="M287" s="189" t="s">
        <v>1005</v>
      </c>
      <c r="N287" s="189" t="s">
        <v>116</v>
      </c>
      <c r="O287" s="188" t="s">
        <v>938</v>
      </c>
      <c r="P287" s="190"/>
      <c r="Q287" s="190"/>
      <c r="R287" s="190"/>
      <c r="S287" s="191"/>
      <c r="T287" s="191"/>
      <c r="U287" s="191"/>
      <c r="V287" s="199"/>
      <c r="W287" s="194">
        <v>10.1</v>
      </c>
      <c r="X287" s="194" t="s">
        <v>964</v>
      </c>
      <c r="Y287" s="194" t="s">
        <v>115</v>
      </c>
      <c r="Z287" s="195">
        <v>3.2</v>
      </c>
      <c r="AA287" s="195" t="s">
        <v>964</v>
      </c>
      <c r="AB287" s="195" t="s">
        <v>116</v>
      </c>
      <c r="AC287" s="198" t="s">
        <v>967</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936</v>
      </c>
      <c r="H288" s="196" t="s">
        <v>59</v>
      </c>
      <c r="I288" s="188">
        <v>35.799999999999997</v>
      </c>
      <c r="J288" s="188" t="s">
        <v>965</v>
      </c>
      <c r="K288" s="188" t="s">
        <v>334</v>
      </c>
      <c r="L288" s="189">
        <v>20.8</v>
      </c>
      <c r="M288" s="189" t="s">
        <v>965</v>
      </c>
      <c r="N288" s="189" t="s">
        <v>116</v>
      </c>
      <c r="O288" s="188" t="s">
        <v>938</v>
      </c>
      <c r="P288" s="190">
        <v>17.899999999999999</v>
      </c>
      <c r="Q288" s="190" t="s">
        <v>939</v>
      </c>
      <c r="R288" s="190" t="s">
        <v>115</v>
      </c>
      <c r="S288" s="191">
        <v>7.6</v>
      </c>
      <c r="T288" s="191" t="s">
        <v>939</v>
      </c>
      <c r="U288" s="191" t="s">
        <v>116</v>
      </c>
      <c r="V288" s="199" t="s">
        <v>940</v>
      </c>
      <c r="W288" s="194">
        <v>115.9</v>
      </c>
      <c r="X288" s="194" t="s">
        <v>964</v>
      </c>
      <c r="Y288" s="194" t="s">
        <v>115</v>
      </c>
      <c r="Z288" s="195">
        <v>58.6</v>
      </c>
      <c r="AA288" s="195" t="s">
        <v>964</v>
      </c>
      <c r="AB288" s="195" t="s">
        <v>116</v>
      </c>
      <c r="AC288" s="198" t="s">
        <v>946</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936</v>
      </c>
      <c r="H289" s="196" t="s">
        <v>59</v>
      </c>
      <c r="I289" s="188">
        <v>3.7</v>
      </c>
      <c r="J289" s="188" t="s">
        <v>965</v>
      </c>
      <c r="K289" s="188" t="s">
        <v>334</v>
      </c>
      <c r="L289" s="189">
        <v>2.8</v>
      </c>
      <c r="M289" s="189" t="s">
        <v>965</v>
      </c>
      <c r="N289" s="189" t="s">
        <v>116</v>
      </c>
      <c r="O289" s="188" t="s">
        <v>938</v>
      </c>
      <c r="P289" s="190">
        <v>1.8</v>
      </c>
      <c r="Q289" s="190" t="s">
        <v>939</v>
      </c>
      <c r="R289" s="190" t="s">
        <v>115</v>
      </c>
      <c r="S289" s="191">
        <v>1.1000000000000001</v>
      </c>
      <c r="T289" s="191" t="s">
        <v>939</v>
      </c>
      <c r="U289" s="191" t="s">
        <v>116</v>
      </c>
      <c r="V289" s="199" t="s">
        <v>940</v>
      </c>
      <c r="W289" s="194">
        <v>2691.4</v>
      </c>
      <c r="X289" s="194" t="s">
        <v>964</v>
      </c>
      <c r="Y289" s="194" t="s">
        <v>115</v>
      </c>
      <c r="Z289" s="195">
        <v>1996.1</v>
      </c>
      <c r="AA289" s="195" t="s">
        <v>964</v>
      </c>
      <c r="AB289" s="195" t="s">
        <v>116</v>
      </c>
      <c r="AC289" s="198" t="s">
        <v>946</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936</v>
      </c>
      <c r="H290" s="196" t="s">
        <v>59</v>
      </c>
      <c r="I290" s="188">
        <v>117.6</v>
      </c>
      <c r="J290" s="188" t="s">
        <v>965</v>
      </c>
      <c r="K290" s="188" t="s">
        <v>334</v>
      </c>
      <c r="L290" s="189">
        <v>41.6</v>
      </c>
      <c r="M290" s="189" t="s">
        <v>965</v>
      </c>
      <c r="N290" s="189" t="s">
        <v>116</v>
      </c>
      <c r="O290" s="188" t="s">
        <v>938</v>
      </c>
      <c r="P290" s="190"/>
      <c r="Q290" s="190"/>
      <c r="R290" s="190"/>
      <c r="S290" s="191"/>
      <c r="T290" s="191"/>
      <c r="U290" s="191"/>
      <c r="V290" s="199"/>
      <c r="W290" s="194">
        <v>32.799999999999997</v>
      </c>
      <c r="X290" s="194" t="s">
        <v>964</v>
      </c>
      <c r="Y290" s="194" t="s">
        <v>115</v>
      </c>
      <c r="Z290" s="195">
        <v>12.2</v>
      </c>
      <c r="AA290" s="195" t="s">
        <v>964</v>
      </c>
      <c r="AB290" s="195" t="s">
        <v>116</v>
      </c>
      <c r="AC290" s="198" t="s">
        <v>967</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936</v>
      </c>
      <c r="H291" s="196" t="s">
        <v>59</v>
      </c>
      <c r="I291" s="188">
        <v>52.8</v>
      </c>
      <c r="J291" s="188" t="s">
        <v>965</v>
      </c>
      <c r="K291" s="188" t="s">
        <v>334</v>
      </c>
      <c r="L291" s="189">
        <v>15.7</v>
      </c>
      <c r="M291" s="189" t="s">
        <v>965</v>
      </c>
      <c r="N291" s="189" t="s">
        <v>116</v>
      </c>
      <c r="O291" s="188" t="s">
        <v>938</v>
      </c>
      <c r="P291" s="190"/>
      <c r="Q291" s="190"/>
      <c r="R291" s="190"/>
      <c r="S291" s="191"/>
      <c r="T291" s="191"/>
      <c r="U291" s="191"/>
      <c r="V291" s="199"/>
      <c r="W291" s="194">
        <v>70.8</v>
      </c>
      <c r="X291" s="194" t="s">
        <v>964</v>
      </c>
      <c r="Y291" s="194" t="s">
        <v>115</v>
      </c>
      <c r="Z291" s="195">
        <v>20.100000000000001</v>
      </c>
      <c r="AA291" s="195" t="s">
        <v>964</v>
      </c>
      <c r="AB291" s="195" t="s">
        <v>116</v>
      </c>
      <c r="AC291" s="198" t="s">
        <v>967</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936</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936</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936</v>
      </c>
      <c r="H294" s="196" t="s">
        <v>59</v>
      </c>
      <c r="I294" s="188"/>
      <c r="J294" s="188"/>
      <c r="K294" s="188"/>
      <c r="L294" s="189"/>
      <c r="M294" s="189"/>
      <c r="N294" s="189"/>
      <c r="O294" s="188"/>
      <c r="P294" s="190"/>
      <c r="Q294" s="190"/>
      <c r="R294" s="190"/>
      <c r="S294" s="191"/>
      <c r="T294" s="191"/>
      <c r="U294" s="191"/>
      <c r="V294" s="199"/>
      <c r="W294" s="194">
        <v>534</v>
      </c>
      <c r="X294" s="194" t="s">
        <v>1006</v>
      </c>
      <c r="Y294" s="194" t="s">
        <v>115</v>
      </c>
      <c r="Z294" s="195">
        <v>32</v>
      </c>
      <c r="AA294" s="195" t="s">
        <v>1006</v>
      </c>
      <c r="AB294" s="195" t="s">
        <v>116</v>
      </c>
      <c r="AC294" s="198" t="s">
        <v>967</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936</v>
      </c>
      <c r="H295" s="196" t="s">
        <v>59</v>
      </c>
      <c r="I295" s="188"/>
      <c r="J295" s="188"/>
      <c r="K295" s="188"/>
      <c r="L295" s="189"/>
      <c r="M295" s="189"/>
      <c r="N295" s="189"/>
      <c r="O295" s="188"/>
      <c r="P295" s="190"/>
      <c r="Q295" s="190"/>
      <c r="R295" s="190"/>
      <c r="S295" s="191"/>
      <c r="T295" s="191"/>
      <c r="U295" s="191"/>
      <c r="V295" s="199"/>
      <c r="W295" s="194">
        <v>339</v>
      </c>
      <c r="X295" s="194" t="s">
        <v>1006</v>
      </c>
      <c r="Y295" s="194" t="s">
        <v>115</v>
      </c>
      <c r="Z295" s="195">
        <v>43</v>
      </c>
      <c r="AA295" s="195" t="s">
        <v>1006</v>
      </c>
      <c r="AB295" s="195" t="s">
        <v>116</v>
      </c>
      <c r="AC295" s="198" t="s">
        <v>967</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936</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936</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936</v>
      </c>
      <c r="H298" s="196" t="s">
        <v>59</v>
      </c>
      <c r="I298" s="188"/>
      <c r="J298" s="188"/>
      <c r="K298" s="188"/>
      <c r="L298" s="189"/>
      <c r="M298" s="189"/>
      <c r="N298" s="189"/>
      <c r="O298" s="188"/>
      <c r="P298" s="190">
        <v>69</v>
      </c>
      <c r="Q298" s="190" t="s">
        <v>993</v>
      </c>
      <c r="R298" s="190" t="s">
        <v>115</v>
      </c>
      <c r="S298" s="191">
        <v>12</v>
      </c>
      <c r="T298" s="191" t="s">
        <v>993</v>
      </c>
      <c r="U298" s="191" t="s">
        <v>116</v>
      </c>
      <c r="V298" s="199" t="s">
        <v>940</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936</v>
      </c>
      <c r="H299" s="196" t="s">
        <v>59</v>
      </c>
      <c r="I299" s="188"/>
      <c r="J299" s="188"/>
      <c r="K299" s="188"/>
      <c r="L299" s="189"/>
      <c r="M299" s="189"/>
      <c r="N299" s="189"/>
      <c r="O299" s="188"/>
      <c r="P299" s="190">
        <v>85</v>
      </c>
      <c r="Q299" s="190" t="s">
        <v>993</v>
      </c>
      <c r="R299" s="190" t="s">
        <v>115</v>
      </c>
      <c r="S299" s="191">
        <v>11</v>
      </c>
      <c r="T299" s="191" t="s">
        <v>993</v>
      </c>
      <c r="U299" s="191" t="s">
        <v>116</v>
      </c>
      <c r="V299" s="199" t="s">
        <v>940</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936</v>
      </c>
      <c r="H300" s="196" t="s">
        <v>59</v>
      </c>
      <c r="I300" s="188">
        <v>64.900000000000006</v>
      </c>
      <c r="J300" s="188" t="s">
        <v>937</v>
      </c>
      <c r="K300" s="188" t="s">
        <v>334</v>
      </c>
      <c r="L300" s="189">
        <v>7.2</v>
      </c>
      <c r="M300" s="189" t="s">
        <v>937</v>
      </c>
      <c r="N300" s="189" t="s">
        <v>1007</v>
      </c>
      <c r="O300" s="188" t="s">
        <v>938</v>
      </c>
      <c r="P300" s="190">
        <v>18.8</v>
      </c>
      <c r="Q300" s="190" t="s">
        <v>939</v>
      </c>
      <c r="R300" s="190" t="s">
        <v>115</v>
      </c>
      <c r="S300" s="191">
        <v>1.9</v>
      </c>
      <c r="T300" s="191" t="s">
        <v>939</v>
      </c>
      <c r="U300" s="191" t="s">
        <v>1007</v>
      </c>
      <c r="V300" s="199" t="s">
        <v>940</v>
      </c>
      <c r="W300" s="194">
        <v>27.5</v>
      </c>
      <c r="X300" s="194" t="s">
        <v>974</v>
      </c>
      <c r="Y300" s="194" t="s">
        <v>115</v>
      </c>
      <c r="Z300" s="195">
        <v>3.5</v>
      </c>
      <c r="AA300" s="195" t="s">
        <v>974</v>
      </c>
      <c r="AB300" s="195" t="s">
        <v>947</v>
      </c>
      <c r="AC300" s="198" t="s">
        <v>946</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936</v>
      </c>
      <c r="H301" s="196" t="s">
        <v>59</v>
      </c>
      <c r="I301" s="188">
        <v>106.8</v>
      </c>
      <c r="J301" s="188" t="s">
        <v>937</v>
      </c>
      <c r="K301" s="188" t="s">
        <v>334</v>
      </c>
      <c r="L301" s="189">
        <v>12.1</v>
      </c>
      <c r="M301" s="189" t="s">
        <v>937</v>
      </c>
      <c r="N301" s="189" t="s">
        <v>1007</v>
      </c>
      <c r="O301" s="188" t="s">
        <v>938</v>
      </c>
      <c r="P301" s="190">
        <v>29.1</v>
      </c>
      <c r="Q301" s="190" t="s">
        <v>939</v>
      </c>
      <c r="R301" s="190" t="s">
        <v>115</v>
      </c>
      <c r="S301" s="191">
        <v>2.7</v>
      </c>
      <c r="T301" s="191" t="s">
        <v>939</v>
      </c>
      <c r="U301" s="191" t="s">
        <v>1007</v>
      </c>
      <c r="V301" s="199" t="s">
        <v>940</v>
      </c>
      <c r="W301" s="194">
        <v>18.8</v>
      </c>
      <c r="X301" s="194" t="s">
        <v>974</v>
      </c>
      <c r="Y301" s="194" t="s">
        <v>115</v>
      </c>
      <c r="Z301" s="195">
        <v>2.1</v>
      </c>
      <c r="AA301" s="195" t="s">
        <v>974</v>
      </c>
      <c r="AB301" s="195" t="s">
        <v>947</v>
      </c>
      <c r="AC301" s="198" t="s">
        <v>946</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936</v>
      </c>
      <c r="H302" s="196" t="s">
        <v>59</v>
      </c>
      <c r="I302" s="188"/>
      <c r="J302" s="188"/>
      <c r="K302" s="188"/>
      <c r="L302" s="189"/>
      <c r="M302" s="189"/>
      <c r="N302" s="189"/>
      <c r="O302" s="188"/>
      <c r="P302" s="190"/>
      <c r="Q302" s="190"/>
      <c r="R302" s="190"/>
      <c r="S302" s="191"/>
      <c r="T302" s="191"/>
      <c r="U302" s="191"/>
      <c r="V302" s="199"/>
      <c r="W302" s="194">
        <v>3.3</v>
      </c>
      <c r="X302" s="194" t="s">
        <v>974</v>
      </c>
      <c r="Y302" s="194" t="s">
        <v>115</v>
      </c>
      <c r="Z302" s="195">
        <v>1</v>
      </c>
      <c r="AA302" s="195" t="s">
        <v>974</v>
      </c>
      <c r="AB302" s="195" t="s">
        <v>116</v>
      </c>
      <c r="AC302" s="198" t="s">
        <v>967</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936</v>
      </c>
      <c r="H303" s="196" t="s">
        <v>59</v>
      </c>
      <c r="I303" s="188"/>
      <c r="J303" s="188"/>
      <c r="K303" s="188"/>
      <c r="L303" s="189"/>
      <c r="M303" s="189"/>
      <c r="N303" s="189"/>
      <c r="O303" s="188"/>
      <c r="P303" s="190"/>
      <c r="Q303" s="190"/>
      <c r="R303" s="190"/>
      <c r="S303" s="191"/>
      <c r="T303" s="191"/>
      <c r="U303" s="191"/>
      <c r="V303" s="199"/>
      <c r="W303" s="194">
        <v>8.6999999999999993</v>
      </c>
      <c r="X303" s="194" t="s">
        <v>974</v>
      </c>
      <c r="Y303" s="194" t="s">
        <v>115</v>
      </c>
      <c r="Z303" s="195">
        <v>1.4</v>
      </c>
      <c r="AA303" s="195" t="s">
        <v>974</v>
      </c>
      <c r="AB303" s="195" t="s">
        <v>116</v>
      </c>
      <c r="AC303" s="198" t="s">
        <v>967</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936</v>
      </c>
      <c r="H304" s="196" t="s">
        <v>59</v>
      </c>
      <c r="I304" s="188"/>
      <c r="J304" s="188"/>
      <c r="K304" s="188"/>
      <c r="L304" s="189"/>
      <c r="M304" s="189"/>
      <c r="N304" s="189"/>
      <c r="O304" s="188"/>
      <c r="P304" s="190"/>
      <c r="Q304" s="190"/>
      <c r="R304" s="190"/>
      <c r="S304" s="191"/>
      <c r="T304" s="191"/>
      <c r="U304" s="191"/>
      <c r="V304" s="199"/>
      <c r="W304" s="194">
        <v>5.3</v>
      </c>
      <c r="X304" s="194" t="s">
        <v>974</v>
      </c>
      <c r="Y304" s="194" t="s">
        <v>115</v>
      </c>
      <c r="Z304" s="195">
        <v>2.2999999999999998</v>
      </c>
      <c r="AA304" s="195" t="s">
        <v>974</v>
      </c>
      <c r="AB304" s="195" t="s">
        <v>116</v>
      </c>
      <c r="AC304" s="198" t="s">
        <v>967</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936</v>
      </c>
      <c r="H305" s="196" t="s">
        <v>59</v>
      </c>
      <c r="I305" s="188"/>
      <c r="J305" s="188"/>
      <c r="K305" s="188"/>
      <c r="L305" s="189"/>
      <c r="M305" s="189"/>
      <c r="N305" s="189"/>
      <c r="O305" s="188"/>
      <c r="P305" s="190"/>
      <c r="Q305" s="190"/>
      <c r="R305" s="190"/>
      <c r="S305" s="191"/>
      <c r="T305" s="191"/>
      <c r="U305" s="191"/>
      <c r="V305" s="199"/>
      <c r="W305" s="194">
        <v>14.6</v>
      </c>
      <c r="X305" s="194" t="s">
        <v>974</v>
      </c>
      <c r="Y305" s="194" t="s">
        <v>115</v>
      </c>
      <c r="Z305" s="195">
        <v>3.8</v>
      </c>
      <c r="AA305" s="195" t="s">
        <v>974</v>
      </c>
      <c r="AB305" s="195" t="s">
        <v>116</v>
      </c>
      <c r="AC305" s="198" t="s">
        <v>967</v>
      </c>
      <c r="AD305" s="161" t="s">
        <v>1008</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936</v>
      </c>
      <c r="H306" s="196" t="s">
        <v>59</v>
      </c>
      <c r="I306" s="188">
        <v>78</v>
      </c>
      <c r="J306" s="188" t="s">
        <v>937</v>
      </c>
      <c r="K306" s="188" t="s">
        <v>115</v>
      </c>
      <c r="L306" s="189">
        <v>24</v>
      </c>
      <c r="M306" s="189" t="s">
        <v>937</v>
      </c>
      <c r="N306" s="189" t="s">
        <v>116</v>
      </c>
      <c r="O306" s="188" t="s">
        <v>938</v>
      </c>
      <c r="P306" s="190">
        <v>28</v>
      </c>
      <c r="Q306" s="190" t="s">
        <v>939</v>
      </c>
      <c r="R306" s="190" t="s">
        <v>115</v>
      </c>
      <c r="S306" s="191">
        <v>9</v>
      </c>
      <c r="T306" s="191" t="s">
        <v>939</v>
      </c>
      <c r="U306" s="191" t="s">
        <v>116</v>
      </c>
      <c r="V306" s="199" t="s">
        <v>940</v>
      </c>
      <c r="W306" s="194"/>
      <c r="X306" s="194"/>
      <c r="Y306" s="194"/>
      <c r="Z306" s="195"/>
      <c r="AA306" s="195"/>
      <c r="AB306" s="195"/>
      <c r="AC306" s="198"/>
      <c r="AD306" s="200" t="s">
        <v>1009</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936</v>
      </c>
      <c r="H307" s="196" t="s">
        <v>59</v>
      </c>
      <c r="I307" s="188"/>
      <c r="J307" s="188"/>
      <c r="K307" s="188"/>
      <c r="L307" s="189"/>
      <c r="M307" s="189"/>
      <c r="N307" s="189"/>
      <c r="O307" s="188"/>
      <c r="P307" s="190"/>
      <c r="Q307" s="190"/>
      <c r="R307" s="190"/>
      <c r="S307" s="191"/>
      <c r="T307" s="191"/>
      <c r="U307" s="191"/>
      <c r="V307" s="199"/>
      <c r="W307" s="194">
        <v>8.6999999999999993</v>
      </c>
      <c r="X307" s="194" t="s">
        <v>974</v>
      </c>
      <c r="Y307" s="194" t="s">
        <v>115</v>
      </c>
      <c r="Z307" s="195">
        <v>2.7</v>
      </c>
      <c r="AA307" s="195" t="s">
        <v>974</v>
      </c>
      <c r="AB307" s="195" t="s">
        <v>116</v>
      </c>
      <c r="AC307" s="198" t="s">
        <v>967</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936</v>
      </c>
      <c r="H308" s="196" t="s">
        <v>59</v>
      </c>
      <c r="I308" s="188">
        <v>87</v>
      </c>
      <c r="J308" s="188" t="s">
        <v>937</v>
      </c>
      <c r="K308" s="188" t="s">
        <v>115</v>
      </c>
      <c r="L308" s="189">
        <v>39</v>
      </c>
      <c r="M308" s="189" t="s">
        <v>937</v>
      </c>
      <c r="N308" s="189" t="s">
        <v>116</v>
      </c>
      <c r="O308" s="188" t="s">
        <v>938</v>
      </c>
      <c r="P308" s="190">
        <v>35</v>
      </c>
      <c r="Q308" s="190" t="s">
        <v>939</v>
      </c>
      <c r="R308" s="190" t="s">
        <v>115</v>
      </c>
      <c r="S308" s="191">
        <v>14</v>
      </c>
      <c r="T308" s="191" t="s">
        <v>939</v>
      </c>
      <c r="U308" s="191" t="s">
        <v>116</v>
      </c>
      <c r="V308" s="199" t="s">
        <v>940</v>
      </c>
      <c r="W308" s="194"/>
      <c r="X308" s="194"/>
      <c r="Y308" s="194"/>
      <c r="Z308" s="195"/>
      <c r="AA308" s="195"/>
      <c r="AB308" s="195"/>
      <c r="AC308" s="198"/>
      <c r="AD308" s="200" t="s">
        <v>1009</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937</v>
      </c>
      <c r="K309" s="188" t="s">
        <v>115</v>
      </c>
      <c r="L309" s="189">
        <v>107</v>
      </c>
      <c r="M309" s="189" t="s">
        <v>937</v>
      </c>
      <c r="N309" s="189" t="s">
        <v>116</v>
      </c>
      <c r="O309" s="188" t="s">
        <v>938</v>
      </c>
      <c r="P309" s="190">
        <v>49</v>
      </c>
      <c r="Q309" s="190" t="s">
        <v>939</v>
      </c>
      <c r="R309" s="190" t="s">
        <v>115</v>
      </c>
      <c r="S309" s="191">
        <v>20</v>
      </c>
      <c r="T309" s="191" t="s">
        <v>939</v>
      </c>
      <c r="U309" s="191" t="s">
        <v>116</v>
      </c>
      <c r="V309" s="199" t="s">
        <v>940</v>
      </c>
      <c r="W309" s="194"/>
      <c r="X309" s="194"/>
      <c r="Y309" s="194"/>
      <c r="Z309" s="195"/>
      <c r="AA309" s="195"/>
      <c r="AB309" s="195"/>
      <c r="AC309" s="198"/>
      <c r="AD309" s="200" t="s">
        <v>1009</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974</v>
      </c>
      <c r="Y310" s="194" t="s">
        <v>115</v>
      </c>
      <c r="Z310" s="195">
        <v>1.6</v>
      </c>
      <c r="AA310" s="195" t="s">
        <v>974</v>
      </c>
      <c r="AB310" s="195" t="s">
        <v>116</v>
      </c>
      <c r="AC310" s="198" t="s">
        <v>967</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936</v>
      </c>
      <c r="H311" s="196" t="s">
        <v>59</v>
      </c>
      <c r="I311" s="188">
        <v>578</v>
      </c>
      <c r="J311" s="188" t="s">
        <v>937</v>
      </c>
      <c r="K311" s="188" t="s">
        <v>115</v>
      </c>
      <c r="L311" s="189">
        <v>142</v>
      </c>
      <c r="M311" s="189" t="s">
        <v>937</v>
      </c>
      <c r="N311" s="189" t="s">
        <v>116</v>
      </c>
      <c r="O311" s="188" t="s">
        <v>938</v>
      </c>
      <c r="P311" s="190">
        <v>88</v>
      </c>
      <c r="Q311" s="190" t="s">
        <v>939</v>
      </c>
      <c r="R311" s="190" t="s">
        <v>115</v>
      </c>
      <c r="S311" s="191">
        <v>15</v>
      </c>
      <c r="T311" s="191" t="s">
        <v>939</v>
      </c>
      <c r="U311" s="191" t="s">
        <v>116</v>
      </c>
      <c r="V311" s="199" t="s">
        <v>940</v>
      </c>
      <c r="W311" s="194"/>
      <c r="X311" s="194"/>
      <c r="Y311" s="194"/>
      <c r="Z311" s="195"/>
      <c r="AA311" s="195"/>
      <c r="AB311" s="195"/>
      <c r="AC311" s="198"/>
      <c r="AD311" s="200" t="s">
        <v>1009</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937</v>
      </c>
      <c r="K312" s="188" t="s">
        <v>115</v>
      </c>
      <c r="L312" s="189">
        <v>99</v>
      </c>
      <c r="M312" s="189" t="s">
        <v>937</v>
      </c>
      <c r="N312" s="189" t="s">
        <v>116</v>
      </c>
      <c r="O312" s="188" t="s">
        <v>938</v>
      </c>
      <c r="P312" s="190">
        <v>70</v>
      </c>
      <c r="Q312" s="190" t="s">
        <v>939</v>
      </c>
      <c r="R312" s="190" t="s">
        <v>115</v>
      </c>
      <c r="S312" s="191">
        <v>28</v>
      </c>
      <c r="T312" s="191" t="s">
        <v>939</v>
      </c>
      <c r="U312" s="191" t="s">
        <v>116</v>
      </c>
      <c r="V312" s="199" t="s">
        <v>940</v>
      </c>
      <c r="W312" s="194"/>
      <c r="X312" s="194"/>
      <c r="Y312" s="194"/>
      <c r="Z312" s="195"/>
      <c r="AA312" s="195"/>
      <c r="AB312" s="195"/>
      <c r="AC312" s="198"/>
      <c r="AD312" s="200" t="s">
        <v>1009</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974</v>
      </c>
      <c r="Y313" s="194" t="s">
        <v>115</v>
      </c>
      <c r="Z313" s="195">
        <v>1.6</v>
      </c>
      <c r="AA313" s="195" t="s">
        <v>974</v>
      </c>
      <c r="AB313" s="195" t="s">
        <v>116</v>
      </c>
      <c r="AC313" s="198" t="s">
        <v>967</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936</v>
      </c>
      <c r="H314" s="196" t="s">
        <v>59</v>
      </c>
      <c r="I314" s="188">
        <v>313</v>
      </c>
      <c r="J314" s="188" t="s">
        <v>937</v>
      </c>
      <c r="K314" s="188" t="s">
        <v>115</v>
      </c>
      <c r="L314" s="189">
        <v>117</v>
      </c>
      <c r="M314" s="189" t="s">
        <v>937</v>
      </c>
      <c r="N314" s="189" t="s">
        <v>116</v>
      </c>
      <c r="O314" s="188" t="s">
        <v>938</v>
      </c>
      <c r="P314" s="190">
        <v>61</v>
      </c>
      <c r="Q314" s="190" t="s">
        <v>939</v>
      </c>
      <c r="R314" s="190" t="s">
        <v>115</v>
      </c>
      <c r="S314" s="191">
        <v>16</v>
      </c>
      <c r="T314" s="191" t="s">
        <v>939</v>
      </c>
      <c r="U314" s="191" t="s">
        <v>116</v>
      </c>
      <c r="V314" s="199" t="s">
        <v>940</v>
      </c>
      <c r="W314" s="194"/>
      <c r="X314" s="194"/>
      <c r="Y314" s="194"/>
      <c r="Z314" s="195"/>
      <c r="AA314" s="195"/>
      <c r="AB314" s="195"/>
      <c r="AC314" s="198"/>
      <c r="AD314" s="200" t="s">
        <v>1009</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936</v>
      </c>
      <c r="H315" s="196" t="s">
        <v>59</v>
      </c>
      <c r="I315" s="188">
        <v>3.9</v>
      </c>
      <c r="J315" s="188" t="s">
        <v>1010</v>
      </c>
      <c r="K315" s="188" t="s">
        <v>115</v>
      </c>
      <c r="L315" s="189">
        <v>0.6</v>
      </c>
      <c r="M315" s="189" t="s">
        <v>1010</v>
      </c>
      <c r="N315" s="189" t="s">
        <v>947</v>
      </c>
      <c r="O315" s="188" t="s">
        <v>938</v>
      </c>
      <c r="P315" s="190">
        <v>22</v>
      </c>
      <c r="Q315" s="190" t="s">
        <v>939</v>
      </c>
      <c r="R315" s="190" t="s">
        <v>115</v>
      </c>
      <c r="S315" s="191">
        <v>6</v>
      </c>
      <c r="T315" s="191" t="s">
        <v>939</v>
      </c>
      <c r="U315" s="191" t="s">
        <v>947</v>
      </c>
      <c r="V315" s="199" t="s">
        <v>940</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936</v>
      </c>
      <c r="H316" s="196" t="s">
        <v>59</v>
      </c>
      <c r="I316" s="188">
        <v>42</v>
      </c>
      <c r="J316" s="188" t="s">
        <v>1010</v>
      </c>
      <c r="K316" s="188" t="s">
        <v>115</v>
      </c>
      <c r="L316" s="189">
        <v>6</v>
      </c>
      <c r="M316" s="189" t="s">
        <v>1010</v>
      </c>
      <c r="N316" s="189" t="s">
        <v>947</v>
      </c>
      <c r="O316" s="188" t="s">
        <v>938</v>
      </c>
      <c r="P316" s="190">
        <v>75</v>
      </c>
      <c r="Q316" s="190" t="s">
        <v>939</v>
      </c>
      <c r="R316" s="190" t="s">
        <v>115</v>
      </c>
      <c r="S316" s="191">
        <v>7</v>
      </c>
      <c r="T316" s="191" t="s">
        <v>939</v>
      </c>
      <c r="U316" s="191" t="s">
        <v>947</v>
      </c>
      <c r="V316" s="199" t="s">
        <v>940</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936</v>
      </c>
      <c r="H317" s="196" t="s">
        <v>59</v>
      </c>
      <c r="I317" s="188">
        <v>62</v>
      </c>
      <c r="J317" s="188" t="s">
        <v>1010</v>
      </c>
      <c r="K317" s="188" t="s">
        <v>115</v>
      </c>
      <c r="L317" s="189">
        <v>6</v>
      </c>
      <c r="M317" s="189" t="s">
        <v>1010</v>
      </c>
      <c r="N317" s="189" t="s">
        <v>947</v>
      </c>
      <c r="O317" s="188" t="s">
        <v>938</v>
      </c>
      <c r="P317" s="190">
        <v>90</v>
      </c>
      <c r="Q317" s="190" t="s">
        <v>939</v>
      </c>
      <c r="R317" s="190" t="s">
        <v>115</v>
      </c>
      <c r="S317" s="191">
        <v>7</v>
      </c>
      <c r="T317" s="191" t="s">
        <v>939</v>
      </c>
      <c r="U317" s="191" t="s">
        <v>947</v>
      </c>
      <c r="V317" s="199" t="s">
        <v>940</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936</v>
      </c>
      <c r="H318" s="196" t="s">
        <v>59</v>
      </c>
      <c r="I318" s="188">
        <v>12</v>
      </c>
      <c r="J318" s="188" t="s">
        <v>1010</v>
      </c>
      <c r="K318" s="188" t="s">
        <v>115</v>
      </c>
      <c r="L318" s="189">
        <v>1</v>
      </c>
      <c r="M318" s="189" t="s">
        <v>1010</v>
      </c>
      <c r="N318" s="189" t="s">
        <v>947</v>
      </c>
      <c r="O318" s="188" t="s">
        <v>938</v>
      </c>
      <c r="P318" s="190">
        <v>70</v>
      </c>
      <c r="Q318" s="190" t="s">
        <v>939</v>
      </c>
      <c r="R318" s="190" t="s">
        <v>115</v>
      </c>
      <c r="S318" s="191">
        <v>9</v>
      </c>
      <c r="T318" s="191" t="s">
        <v>939</v>
      </c>
      <c r="U318" s="191" t="s">
        <v>947</v>
      </c>
      <c r="V318" s="199" t="s">
        <v>940</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936</v>
      </c>
      <c r="H319" s="196" t="s">
        <v>59</v>
      </c>
      <c r="I319" s="188">
        <v>53</v>
      </c>
      <c r="J319" s="188" t="s">
        <v>1010</v>
      </c>
      <c r="K319" s="188" t="s">
        <v>115</v>
      </c>
      <c r="L319" s="189">
        <v>7</v>
      </c>
      <c r="M319" s="189" t="s">
        <v>1010</v>
      </c>
      <c r="N319" s="189" t="s">
        <v>947</v>
      </c>
      <c r="O319" s="188" t="s">
        <v>938</v>
      </c>
      <c r="P319" s="190">
        <v>189</v>
      </c>
      <c r="Q319" s="190" t="s">
        <v>939</v>
      </c>
      <c r="R319" s="190" t="s">
        <v>115</v>
      </c>
      <c r="S319" s="191">
        <v>16</v>
      </c>
      <c r="T319" s="191" t="s">
        <v>939</v>
      </c>
      <c r="U319" s="191" t="s">
        <v>947</v>
      </c>
      <c r="V319" s="199" t="s">
        <v>940</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936</v>
      </c>
      <c r="H320" s="196" t="s">
        <v>59</v>
      </c>
      <c r="I320" s="188"/>
      <c r="J320" s="188"/>
      <c r="K320" s="188"/>
      <c r="L320" s="189"/>
      <c r="M320" s="189"/>
      <c r="N320" s="189"/>
      <c r="O320" s="188"/>
      <c r="P320" s="190"/>
      <c r="Q320" s="190"/>
      <c r="R320" s="190"/>
      <c r="S320" s="191"/>
      <c r="T320" s="191"/>
      <c r="U320" s="191"/>
      <c r="V320" s="199"/>
      <c r="W320" s="194">
        <v>7.8</v>
      </c>
      <c r="X320" s="194" t="s">
        <v>974</v>
      </c>
      <c r="Y320" s="194" t="s">
        <v>115</v>
      </c>
      <c r="Z320" s="195">
        <v>0.6</v>
      </c>
      <c r="AA320" s="195" t="s">
        <v>974</v>
      </c>
      <c r="AB320" s="195" t="s">
        <v>947</v>
      </c>
      <c r="AC320" s="198" t="s">
        <v>967</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936</v>
      </c>
      <c r="H321" s="196" t="s">
        <v>59</v>
      </c>
      <c r="I321" s="188"/>
      <c r="J321" s="188"/>
      <c r="K321" s="188"/>
      <c r="L321" s="189"/>
      <c r="M321" s="189"/>
      <c r="N321" s="189"/>
      <c r="O321" s="188"/>
      <c r="P321" s="190"/>
      <c r="Q321" s="190"/>
      <c r="R321" s="190"/>
      <c r="S321" s="191"/>
      <c r="T321" s="191"/>
      <c r="U321" s="191"/>
      <c r="V321" s="199"/>
      <c r="W321" s="194">
        <v>3.6</v>
      </c>
      <c r="X321" s="194" t="s">
        <v>974</v>
      </c>
      <c r="Y321" s="194" t="s">
        <v>115</v>
      </c>
      <c r="Z321" s="195">
        <v>0.3</v>
      </c>
      <c r="AA321" s="195" t="s">
        <v>974</v>
      </c>
      <c r="AB321" s="195" t="s">
        <v>947</v>
      </c>
      <c r="AC321" s="198" t="s">
        <v>967</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936</v>
      </c>
      <c r="H322" s="196" t="s">
        <v>59</v>
      </c>
      <c r="I322" s="188">
        <v>35.799999999999997</v>
      </c>
      <c r="J322" s="188" t="s">
        <v>937</v>
      </c>
      <c r="K322" s="188" t="s">
        <v>115</v>
      </c>
      <c r="L322" s="189">
        <v>7.8</v>
      </c>
      <c r="M322" s="189" t="s">
        <v>937</v>
      </c>
      <c r="N322" s="189" t="s">
        <v>116</v>
      </c>
      <c r="O322" s="188" t="s">
        <v>938</v>
      </c>
      <c r="P322" s="190">
        <v>11</v>
      </c>
      <c r="Q322" s="190" t="s">
        <v>939</v>
      </c>
      <c r="R322" s="190" t="s">
        <v>115</v>
      </c>
      <c r="S322" s="191">
        <v>2.6</v>
      </c>
      <c r="T322" s="191" t="s">
        <v>939</v>
      </c>
      <c r="U322" s="191" t="s">
        <v>116</v>
      </c>
      <c r="V322" s="199" t="s">
        <v>940</v>
      </c>
      <c r="W322" s="194">
        <v>19.3</v>
      </c>
      <c r="X322" s="194" t="s">
        <v>974</v>
      </c>
      <c r="Y322" s="194" t="s">
        <v>115</v>
      </c>
      <c r="Z322" s="195">
        <v>5.5</v>
      </c>
      <c r="AA322" s="195" t="s">
        <v>974</v>
      </c>
      <c r="AB322" s="195" t="s">
        <v>116</v>
      </c>
      <c r="AC322" s="198" t="s">
        <v>946</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937</v>
      </c>
      <c r="K323" s="188" t="s">
        <v>115</v>
      </c>
      <c r="L323" s="189">
        <v>37.700000000000003</v>
      </c>
      <c r="M323" s="189" t="s">
        <v>937</v>
      </c>
      <c r="N323" s="189" t="s">
        <v>116</v>
      </c>
      <c r="O323" s="188" t="s">
        <v>938</v>
      </c>
      <c r="P323" s="190">
        <v>20</v>
      </c>
      <c r="Q323" s="190" t="s">
        <v>939</v>
      </c>
      <c r="R323" s="190" t="s">
        <v>115</v>
      </c>
      <c r="S323" s="191">
        <v>5.9</v>
      </c>
      <c r="T323" s="191" t="s">
        <v>939</v>
      </c>
      <c r="U323" s="191" t="s">
        <v>116</v>
      </c>
      <c r="V323" s="199" t="s">
        <v>940</v>
      </c>
      <c r="W323" s="194">
        <v>9.4</v>
      </c>
      <c r="X323" s="194" t="s">
        <v>974</v>
      </c>
      <c r="Y323" s="194" t="s">
        <v>115</v>
      </c>
      <c r="Z323" s="195">
        <v>4.2</v>
      </c>
      <c r="AA323" s="195" t="s">
        <v>974</v>
      </c>
      <c r="AB323" s="195" t="s">
        <v>116</v>
      </c>
      <c r="AC323" s="198" t="s">
        <v>946</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937</v>
      </c>
      <c r="K324" s="188" t="s">
        <v>115</v>
      </c>
      <c r="L324" s="189">
        <v>57</v>
      </c>
      <c r="M324" s="189" t="s">
        <v>937</v>
      </c>
      <c r="N324" s="189" t="s">
        <v>116</v>
      </c>
      <c r="O324" s="188" t="s">
        <v>938</v>
      </c>
      <c r="P324" s="190">
        <v>26.4</v>
      </c>
      <c r="Q324" s="190" t="s">
        <v>939</v>
      </c>
      <c r="R324" s="190" t="s">
        <v>115</v>
      </c>
      <c r="S324" s="191">
        <v>8.6999999999999993</v>
      </c>
      <c r="T324" s="191" t="s">
        <v>939</v>
      </c>
      <c r="U324" s="191" t="s">
        <v>116</v>
      </c>
      <c r="V324" s="199" t="s">
        <v>940</v>
      </c>
      <c r="W324" s="194">
        <v>6.5</v>
      </c>
      <c r="X324" s="194" t="s">
        <v>974</v>
      </c>
      <c r="Y324" s="194" t="s">
        <v>115</v>
      </c>
      <c r="Z324" s="195">
        <v>2.5</v>
      </c>
      <c r="AA324" s="195" t="s">
        <v>974</v>
      </c>
      <c r="AB324" s="195" t="s">
        <v>116</v>
      </c>
      <c r="AC324" s="198" t="s">
        <v>946</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936</v>
      </c>
      <c r="H325" s="196" t="s">
        <v>59</v>
      </c>
      <c r="I325" s="188">
        <v>119.2</v>
      </c>
      <c r="J325" s="188" t="s">
        <v>937</v>
      </c>
      <c r="K325" s="188" t="s">
        <v>115</v>
      </c>
      <c r="L325" s="189">
        <v>50.8</v>
      </c>
      <c r="M325" s="189" t="s">
        <v>937</v>
      </c>
      <c r="N325" s="189" t="s">
        <v>116</v>
      </c>
      <c r="O325" s="188" t="s">
        <v>938</v>
      </c>
      <c r="P325" s="190">
        <v>25.8</v>
      </c>
      <c r="Q325" s="190" t="s">
        <v>939</v>
      </c>
      <c r="R325" s="190" t="s">
        <v>115</v>
      </c>
      <c r="S325" s="191">
        <v>9.9</v>
      </c>
      <c r="T325" s="191" t="s">
        <v>939</v>
      </c>
      <c r="U325" s="191" t="s">
        <v>116</v>
      </c>
      <c r="V325" s="199" t="s">
        <v>940</v>
      </c>
      <c r="W325" s="194">
        <v>6.6</v>
      </c>
      <c r="X325" s="194" t="s">
        <v>974</v>
      </c>
      <c r="Y325" s="194" t="s">
        <v>115</v>
      </c>
      <c r="Z325" s="195">
        <v>3</v>
      </c>
      <c r="AA325" s="195" t="s">
        <v>974</v>
      </c>
      <c r="AB325" s="195" t="s">
        <v>116</v>
      </c>
      <c r="AC325" s="198" t="s">
        <v>946</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936</v>
      </c>
      <c r="H326" s="196" t="s">
        <v>59</v>
      </c>
      <c r="I326" s="188">
        <v>75.400000000000006</v>
      </c>
      <c r="J326" s="188" t="s">
        <v>937</v>
      </c>
      <c r="K326" s="188" t="s">
        <v>115</v>
      </c>
      <c r="L326" s="189">
        <v>8.57</v>
      </c>
      <c r="M326" s="189" t="s">
        <v>937</v>
      </c>
      <c r="N326" s="189" t="s">
        <v>116</v>
      </c>
      <c r="O326" s="188" t="s">
        <v>938</v>
      </c>
      <c r="P326" s="190">
        <v>71.599999999999994</v>
      </c>
      <c r="Q326" s="190" t="s">
        <v>939</v>
      </c>
      <c r="R326" s="190" t="s">
        <v>115</v>
      </c>
      <c r="S326" s="191">
        <v>48.1</v>
      </c>
      <c r="T326" s="191" t="s">
        <v>939</v>
      </c>
      <c r="U326" s="191" t="s">
        <v>116</v>
      </c>
      <c r="V326" s="199" t="s">
        <v>940</v>
      </c>
      <c r="W326" s="194">
        <v>447.11</v>
      </c>
      <c r="X326" s="194" t="s">
        <v>952</v>
      </c>
      <c r="Y326" s="194" t="s">
        <v>115</v>
      </c>
      <c r="Z326" s="195">
        <v>50.65</v>
      </c>
      <c r="AA326" s="195" t="s">
        <v>952</v>
      </c>
      <c r="AB326" s="195" t="s">
        <v>116</v>
      </c>
      <c r="AC326" s="198" t="s">
        <v>967</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936</v>
      </c>
      <c r="H327" s="196" t="s">
        <v>59</v>
      </c>
      <c r="I327" s="188">
        <v>112.4</v>
      </c>
      <c r="J327" s="188" t="s">
        <v>937</v>
      </c>
      <c r="K327" s="188" t="s">
        <v>115</v>
      </c>
      <c r="L327" s="189">
        <v>23.66</v>
      </c>
      <c r="M327" s="189" t="s">
        <v>937</v>
      </c>
      <c r="N327" s="189" t="s">
        <v>116</v>
      </c>
      <c r="O327" s="188" t="s">
        <v>938</v>
      </c>
      <c r="P327" s="190">
        <v>108.1</v>
      </c>
      <c r="Q327" s="190" t="s">
        <v>939</v>
      </c>
      <c r="R327" s="190" t="s">
        <v>115</v>
      </c>
      <c r="S327" s="191">
        <v>113.2</v>
      </c>
      <c r="T327" s="191" t="s">
        <v>939</v>
      </c>
      <c r="U327" s="191" t="s">
        <v>116</v>
      </c>
      <c r="V327" s="199" t="s">
        <v>940</v>
      </c>
      <c r="W327" s="194">
        <v>307.51</v>
      </c>
      <c r="X327" s="194" t="s">
        <v>952</v>
      </c>
      <c r="Y327" s="194" t="s">
        <v>115</v>
      </c>
      <c r="Z327" s="195">
        <v>58.44</v>
      </c>
      <c r="AA327" s="195" t="s">
        <v>952</v>
      </c>
      <c r="AB327" s="195" t="s">
        <v>116</v>
      </c>
      <c r="AC327" s="198" t="s">
        <v>967</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936</v>
      </c>
      <c r="H328" s="196" t="s">
        <v>59</v>
      </c>
      <c r="I328" s="188">
        <v>51</v>
      </c>
      <c r="J328" s="188" t="s">
        <v>963</v>
      </c>
      <c r="K328" s="188" t="s">
        <v>238</v>
      </c>
      <c r="L328" s="189"/>
      <c r="M328" s="189"/>
      <c r="N328" s="189"/>
      <c r="O328" s="188" t="s">
        <v>938</v>
      </c>
      <c r="P328" s="190"/>
      <c r="Q328" s="190"/>
      <c r="R328" s="190"/>
      <c r="S328" s="191"/>
      <c r="T328" s="191"/>
      <c r="U328" s="191"/>
      <c r="V328" s="199"/>
      <c r="W328" s="194">
        <v>11.76</v>
      </c>
      <c r="X328" s="194" t="s">
        <v>1011</v>
      </c>
      <c r="Y328" s="194" t="s">
        <v>238</v>
      </c>
      <c r="Z328" s="195"/>
      <c r="AA328" s="195"/>
      <c r="AB328" s="195"/>
      <c r="AC328" s="198"/>
      <c r="AD328" s="200" t="s">
        <v>1012</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936</v>
      </c>
      <c r="H329" s="196" t="s">
        <v>59</v>
      </c>
      <c r="I329" s="188">
        <v>59.7</v>
      </c>
      <c r="J329" s="188" t="s">
        <v>963</v>
      </c>
      <c r="K329" s="188" t="s">
        <v>238</v>
      </c>
      <c r="L329" s="189"/>
      <c r="M329" s="189"/>
      <c r="N329" s="189"/>
      <c r="O329" s="188" t="s">
        <v>938</v>
      </c>
      <c r="P329" s="190"/>
      <c r="Q329" s="190"/>
      <c r="R329" s="190"/>
      <c r="S329" s="191"/>
      <c r="T329" s="191"/>
      <c r="U329" s="191"/>
      <c r="V329" s="199"/>
      <c r="W329" s="194">
        <v>10.050000000000001</v>
      </c>
      <c r="X329" s="194" t="s">
        <v>1011</v>
      </c>
      <c r="Y329" s="194" t="s">
        <v>238</v>
      </c>
      <c r="Z329" s="195"/>
      <c r="AA329" s="195"/>
      <c r="AB329" s="195"/>
      <c r="AC329" s="198"/>
      <c r="AD329" s="200" t="s">
        <v>1012</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936</v>
      </c>
      <c r="H330" s="196" t="s">
        <v>59</v>
      </c>
      <c r="I330" s="188">
        <v>49.7</v>
      </c>
      <c r="J330" s="188" t="s">
        <v>963</v>
      </c>
      <c r="K330" s="188" t="s">
        <v>238</v>
      </c>
      <c r="L330" s="189"/>
      <c r="M330" s="189"/>
      <c r="N330" s="189"/>
      <c r="O330" s="188" t="s">
        <v>938</v>
      </c>
      <c r="P330" s="190"/>
      <c r="Q330" s="190"/>
      <c r="R330" s="190"/>
      <c r="S330" s="191"/>
      <c r="T330" s="191"/>
      <c r="U330" s="191"/>
      <c r="V330" s="199"/>
      <c r="W330" s="194">
        <v>12.07</v>
      </c>
      <c r="X330" s="194" t="s">
        <v>1011</v>
      </c>
      <c r="Y330" s="194" t="s">
        <v>238</v>
      </c>
      <c r="Z330" s="195"/>
      <c r="AA330" s="195"/>
      <c r="AB330" s="195"/>
      <c r="AC330" s="198"/>
      <c r="AD330" s="200" t="s">
        <v>1012</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936</v>
      </c>
      <c r="H331" s="196" t="s">
        <v>59</v>
      </c>
      <c r="I331" s="188">
        <v>16.100000000000001</v>
      </c>
      <c r="J331" s="188" t="s">
        <v>963</v>
      </c>
      <c r="K331" s="188" t="s">
        <v>238</v>
      </c>
      <c r="L331" s="189"/>
      <c r="M331" s="189"/>
      <c r="N331" s="189"/>
      <c r="O331" s="188" t="s">
        <v>938</v>
      </c>
      <c r="P331" s="190"/>
      <c r="Q331" s="190"/>
      <c r="R331" s="190"/>
      <c r="S331" s="191"/>
      <c r="T331" s="191"/>
      <c r="U331" s="191"/>
      <c r="V331" s="199"/>
      <c r="W331" s="194">
        <v>37.26</v>
      </c>
      <c r="X331" s="194" t="s">
        <v>1011</v>
      </c>
      <c r="Y331" s="194" t="s">
        <v>238</v>
      </c>
      <c r="Z331" s="195"/>
      <c r="AA331" s="195"/>
      <c r="AB331" s="195"/>
      <c r="AC331" s="198"/>
      <c r="AD331" s="200" t="s">
        <v>1012</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936</v>
      </c>
      <c r="H332" s="196" t="s">
        <v>59</v>
      </c>
      <c r="I332" s="188">
        <v>79.099999999999994</v>
      </c>
      <c r="J332" s="188" t="s">
        <v>963</v>
      </c>
      <c r="K332" s="188" t="s">
        <v>238</v>
      </c>
      <c r="L332" s="189"/>
      <c r="M332" s="189"/>
      <c r="N332" s="189"/>
      <c r="O332" s="188" t="s">
        <v>938</v>
      </c>
      <c r="P332" s="190"/>
      <c r="Q332" s="190"/>
      <c r="R332" s="190"/>
      <c r="S332" s="191"/>
      <c r="T332" s="191"/>
      <c r="U332" s="191"/>
      <c r="V332" s="199"/>
      <c r="W332" s="194">
        <v>7.58</v>
      </c>
      <c r="X332" s="194" t="s">
        <v>1011</v>
      </c>
      <c r="Y332" s="194" t="s">
        <v>238</v>
      </c>
      <c r="Z332" s="195"/>
      <c r="AA332" s="195"/>
      <c r="AB332" s="195"/>
      <c r="AC332" s="198"/>
      <c r="AD332" s="200" t="s">
        <v>1012</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936</v>
      </c>
      <c r="H333" s="196" t="s">
        <v>59</v>
      </c>
      <c r="I333" s="188">
        <v>60.6</v>
      </c>
      <c r="J333" s="188" t="s">
        <v>963</v>
      </c>
      <c r="K333" s="188" t="s">
        <v>238</v>
      </c>
      <c r="L333" s="189"/>
      <c r="M333" s="189"/>
      <c r="N333" s="189"/>
      <c r="O333" s="188" t="s">
        <v>938</v>
      </c>
      <c r="P333" s="190"/>
      <c r="Q333" s="190"/>
      <c r="R333" s="190"/>
      <c r="S333" s="191"/>
      <c r="T333" s="191"/>
      <c r="U333" s="191"/>
      <c r="V333" s="199"/>
      <c r="W333" s="194">
        <v>9.9</v>
      </c>
      <c r="X333" s="194" t="s">
        <v>1011</v>
      </c>
      <c r="Y333" s="194" t="s">
        <v>238</v>
      </c>
      <c r="Z333" s="195"/>
      <c r="AA333" s="195"/>
      <c r="AB333" s="195"/>
      <c r="AC333" s="198"/>
      <c r="AD333" s="200" t="s">
        <v>1012</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936</v>
      </c>
      <c r="H334" s="196" t="s">
        <v>59</v>
      </c>
      <c r="I334" s="188">
        <v>59.3</v>
      </c>
      <c r="J334" s="188" t="s">
        <v>963</v>
      </c>
      <c r="K334" s="188" t="s">
        <v>238</v>
      </c>
      <c r="L334" s="189"/>
      <c r="M334" s="189"/>
      <c r="N334" s="189"/>
      <c r="O334" s="188" t="s">
        <v>938</v>
      </c>
      <c r="P334" s="190"/>
      <c r="Q334" s="190"/>
      <c r="R334" s="190"/>
      <c r="S334" s="191"/>
      <c r="T334" s="191"/>
      <c r="U334" s="191"/>
      <c r="V334" s="199"/>
      <c r="W334" s="194">
        <v>15.17</v>
      </c>
      <c r="X334" s="194" t="s">
        <v>1011</v>
      </c>
      <c r="Y334" s="194" t="s">
        <v>238</v>
      </c>
      <c r="Z334" s="195"/>
      <c r="AA334" s="195"/>
      <c r="AB334" s="195"/>
      <c r="AC334" s="198"/>
      <c r="AD334" s="200" t="s">
        <v>1012</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936</v>
      </c>
      <c r="H335" s="196" t="s">
        <v>59</v>
      </c>
      <c r="I335" s="188">
        <v>72.7</v>
      </c>
      <c r="J335" s="188" t="s">
        <v>963</v>
      </c>
      <c r="K335" s="188" t="s">
        <v>238</v>
      </c>
      <c r="L335" s="189"/>
      <c r="M335" s="189"/>
      <c r="N335" s="189"/>
      <c r="O335" s="188" t="s">
        <v>938</v>
      </c>
      <c r="P335" s="190"/>
      <c r="Q335" s="190"/>
      <c r="R335" s="190"/>
      <c r="S335" s="191"/>
      <c r="T335" s="191"/>
      <c r="U335" s="191"/>
      <c r="V335" s="199"/>
      <c r="W335" s="194">
        <v>12.38</v>
      </c>
      <c r="X335" s="194" t="s">
        <v>1011</v>
      </c>
      <c r="Y335" s="194" t="s">
        <v>238</v>
      </c>
      <c r="Z335" s="195"/>
      <c r="AA335" s="195"/>
      <c r="AB335" s="195"/>
      <c r="AC335" s="198"/>
      <c r="AD335" s="200" t="s">
        <v>1012</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936</v>
      </c>
      <c r="H336" s="196" t="s">
        <v>59</v>
      </c>
      <c r="I336" s="188">
        <v>105.7</v>
      </c>
      <c r="J336" s="188" t="s">
        <v>963</v>
      </c>
      <c r="K336" s="188" t="s">
        <v>238</v>
      </c>
      <c r="L336" s="189"/>
      <c r="M336" s="189"/>
      <c r="N336" s="189"/>
      <c r="O336" s="188" t="s">
        <v>938</v>
      </c>
      <c r="P336" s="190"/>
      <c r="Q336" s="190"/>
      <c r="R336" s="190"/>
      <c r="S336" s="191"/>
      <c r="T336" s="191"/>
      <c r="U336" s="191"/>
      <c r="V336" s="199"/>
      <c r="W336" s="194">
        <v>8.51</v>
      </c>
      <c r="X336" s="194" t="s">
        <v>1011</v>
      </c>
      <c r="Y336" s="194" t="s">
        <v>238</v>
      </c>
      <c r="Z336" s="195"/>
      <c r="AA336" s="195"/>
      <c r="AB336" s="195"/>
      <c r="AC336" s="198"/>
      <c r="AD336" s="200" t="s">
        <v>1012</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936</v>
      </c>
      <c r="H337" s="196" t="s">
        <v>59</v>
      </c>
      <c r="I337" s="188">
        <v>79.2</v>
      </c>
      <c r="J337" s="188" t="s">
        <v>963</v>
      </c>
      <c r="K337" s="188" t="s">
        <v>238</v>
      </c>
      <c r="L337" s="189"/>
      <c r="M337" s="189"/>
      <c r="N337" s="189"/>
      <c r="O337" s="188" t="s">
        <v>938</v>
      </c>
      <c r="P337" s="190"/>
      <c r="Q337" s="190"/>
      <c r="R337" s="190"/>
      <c r="S337" s="191"/>
      <c r="T337" s="191"/>
      <c r="U337" s="191"/>
      <c r="V337" s="199"/>
      <c r="W337" s="194">
        <v>11.51</v>
      </c>
      <c r="X337" s="194" t="s">
        <v>1011</v>
      </c>
      <c r="Y337" s="194" t="s">
        <v>238</v>
      </c>
      <c r="Z337" s="195"/>
      <c r="AA337" s="195"/>
      <c r="AB337" s="195"/>
      <c r="AC337" s="198"/>
      <c r="AD337" s="200" t="s">
        <v>1012</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936</v>
      </c>
      <c r="H338" s="196" t="s">
        <v>59</v>
      </c>
      <c r="I338" s="188">
        <v>93.3</v>
      </c>
      <c r="J338" s="188" t="s">
        <v>963</v>
      </c>
      <c r="K338" s="188" t="s">
        <v>238</v>
      </c>
      <c r="L338" s="189"/>
      <c r="M338" s="189"/>
      <c r="N338" s="189"/>
      <c r="O338" s="188" t="s">
        <v>938</v>
      </c>
      <c r="P338" s="190"/>
      <c r="Q338" s="190"/>
      <c r="R338" s="190"/>
      <c r="S338" s="191"/>
      <c r="T338" s="191"/>
      <c r="U338" s="191"/>
      <c r="V338" s="199"/>
      <c r="W338" s="194">
        <v>9.65</v>
      </c>
      <c r="X338" s="194" t="s">
        <v>1011</v>
      </c>
      <c r="Y338" s="194" t="s">
        <v>238</v>
      </c>
      <c r="Z338" s="195"/>
      <c r="AA338" s="195"/>
      <c r="AB338" s="195"/>
      <c r="AC338" s="198"/>
      <c r="AD338" s="200" t="s">
        <v>1012</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936</v>
      </c>
      <c r="H339" s="196" t="s">
        <v>59</v>
      </c>
      <c r="I339" s="188">
        <v>145.4</v>
      </c>
      <c r="J339" s="188" t="s">
        <v>963</v>
      </c>
      <c r="K339" s="188" t="s">
        <v>238</v>
      </c>
      <c r="L339" s="189"/>
      <c r="M339" s="189"/>
      <c r="N339" s="189"/>
      <c r="O339" s="188" t="s">
        <v>938</v>
      </c>
      <c r="P339" s="190"/>
      <c r="Q339" s="190"/>
      <c r="R339" s="190"/>
      <c r="S339" s="191"/>
      <c r="T339" s="191"/>
      <c r="U339" s="191"/>
      <c r="V339" s="199"/>
      <c r="W339" s="194">
        <v>6.19</v>
      </c>
      <c r="X339" s="194" t="s">
        <v>1011</v>
      </c>
      <c r="Y339" s="194" t="s">
        <v>238</v>
      </c>
      <c r="Z339" s="195"/>
      <c r="AA339" s="195"/>
      <c r="AB339" s="195"/>
      <c r="AC339" s="198"/>
      <c r="AD339" s="200" t="s">
        <v>1012</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936</v>
      </c>
      <c r="H340" s="196" t="s">
        <v>59</v>
      </c>
      <c r="I340" s="188">
        <v>97.8</v>
      </c>
      <c r="J340" s="188" t="s">
        <v>963</v>
      </c>
      <c r="K340" s="188" t="s">
        <v>238</v>
      </c>
      <c r="L340" s="189"/>
      <c r="M340" s="189"/>
      <c r="N340" s="189"/>
      <c r="O340" s="188" t="s">
        <v>938</v>
      </c>
      <c r="P340" s="190"/>
      <c r="Q340" s="190"/>
      <c r="R340" s="190"/>
      <c r="S340" s="191"/>
      <c r="T340" s="191"/>
      <c r="U340" s="191"/>
      <c r="V340" s="199"/>
      <c r="W340" s="194">
        <v>12.26</v>
      </c>
      <c r="X340" s="194" t="s">
        <v>1011</v>
      </c>
      <c r="Y340" s="194" t="s">
        <v>238</v>
      </c>
      <c r="Z340" s="195"/>
      <c r="AA340" s="195"/>
      <c r="AB340" s="195"/>
      <c r="AC340" s="198"/>
      <c r="AD340" s="200" t="s">
        <v>1012</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936</v>
      </c>
      <c r="H341" s="196" t="s">
        <v>59</v>
      </c>
      <c r="I341" s="188">
        <v>201.7</v>
      </c>
      <c r="J341" s="188" t="s">
        <v>963</v>
      </c>
      <c r="K341" s="188" t="s">
        <v>238</v>
      </c>
      <c r="L341" s="189"/>
      <c r="M341" s="189"/>
      <c r="N341" s="189"/>
      <c r="O341" s="188" t="s">
        <v>938</v>
      </c>
      <c r="P341" s="190"/>
      <c r="Q341" s="190"/>
      <c r="R341" s="190"/>
      <c r="S341" s="191"/>
      <c r="T341" s="191"/>
      <c r="U341" s="191"/>
      <c r="V341" s="199"/>
      <c r="W341" s="194">
        <v>5.95</v>
      </c>
      <c r="X341" s="194" t="s">
        <v>1011</v>
      </c>
      <c r="Y341" s="194" t="s">
        <v>238</v>
      </c>
      <c r="Z341" s="195"/>
      <c r="AA341" s="195"/>
      <c r="AB341" s="195"/>
      <c r="AC341" s="198"/>
      <c r="AD341" s="200" t="s">
        <v>1012</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936</v>
      </c>
      <c r="H342" s="196" t="s">
        <v>59</v>
      </c>
      <c r="I342" s="188">
        <v>90.4</v>
      </c>
      <c r="J342" s="188" t="s">
        <v>963</v>
      </c>
      <c r="K342" s="188" t="s">
        <v>238</v>
      </c>
      <c r="L342" s="189"/>
      <c r="M342" s="189"/>
      <c r="N342" s="189"/>
      <c r="O342" s="188" t="s">
        <v>938</v>
      </c>
      <c r="P342" s="190"/>
      <c r="Q342" s="190"/>
      <c r="R342" s="190"/>
      <c r="S342" s="191"/>
      <c r="T342" s="191"/>
      <c r="U342" s="191"/>
      <c r="V342" s="199"/>
      <c r="W342" s="194">
        <v>13.27</v>
      </c>
      <c r="X342" s="194" t="s">
        <v>1011</v>
      </c>
      <c r="Y342" s="194" t="s">
        <v>238</v>
      </c>
      <c r="Z342" s="195"/>
      <c r="AA342" s="195"/>
      <c r="AB342" s="195"/>
      <c r="AC342" s="198"/>
      <c r="AD342" s="200" t="s">
        <v>1012</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936</v>
      </c>
      <c r="H343" s="196" t="s">
        <v>59</v>
      </c>
      <c r="I343" s="188">
        <v>107.3</v>
      </c>
      <c r="J343" s="188" t="s">
        <v>963</v>
      </c>
      <c r="K343" s="188" t="s">
        <v>238</v>
      </c>
      <c r="L343" s="189"/>
      <c r="M343" s="189"/>
      <c r="N343" s="189"/>
      <c r="O343" s="188" t="s">
        <v>938</v>
      </c>
      <c r="P343" s="190"/>
      <c r="Q343" s="190"/>
      <c r="R343" s="190"/>
      <c r="S343" s="191"/>
      <c r="T343" s="191"/>
      <c r="U343" s="191"/>
      <c r="V343" s="199"/>
      <c r="W343" s="194">
        <v>11.18</v>
      </c>
      <c r="X343" s="194" t="s">
        <v>1011</v>
      </c>
      <c r="Y343" s="194" t="s">
        <v>238</v>
      </c>
      <c r="Z343" s="195"/>
      <c r="AA343" s="195"/>
      <c r="AB343" s="195"/>
      <c r="AC343" s="198"/>
      <c r="AD343" s="200" t="s">
        <v>1012</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936</v>
      </c>
      <c r="H344" s="196" t="s">
        <v>59</v>
      </c>
      <c r="I344" s="188">
        <v>231.4</v>
      </c>
      <c r="J344" s="188" t="s">
        <v>963</v>
      </c>
      <c r="K344" s="188" t="s">
        <v>238</v>
      </c>
      <c r="L344" s="189"/>
      <c r="M344" s="189"/>
      <c r="N344" s="189"/>
      <c r="O344" s="188" t="s">
        <v>938</v>
      </c>
      <c r="P344" s="190"/>
      <c r="Q344" s="190"/>
      <c r="R344" s="190"/>
      <c r="S344" s="191"/>
      <c r="T344" s="191"/>
      <c r="U344" s="191"/>
      <c r="V344" s="199"/>
      <c r="W344" s="194">
        <v>5.18</v>
      </c>
      <c r="X344" s="194" t="s">
        <v>1011</v>
      </c>
      <c r="Y344" s="194" t="s">
        <v>238</v>
      </c>
      <c r="Z344" s="195"/>
      <c r="AA344" s="195"/>
      <c r="AB344" s="195"/>
      <c r="AC344" s="198"/>
      <c r="AD344" s="200" t="s">
        <v>1012</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936</v>
      </c>
      <c r="H345" s="196" t="s">
        <v>59</v>
      </c>
      <c r="I345" s="188">
        <v>267.89999999999998</v>
      </c>
      <c r="J345" s="188" t="s">
        <v>963</v>
      </c>
      <c r="K345" s="188" t="s">
        <v>238</v>
      </c>
      <c r="L345" s="189"/>
      <c r="M345" s="189"/>
      <c r="N345" s="189"/>
      <c r="O345" s="188" t="s">
        <v>938</v>
      </c>
      <c r="P345" s="190"/>
      <c r="Q345" s="190"/>
      <c r="R345" s="190"/>
      <c r="S345" s="191"/>
      <c r="T345" s="191"/>
      <c r="U345" s="191"/>
      <c r="V345" s="199"/>
      <c r="W345" s="194">
        <v>4.4800000000000004</v>
      </c>
      <c r="X345" s="194" t="s">
        <v>1011</v>
      </c>
      <c r="Y345" s="194" t="s">
        <v>238</v>
      </c>
      <c r="Z345" s="195"/>
      <c r="AA345" s="195"/>
      <c r="AB345" s="195"/>
      <c r="AC345" s="198"/>
      <c r="AD345" s="200" t="s">
        <v>1012</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937</v>
      </c>
      <c r="K346" s="188" t="s">
        <v>334</v>
      </c>
      <c r="L346" s="189">
        <v>1231</v>
      </c>
      <c r="M346" s="189" t="s">
        <v>937</v>
      </c>
      <c r="N346" s="189" t="s">
        <v>116</v>
      </c>
      <c r="O346" s="188" t="s">
        <v>941</v>
      </c>
      <c r="P346" s="190">
        <v>827</v>
      </c>
      <c r="Q346" s="190" t="s">
        <v>939</v>
      </c>
      <c r="R346" s="190" t="s">
        <v>115</v>
      </c>
      <c r="S346" s="191">
        <v>859</v>
      </c>
      <c r="T346" s="191" t="s">
        <v>939</v>
      </c>
      <c r="U346" s="191" t="s">
        <v>116</v>
      </c>
      <c r="V346" s="199" t="s">
        <v>1320</v>
      </c>
      <c r="W346" s="194">
        <v>1143</v>
      </c>
      <c r="X346" s="194" t="s">
        <v>1211</v>
      </c>
      <c r="Y346" s="194" t="s">
        <v>334</v>
      </c>
      <c r="Z346" s="195">
        <v>513</v>
      </c>
      <c r="AA346" s="195" t="s">
        <v>1211</v>
      </c>
      <c r="AB346" s="195" t="s">
        <v>334</v>
      </c>
      <c r="AC346" s="198" t="s">
        <v>950</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937</v>
      </c>
      <c r="K347" s="188" t="s">
        <v>334</v>
      </c>
      <c r="L347" s="189">
        <v>11316</v>
      </c>
      <c r="M347" s="189" t="s">
        <v>937</v>
      </c>
      <c r="N347" s="189" t="s">
        <v>116</v>
      </c>
      <c r="O347" s="188" t="s">
        <v>941</v>
      </c>
      <c r="P347" s="190">
        <v>1553</v>
      </c>
      <c r="Q347" s="190" t="s">
        <v>939</v>
      </c>
      <c r="R347" s="190" t="s">
        <v>115</v>
      </c>
      <c r="S347" s="191">
        <v>918</v>
      </c>
      <c r="T347" s="191" t="s">
        <v>939</v>
      </c>
      <c r="U347" s="191" t="s">
        <v>116</v>
      </c>
      <c r="V347" s="199" t="s">
        <v>1320</v>
      </c>
      <c r="W347" s="194">
        <v>529</v>
      </c>
      <c r="X347" s="194" t="s">
        <v>1211</v>
      </c>
      <c r="Y347" s="194" t="s">
        <v>334</v>
      </c>
      <c r="Z347" s="195">
        <v>611</v>
      </c>
      <c r="AA347" s="195" t="s">
        <v>1211</v>
      </c>
      <c r="AB347" s="195" t="s">
        <v>334</v>
      </c>
      <c r="AC347" s="198" t="s">
        <v>950</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937</v>
      </c>
      <c r="K348" s="188" t="s">
        <v>334</v>
      </c>
      <c r="L348" s="189">
        <v>1711</v>
      </c>
      <c r="M348" s="189" t="s">
        <v>937</v>
      </c>
      <c r="N348" s="189" t="s">
        <v>116</v>
      </c>
      <c r="O348" s="188" t="s">
        <v>941</v>
      </c>
      <c r="P348" s="190">
        <v>785</v>
      </c>
      <c r="Q348" s="190" t="s">
        <v>939</v>
      </c>
      <c r="R348" s="190" t="s">
        <v>115</v>
      </c>
      <c r="S348" s="191">
        <v>301</v>
      </c>
      <c r="T348" s="191" t="s">
        <v>939</v>
      </c>
      <c r="U348" s="191" t="s">
        <v>116</v>
      </c>
      <c r="V348" s="199" t="s">
        <v>1320</v>
      </c>
      <c r="W348" s="194">
        <v>621</v>
      </c>
      <c r="X348" s="194" t="s">
        <v>1211</v>
      </c>
      <c r="Y348" s="194" t="s">
        <v>334</v>
      </c>
      <c r="Z348" s="195">
        <v>340</v>
      </c>
      <c r="AA348" s="195" t="s">
        <v>1211</v>
      </c>
      <c r="AB348" s="195" t="s">
        <v>334</v>
      </c>
      <c r="AC348" s="198" t="s">
        <v>950</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937</v>
      </c>
      <c r="K349" s="188" t="s">
        <v>334</v>
      </c>
      <c r="L349" s="189">
        <v>1076</v>
      </c>
      <c r="M349" s="189" t="s">
        <v>937</v>
      </c>
      <c r="N349" s="189" t="s">
        <v>116</v>
      </c>
      <c r="O349" s="188" t="s">
        <v>941</v>
      </c>
      <c r="P349" s="190">
        <v>806</v>
      </c>
      <c r="Q349" s="190" t="s">
        <v>939</v>
      </c>
      <c r="R349" s="190" t="s">
        <v>115</v>
      </c>
      <c r="S349" s="191">
        <v>381</v>
      </c>
      <c r="T349" s="191" t="s">
        <v>939</v>
      </c>
      <c r="U349" s="191" t="s">
        <v>116</v>
      </c>
      <c r="V349" s="199" t="s">
        <v>1320</v>
      </c>
      <c r="W349" s="194">
        <v>777</v>
      </c>
      <c r="X349" s="194" t="s">
        <v>1211</v>
      </c>
      <c r="Y349" s="194" t="s">
        <v>334</v>
      </c>
      <c r="Z349" s="195">
        <v>455</v>
      </c>
      <c r="AA349" s="195" t="s">
        <v>1211</v>
      </c>
      <c r="AB349" s="195" t="s">
        <v>334</v>
      </c>
      <c r="AC349" s="198" t="s">
        <v>950</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936</v>
      </c>
      <c r="H350" s="58" t="s">
        <v>59</v>
      </c>
      <c r="I350" s="46">
        <v>102</v>
      </c>
      <c r="J350" s="46" t="s">
        <v>1010</v>
      </c>
      <c r="K350" s="46" t="s">
        <v>115</v>
      </c>
      <c r="L350" s="47">
        <v>10</v>
      </c>
      <c r="M350" s="47" t="s">
        <v>1010</v>
      </c>
      <c r="N350" s="47" t="s">
        <v>947</v>
      </c>
      <c r="O350" s="46" t="s">
        <v>938</v>
      </c>
      <c r="P350" s="48">
        <v>34</v>
      </c>
      <c r="Q350" s="48" t="s">
        <v>939</v>
      </c>
      <c r="R350" s="48" t="s">
        <v>115</v>
      </c>
      <c r="S350" s="49">
        <v>5</v>
      </c>
      <c r="T350" s="49" t="s">
        <v>939</v>
      </c>
      <c r="U350" s="49" t="s">
        <v>947</v>
      </c>
      <c r="V350" s="62" t="s">
        <v>940</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936</v>
      </c>
      <c r="H351" s="58" t="s">
        <v>59</v>
      </c>
      <c r="I351" s="46">
        <v>586</v>
      </c>
      <c r="J351" s="46" t="s">
        <v>1010</v>
      </c>
      <c r="K351" s="46" t="s">
        <v>115</v>
      </c>
      <c r="L351" s="47">
        <v>73</v>
      </c>
      <c r="M351" s="47" t="s">
        <v>1010</v>
      </c>
      <c r="N351" s="47" t="s">
        <v>947</v>
      </c>
      <c r="O351" s="46" t="s">
        <v>938</v>
      </c>
      <c r="P351" s="48">
        <v>87</v>
      </c>
      <c r="Q351" s="48" t="s">
        <v>939</v>
      </c>
      <c r="R351" s="48" t="s">
        <v>115</v>
      </c>
      <c r="S351" s="49">
        <v>11</v>
      </c>
      <c r="T351" s="49" t="s">
        <v>939</v>
      </c>
      <c r="U351" s="49" t="s">
        <v>947</v>
      </c>
      <c r="V351" s="62" t="s">
        <v>940</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936</v>
      </c>
      <c r="H352" s="58" t="s">
        <v>59</v>
      </c>
      <c r="I352" s="46">
        <v>0.68</v>
      </c>
      <c r="J352" s="46" t="s">
        <v>937</v>
      </c>
      <c r="K352" s="46" t="s">
        <v>115</v>
      </c>
      <c r="L352" s="47">
        <v>0.25</v>
      </c>
      <c r="M352" s="47" t="s">
        <v>937</v>
      </c>
      <c r="N352" s="47" t="s">
        <v>116</v>
      </c>
      <c r="O352" s="46" t="s">
        <v>938</v>
      </c>
      <c r="P352" s="48">
        <v>0.31</v>
      </c>
      <c r="Q352" s="48" t="s">
        <v>939</v>
      </c>
      <c r="R352" s="48" t="s">
        <v>115</v>
      </c>
      <c r="S352" s="49">
        <v>0.09</v>
      </c>
      <c r="T352" s="49" t="s">
        <v>939</v>
      </c>
      <c r="U352" s="49" t="s">
        <v>116</v>
      </c>
      <c r="V352" s="62" t="s">
        <v>940</v>
      </c>
      <c r="W352" s="54">
        <v>128</v>
      </c>
      <c r="X352" s="54" t="s">
        <v>964</v>
      </c>
      <c r="Y352" s="54" t="s">
        <v>115</v>
      </c>
      <c r="Z352" s="56">
        <v>60</v>
      </c>
      <c r="AA352" s="56" t="s">
        <v>964</v>
      </c>
      <c r="AB352" s="56" t="s">
        <v>116</v>
      </c>
      <c r="AC352" s="61" t="s">
        <v>946</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936</v>
      </c>
      <c r="H353" s="58" t="s">
        <v>59</v>
      </c>
      <c r="I353" s="46">
        <v>0.3</v>
      </c>
      <c r="J353" s="46" t="s">
        <v>937</v>
      </c>
      <c r="K353" s="46" t="s">
        <v>115</v>
      </c>
      <c r="L353" s="47">
        <v>0.11</v>
      </c>
      <c r="M353" s="47" t="s">
        <v>937</v>
      </c>
      <c r="N353" s="47" t="s">
        <v>116</v>
      </c>
      <c r="O353" s="46" t="s">
        <v>938</v>
      </c>
      <c r="P353" s="48">
        <v>7.0000000000000007E-2</v>
      </c>
      <c r="Q353" s="48" t="s">
        <v>939</v>
      </c>
      <c r="R353" s="48" t="s">
        <v>115</v>
      </c>
      <c r="S353" s="49">
        <v>0.02</v>
      </c>
      <c r="T353" s="49" t="s">
        <v>939</v>
      </c>
      <c r="U353" s="49" t="s">
        <v>116</v>
      </c>
      <c r="V353" s="62" t="s">
        <v>940</v>
      </c>
      <c r="W353" s="54">
        <v>1089</v>
      </c>
      <c r="X353" s="54" t="s">
        <v>964</v>
      </c>
      <c r="Y353" s="54" t="s">
        <v>115</v>
      </c>
      <c r="Z353" s="56">
        <v>1619</v>
      </c>
      <c r="AA353" s="56" t="s">
        <v>964</v>
      </c>
      <c r="AB353" s="56" t="s">
        <v>116</v>
      </c>
      <c r="AC353" s="61" t="s">
        <v>946</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936</v>
      </c>
      <c r="H354" s="58" t="s">
        <v>59</v>
      </c>
      <c r="I354" s="46">
        <v>4.4000000000000004</v>
      </c>
      <c r="J354" s="46" t="s">
        <v>937</v>
      </c>
      <c r="K354" s="46" t="s">
        <v>115</v>
      </c>
      <c r="L354" s="47">
        <v>1.6</v>
      </c>
      <c r="M354" s="47" t="s">
        <v>937</v>
      </c>
      <c r="N354" s="47" t="s">
        <v>116</v>
      </c>
      <c r="O354" s="46" t="s">
        <v>938</v>
      </c>
      <c r="P354" s="48">
        <v>1.1599999999999999</v>
      </c>
      <c r="Q354" s="48" t="s">
        <v>939</v>
      </c>
      <c r="R354" s="48" t="s">
        <v>115</v>
      </c>
      <c r="S354" s="49">
        <v>0.21</v>
      </c>
      <c r="T354" s="49" t="s">
        <v>939</v>
      </c>
      <c r="U354" s="49" t="s">
        <v>116</v>
      </c>
      <c r="V354" s="62" t="s">
        <v>940</v>
      </c>
      <c r="W354" s="54">
        <v>19</v>
      </c>
      <c r="X354" s="54" t="s">
        <v>964</v>
      </c>
      <c r="Y354" s="54" t="s">
        <v>115</v>
      </c>
      <c r="Z354" s="56">
        <v>7</v>
      </c>
      <c r="AA354" s="56" t="s">
        <v>964</v>
      </c>
      <c r="AB354" s="56" t="s">
        <v>116</v>
      </c>
      <c r="AC354" s="61" t="s">
        <v>946</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936</v>
      </c>
      <c r="H355" s="58" t="s">
        <v>59</v>
      </c>
      <c r="I355" s="46">
        <v>67</v>
      </c>
      <c r="J355" s="46" t="s">
        <v>937</v>
      </c>
      <c r="K355" s="46" t="s">
        <v>115</v>
      </c>
      <c r="L355" s="47">
        <v>30</v>
      </c>
      <c r="M355" s="47" t="s">
        <v>937</v>
      </c>
      <c r="N355" s="47" t="s">
        <v>116</v>
      </c>
      <c r="O355" s="46" t="s">
        <v>938</v>
      </c>
      <c r="P355" s="48">
        <v>26</v>
      </c>
      <c r="Q355" s="48" t="s">
        <v>939</v>
      </c>
      <c r="R355" s="48" t="s">
        <v>115</v>
      </c>
      <c r="S355" s="49">
        <v>11</v>
      </c>
      <c r="T355" s="49" t="s">
        <v>939</v>
      </c>
      <c r="U355" s="49" t="s">
        <v>116</v>
      </c>
      <c r="V355" s="62" t="s">
        <v>940</v>
      </c>
      <c r="W355" s="54">
        <v>129</v>
      </c>
      <c r="X355" s="54" t="s">
        <v>964</v>
      </c>
      <c r="Y355" s="54" t="s">
        <v>115</v>
      </c>
      <c r="Z355" s="56">
        <v>44</v>
      </c>
      <c r="AA355" s="56" t="s">
        <v>964</v>
      </c>
      <c r="AB355" s="56" t="s">
        <v>116</v>
      </c>
      <c r="AC355" s="61" t="s">
        <v>946</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936</v>
      </c>
      <c r="H356" s="58" t="s">
        <v>59</v>
      </c>
      <c r="I356" s="46">
        <v>3.5</v>
      </c>
      <c r="J356" s="46" t="s">
        <v>937</v>
      </c>
      <c r="K356" s="46" t="s">
        <v>115</v>
      </c>
      <c r="L356" s="47">
        <v>0.2</v>
      </c>
      <c r="M356" s="47" t="s">
        <v>937</v>
      </c>
      <c r="N356" s="47" t="s">
        <v>116</v>
      </c>
      <c r="O356" s="46" t="s">
        <v>938</v>
      </c>
      <c r="P356" s="48">
        <v>2.9</v>
      </c>
      <c r="Q356" s="48" t="s">
        <v>939</v>
      </c>
      <c r="R356" s="48" t="s">
        <v>115</v>
      </c>
      <c r="S356" s="49">
        <v>0.5</v>
      </c>
      <c r="T356" s="49" t="s">
        <v>939</v>
      </c>
      <c r="U356" s="49" t="s">
        <v>116</v>
      </c>
      <c r="V356" s="62" t="s">
        <v>940</v>
      </c>
      <c r="W356" s="54">
        <v>2179</v>
      </c>
      <c r="X356" s="54" t="s">
        <v>964</v>
      </c>
      <c r="Y356" s="54" t="s">
        <v>115</v>
      </c>
      <c r="Z356" s="56">
        <v>148</v>
      </c>
      <c r="AA356" s="56" t="s">
        <v>964</v>
      </c>
      <c r="AB356" s="56" t="s">
        <v>116</v>
      </c>
      <c r="AC356" s="61" t="s">
        <v>946</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936</v>
      </c>
      <c r="H357" s="58" t="s">
        <v>59</v>
      </c>
      <c r="I357" s="46">
        <v>60.8</v>
      </c>
      <c r="J357" s="46" t="s">
        <v>954</v>
      </c>
      <c r="K357" s="46" t="s">
        <v>115</v>
      </c>
      <c r="L357" s="47">
        <v>22.1</v>
      </c>
      <c r="M357" s="47" t="s">
        <v>954</v>
      </c>
      <c r="N357" s="47" t="s">
        <v>116</v>
      </c>
      <c r="O357" s="46" t="s">
        <v>938</v>
      </c>
      <c r="P357" s="48">
        <v>12.5</v>
      </c>
      <c r="Q357" s="48" t="s">
        <v>957</v>
      </c>
      <c r="R357" s="48" t="s">
        <v>115</v>
      </c>
      <c r="S357" s="49">
        <v>3.4</v>
      </c>
      <c r="T357" s="49" t="s">
        <v>957</v>
      </c>
      <c r="U357" s="49" t="s">
        <v>116</v>
      </c>
      <c r="V357" s="62" t="s">
        <v>940</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936</v>
      </c>
      <c r="H358" s="58" t="s">
        <v>59</v>
      </c>
      <c r="I358" s="46">
        <v>47.3</v>
      </c>
      <c r="J358" s="46" t="s">
        <v>954</v>
      </c>
      <c r="K358" s="46" t="s">
        <v>115</v>
      </c>
      <c r="L358" s="47">
        <v>19.7</v>
      </c>
      <c r="M358" s="47" t="s">
        <v>954</v>
      </c>
      <c r="N358" s="47" t="s">
        <v>116</v>
      </c>
      <c r="O358" s="46" t="s">
        <v>938</v>
      </c>
      <c r="P358" s="48">
        <v>11</v>
      </c>
      <c r="Q358" s="48" t="s">
        <v>957</v>
      </c>
      <c r="R358" s="48" t="s">
        <v>115</v>
      </c>
      <c r="S358" s="49">
        <v>2.9</v>
      </c>
      <c r="T358" s="49" t="s">
        <v>957</v>
      </c>
      <c r="U358" s="49" t="s">
        <v>116</v>
      </c>
      <c r="V358" s="62" t="s">
        <v>940</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936</v>
      </c>
      <c r="H359" s="58" t="s">
        <v>59</v>
      </c>
      <c r="I359" s="46">
        <v>184</v>
      </c>
      <c r="J359" s="46" t="s">
        <v>937</v>
      </c>
      <c r="K359" s="46" t="s">
        <v>115</v>
      </c>
      <c r="L359" s="47">
        <v>73</v>
      </c>
      <c r="M359" s="47" t="s">
        <v>937</v>
      </c>
      <c r="N359" s="47" t="s">
        <v>116</v>
      </c>
      <c r="O359" s="46" t="s">
        <v>938</v>
      </c>
      <c r="P359" s="48">
        <v>48</v>
      </c>
      <c r="Q359" s="48" t="s">
        <v>939</v>
      </c>
      <c r="R359" s="48" t="s">
        <v>115</v>
      </c>
      <c r="S359" s="49">
        <v>19</v>
      </c>
      <c r="T359" s="49" t="s">
        <v>939</v>
      </c>
      <c r="U359" s="49" t="s">
        <v>116</v>
      </c>
      <c r="V359" s="62" t="s">
        <v>940</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936</v>
      </c>
      <c r="H360" s="58" t="s">
        <v>59</v>
      </c>
      <c r="I360" s="46">
        <v>197</v>
      </c>
      <c r="J360" s="46" t="s">
        <v>937</v>
      </c>
      <c r="K360" s="46" t="s">
        <v>115</v>
      </c>
      <c r="L360" s="47">
        <v>57</v>
      </c>
      <c r="M360" s="47" t="s">
        <v>937</v>
      </c>
      <c r="N360" s="47" t="s">
        <v>116</v>
      </c>
      <c r="O360" s="46" t="s">
        <v>938</v>
      </c>
      <c r="P360" s="48">
        <v>80</v>
      </c>
      <c r="Q360" s="48" t="s">
        <v>939</v>
      </c>
      <c r="R360" s="48" t="s">
        <v>115</v>
      </c>
      <c r="S360" s="49">
        <v>34</v>
      </c>
      <c r="T360" s="49" t="s">
        <v>939</v>
      </c>
      <c r="U360" s="49" t="s">
        <v>116</v>
      </c>
      <c r="V360" s="62" t="s">
        <v>940</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936</v>
      </c>
      <c r="H361" s="58" t="s">
        <v>59</v>
      </c>
      <c r="I361" s="46">
        <v>207</v>
      </c>
      <c r="J361" s="46" t="s">
        <v>937</v>
      </c>
      <c r="K361" s="46" t="s">
        <v>115</v>
      </c>
      <c r="L361" s="47">
        <v>96</v>
      </c>
      <c r="M361" s="47" t="s">
        <v>937</v>
      </c>
      <c r="N361" s="47" t="s">
        <v>116</v>
      </c>
      <c r="O361" s="46" t="s">
        <v>938</v>
      </c>
      <c r="P361" s="48">
        <v>63</v>
      </c>
      <c r="Q361" s="48" t="s">
        <v>939</v>
      </c>
      <c r="R361" s="48" t="s">
        <v>115</v>
      </c>
      <c r="S361" s="49">
        <v>36</v>
      </c>
      <c r="T361" s="49" t="s">
        <v>939</v>
      </c>
      <c r="U361" s="49" t="s">
        <v>116</v>
      </c>
      <c r="V361" s="62" t="s">
        <v>940</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936</v>
      </c>
      <c r="H362" s="58" t="s">
        <v>59</v>
      </c>
      <c r="I362" s="46">
        <v>215</v>
      </c>
      <c r="J362" s="46" t="s">
        <v>937</v>
      </c>
      <c r="K362" s="46" t="s">
        <v>115</v>
      </c>
      <c r="L362" s="47">
        <v>78</v>
      </c>
      <c r="M362" s="47" t="s">
        <v>937</v>
      </c>
      <c r="N362" s="47" t="s">
        <v>116</v>
      </c>
      <c r="O362" s="46" t="s">
        <v>938</v>
      </c>
      <c r="P362" s="48">
        <v>69</v>
      </c>
      <c r="Q362" s="48" t="s">
        <v>939</v>
      </c>
      <c r="R362" s="48" t="s">
        <v>115</v>
      </c>
      <c r="S362" s="49">
        <v>26</v>
      </c>
      <c r="T362" s="49" t="s">
        <v>939</v>
      </c>
      <c r="U362" s="49" t="s">
        <v>116</v>
      </c>
      <c r="V362" s="62" t="s">
        <v>940</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936</v>
      </c>
      <c r="H363" s="58" t="s">
        <v>59</v>
      </c>
      <c r="I363" s="46">
        <v>67.599999999999994</v>
      </c>
      <c r="J363" s="46" t="s">
        <v>954</v>
      </c>
      <c r="K363" s="46" t="s">
        <v>115</v>
      </c>
      <c r="O363" s="46" t="s">
        <v>938</v>
      </c>
      <c r="W363" s="54">
        <v>9.8000000000000007</v>
      </c>
      <c r="X363" s="54" t="s">
        <v>964</v>
      </c>
      <c r="Y363" s="54" t="s">
        <v>115</v>
      </c>
      <c r="AC363" s="61" t="s">
        <v>946</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936</v>
      </c>
      <c r="H364" s="58" t="s">
        <v>59</v>
      </c>
      <c r="I364" s="46">
        <v>57</v>
      </c>
      <c r="J364" s="46" t="s">
        <v>954</v>
      </c>
      <c r="K364" s="46" t="s">
        <v>115</v>
      </c>
      <c r="O364" s="46" t="s">
        <v>938</v>
      </c>
      <c r="W364" s="54">
        <v>11.7</v>
      </c>
      <c r="X364" s="54" t="s">
        <v>964</v>
      </c>
      <c r="Y364" s="54" t="s">
        <v>115</v>
      </c>
      <c r="AC364" s="61" t="s">
        <v>946</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936</v>
      </c>
      <c r="H365" s="58" t="s">
        <v>59</v>
      </c>
      <c r="I365" s="46">
        <v>18.399999999999999</v>
      </c>
      <c r="J365" s="46" t="s">
        <v>954</v>
      </c>
      <c r="K365" s="46" t="s">
        <v>115</v>
      </c>
      <c r="O365" s="46" t="s">
        <v>938</v>
      </c>
      <c r="W365" s="54">
        <v>34.5</v>
      </c>
      <c r="X365" s="54" t="s">
        <v>964</v>
      </c>
      <c r="Y365" s="54" t="s">
        <v>115</v>
      </c>
      <c r="AC365" s="61" t="s">
        <v>946</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936</v>
      </c>
      <c r="H366" s="58" t="s">
        <v>59</v>
      </c>
      <c r="I366" s="46">
        <v>110.4</v>
      </c>
      <c r="J366" s="46" t="s">
        <v>954</v>
      </c>
      <c r="K366" s="46" t="s">
        <v>115</v>
      </c>
      <c r="O366" s="46" t="s">
        <v>938</v>
      </c>
      <c r="W366" s="54">
        <v>5.43</v>
      </c>
      <c r="X366" s="54" t="s">
        <v>964</v>
      </c>
      <c r="Y366" s="54" t="s">
        <v>115</v>
      </c>
      <c r="AC366" s="61" t="s">
        <v>967</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936</v>
      </c>
      <c r="H367" s="58" t="s">
        <v>59</v>
      </c>
      <c r="I367" s="46">
        <v>95.4</v>
      </c>
      <c r="J367" s="46" t="s">
        <v>954</v>
      </c>
      <c r="K367" s="46" t="s">
        <v>115</v>
      </c>
      <c r="O367" s="46" t="s">
        <v>938</v>
      </c>
      <c r="W367" s="54">
        <v>6.29</v>
      </c>
      <c r="X367" s="54" t="s">
        <v>964</v>
      </c>
      <c r="Y367" s="54" t="s">
        <v>115</v>
      </c>
      <c r="AC367" s="61" t="s">
        <v>967</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936</v>
      </c>
      <c r="H368" s="58" t="s">
        <v>59</v>
      </c>
      <c r="I368" s="46">
        <v>69.599999999999994</v>
      </c>
      <c r="J368" s="46" t="s">
        <v>954</v>
      </c>
      <c r="K368" s="46" t="s">
        <v>115</v>
      </c>
      <c r="O368" s="46" t="s">
        <v>938</v>
      </c>
      <c r="W368" s="54">
        <v>8.6300000000000008</v>
      </c>
      <c r="X368" s="54" t="s">
        <v>964</v>
      </c>
      <c r="Y368" s="54" t="s">
        <v>115</v>
      </c>
      <c r="AC368" s="61" t="s">
        <v>967</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936</v>
      </c>
      <c r="H369" s="58" t="s">
        <v>59</v>
      </c>
      <c r="I369" s="46">
        <v>8.66</v>
      </c>
      <c r="J369" s="46" t="s">
        <v>937</v>
      </c>
      <c r="K369" s="46" t="s">
        <v>115</v>
      </c>
      <c r="L369" s="47">
        <v>2.57</v>
      </c>
      <c r="M369" s="47" t="s">
        <v>937</v>
      </c>
      <c r="N369" s="47" t="s">
        <v>116</v>
      </c>
      <c r="O369" s="46" t="s">
        <v>938</v>
      </c>
      <c r="P369" s="48">
        <v>1.34</v>
      </c>
      <c r="Q369" s="48" t="s">
        <v>939</v>
      </c>
      <c r="R369" s="48" t="s">
        <v>115</v>
      </c>
      <c r="S369" s="49">
        <v>0.53</v>
      </c>
      <c r="T369" s="49" t="s">
        <v>939</v>
      </c>
      <c r="U369" s="49" t="s">
        <v>116</v>
      </c>
      <c r="V369" s="62" t="s">
        <v>940</v>
      </c>
      <c r="W369" s="54">
        <v>146</v>
      </c>
      <c r="X369" s="54" t="s">
        <v>952</v>
      </c>
      <c r="Y369" s="54" t="s">
        <v>115</v>
      </c>
      <c r="Z369" s="56">
        <v>43.3</v>
      </c>
      <c r="AA369" s="56" t="s">
        <v>952</v>
      </c>
      <c r="AB369" s="56" t="s">
        <v>116</v>
      </c>
      <c r="AC369" s="61" t="s">
        <v>946</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936</v>
      </c>
      <c r="H370" s="58" t="s">
        <v>59</v>
      </c>
      <c r="I370" s="46">
        <v>6.83</v>
      </c>
      <c r="J370" s="46" t="s">
        <v>937</v>
      </c>
      <c r="K370" s="46" t="s">
        <v>115</v>
      </c>
      <c r="L370" s="47">
        <v>1.68</v>
      </c>
      <c r="M370" s="47" t="s">
        <v>937</v>
      </c>
      <c r="N370" s="47" t="s">
        <v>116</v>
      </c>
      <c r="O370" s="46" t="s">
        <v>938</v>
      </c>
      <c r="P370" s="48">
        <v>1.02</v>
      </c>
      <c r="Q370" s="48" t="s">
        <v>939</v>
      </c>
      <c r="R370" s="48" t="s">
        <v>115</v>
      </c>
      <c r="S370" s="49">
        <v>0.38</v>
      </c>
      <c r="T370" s="49" t="s">
        <v>939</v>
      </c>
      <c r="U370" s="49" t="s">
        <v>116</v>
      </c>
      <c r="V370" s="62" t="s">
        <v>940</v>
      </c>
      <c r="W370" s="54">
        <v>162</v>
      </c>
      <c r="X370" s="54" t="s">
        <v>952</v>
      </c>
      <c r="Y370" s="54" t="s">
        <v>115</v>
      </c>
      <c r="Z370" s="56">
        <v>51.4</v>
      </c>
      <c r="AA370" s="56" t="s">
        <v>952</v>
      </c>
      <c r="AB370" s="56" t="s">
        <v>116</v>
      </c>
      <c r="AC370" s="61" t="s">
        <v>946</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936</v>
      </c>
      <c r="H371" s="58" t="s">
        <v>59</v>
      </c>
      <c r="I371" s="46">
        <v>5.45</v>
      </c>
      <c r="J371" s="46" t="s">
        <v>937</v>
      </c>
      <c r="K371" s="46" t="s">
        <v>115</v>
      </c>
      <c r="L371" s="47">
        <v>1.99</v>
      </c>
      <c r="M371" s="47" t="s">
        <v>937</v>
      </c>
      <c r="N371" s="47" t="s">
        <v>116</v>
      </c>
      <c r="O371" s="46" t="s">
        <v>938</v>
      </c>
      <c r="P371" s="48">
        <v>1.24</v>
      </c>
      <c r="Q371" s="48" t="s">
        <v>939</v>
      </c>
      <c r="R371" s="48" t="s">
        <v>115</v>
      </c>
      <c r="S371" s="49">
        <v>0.35</v>
      </c>
      <c r="T371" s="49" t="s">
        <v>939</v>
      </c>
      <c r="U371" s="49" t="s">
        <v>116</v>
      </c>
      <c r="V371" s="62" t="s">
        <v>940</v>
      </c>
      <c r="W371" s="54">
        <v>258</v>
      </c>
      <c r="X371" s="54" t="s">
        <v>952</v>
      </c>
      <c r="Y371" s="54" t="s">
        <v>115</v>
      </c>
      <c r="Z371" s="56">
        <v>64.900000000000006</v>
      </c>
      <c r="AA371" s="56" t="s">
        <v>952</v>
      </c>
      <c r="AB371" s="56" t="s">
        <v>116</v>
      </c>
      <c r="AC371" s="61" t="s">
        <v>946</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936</v>
      </c>
      <c r="H372" s="58" t="s">
        <v>59</v>
      </c>
      <c r="I372" s="46">
        <v>7.08</v>
      </c>
      <c r="J372" s="46" t="s">
        <v>937</v>
      </c>
      <c r="K372" s="46" t="s">
        <v>115</v>
      </c>
      <c r="L372" s="47">
        <v>3.25</v>
      </c>
      <c r="M372" s="47" t="s">
        <v>937</v>
      </c>
      <c r="N372" s="47" t="s">
        <v>116</v>
      </c>
      <c r="O372" s="46" t="s">
        <v>938</v>
      </c>
      <c r="P372" s="48">
        <v>2.12</v>
      </c>
      <c r="Q372" s="48" t="s">
        <v>939</v>
      </c>
      <c r="R372" s="48" t="s">
        <v>115</v>
      </c>
      <c r="S372" s="49">
        <v>1.04</v>
      </c>
      <c r="T372" s="49" t="s">
        <v>939</v>
      </c>
      <c r="U372" s="49" t="s">
        <v>116</v>
      </c>
      <c r="V372" s="62" t="s">
        <v>940</v>
      </c>
      <c r="W372" s="54">
        <v>225</v>
      </c>
      <c r="X372" s="54" t="s">
        <v>952</v>
      </c>
      <c r="Y372" s="54" t="s">
        <v>115</v>
      </c>
      <c r="Z372" s="56">
        <v>59.8</v>
      </c>
      <c r="AA372" s="56" t="s">
        <v>952</v>
      </c>
      <c r="AB372" s="56" t="s">
        <v>116</v>
      </c>
      <c r="AC372" s="61" t="s">
        <v>946</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936</v>
      </c>
      <c r="H373" s="58" t="s">
        <v>59</v>
      </c>
      <c r="I373" s="46">
        <v>980</v>
      </c>
      <c r="J373" s="46" t="s">
        <v>1263</v>
      </c>
      <c r="K373" s="46" t="s">
        <v>115</v>
      </c>
      <c r="O373" s="46" t="s">
        <v>938</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936</v>
      </c>
      <c r="H374" s="58" t="s">
        <v>59</v>
      </c>
      <c r="I374" s="46">
        <v>801</v>
      </c>
      <c r="J374" s="46" t="s">
        <v>1263</v>
      </c>
      <c r="K374" s="46" t="s">
        <v>115</v>
      </c>
      <c r="O374" s="46" t="s">
        <v>938</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936</v>
      </c>
      <c r="H375" s="58" t="s">
        <v>59</v>
      </c>
      <c r="I375" s="46">
        <v>1070</v>
      </c>
      <c r="J375" s="46" t="s">
        <v>1263</v>
      </c>
      <c r="K375" s="46" t="s">
        <v>115</v>
      </c>
      <c r="O375" s="46" t="s">
        <v>938</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936</v>
      </c>
      <c r="H376" s="58" t="s">
        <v>59</v>
      </c>
      <c r="W376" s="54">
        <v>3.8</v>
      </c>
      <c r="X376" s="54" t="s">
        <v>974</v>
      </c>
      <c r="Y376" s="54" t="s">
        <v>115</v>
      </c>
      <c r="Z376" s="56">
        <v>0.8</v>
      </c>
      <c r="AA376" s="56" t="s">
        <v>974</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936</v>
      </c>
      <c r="H377" s="58" t="s">
        <v>59</v>
      </c>
      <c r="W377" s="54">
        <v>2.5</v>
      </c>
      <c r="X377" s="54" t="s">
        <v>974</v>
      </c>
      <c r="Y377" s="54" t="s">
        <v>115</v>
      </c>
      <c r="Z377" s="56">
        <v>0.9</v>
      </c>
      <c r="AA377" s="56" t="s">
        <v>974</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936</v>
      </c>
      <c r="H378" s="58" t="s">
        <v>59</v>
      </c>
      <c r="I378" s="46">
        <v>59.91</v>
      </c>
      <c r="J378" s="46" t="s">
        <v>954</v>
      </c>
      <c r="K378" s="46" t="s">
        <v>334</v>
      </c>
      <c r="L378" s="47">
        <v>30</v>
      </c>
      <c r="M378" s="47" t="s">
        <v>446</v>
      </c>
      <c r="N378" s="47" t="s">
        <v>959</v>
      </c>
      <c r="O378" s="188" t="s">
        <v>938</v>
      </c>
      <c r="P378" s="48">
        <v>10.78</v>
      </c>
      <c r="Q378" s="48" t="s">
        <v>957</v>
      </c>
      <c r="R378" s="48" t="s">
        <v>115</v>
      </c>
      <c r="S378" s="49">
        <v>24</v>
      </c>
      <c r="T378" s="49" t="s">
        <v>446</v>
      </c>
      <c r="U378" s="49" t="s">
        <v>959</v>
      </c>
      <c r="V378" s="62" t="s">
        <v>940</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936</v>
      </c>
      <c r="H379" s="58" t="s">
        <v>59</v>
      </c>
      <c r="I379" s="46">
        <v>58.52</v>
      </c>
      <c r="J379" s="188" t="s">
        <v>954</v>
      </c>
      <c r="K379" s="46" t="s">
        <v>334</v>
      </c>
      <c r="L379" s="47">
        <v>27</v>
      </c>
      <c r="M379" s="47" t="s">
        <v>446</v>
      </c>
      <c r="N379" s="189" t="s">
        <v>959</v>
      </c>
      <c r="O379" s="188" t="s">
        <v>938</v>
      </c>
      <c r="P379" s="48">
        <v>10.72</v>
      </c>
      <c r="Q379" s="190" t="s">
        <v>957</v>
      </c>
      <c r="R379" s="48" t="s">
        <v>115</v>
      </c>
      <c r="S379" s="49">
        <v>23</v>
      </c>
      <c r="T379" s="49" t="s">
        <v>446</v>
      </c>
      <c r="U379" s="191" t="s">
        <v>959</v>
      </c>
      <c r="V379" s="62" t="s">
        <v>940</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936</v>
      </c>
      <c r="H380" s="58" t="s">
        <v>59</v>
      </c>
      <c r="I380" s="46">
        <v>36</v>
      </c>
      <c r="K380" s="46" t="s">
        <v>115</v>
      </c>
      <c r="L380" s="47">
        <v>5.5</v>
      </c>
      <c r="N380" s="47" t="s">
        <v>1007</v>
      </c>
      <c r="O380" s="46" t="s">
        <v>938</v>
      </c>
      <c r="P380" s="48">
        <v>6.3</v>
      </c>
      <c r="Q380" s="48" t="s">
        <v>957</v>
      </c>
      <c r="R380" s="48" t="s">
        <v>115</v>
      </c>
      <c r="S380" s="49">
        <v>0.5</v>
      </c>
      <c r="T380" s="49" t="s">
        <v>957</v>
      </c>
      <c r="U380" s="49" t="s">
        <v>1007</v>
      </c>
      <c r="V380" s="62" t="s">
        <v>940</v>
      </c>
      <c r="AD380" s="70" t="s">
        <v>1400</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936</v>
      </c>
      <c r="H381" s="58" t="s">
        <v>59</v>
      </c>
      <c r="I381" s="46">
        <v>31</v>
      </c>
      <c r="J381" s="46" t="s">
        <v>961</v>
      </c>
      <c r="K381" s="46" t="s">
        <v>115</v>
      </c>
      <c r="L381" s="47">
        <v>2</v>
      </c>
      <c r="M381" s="47" t="s">
        <v>961</v>
      </c>
      <c r="N381" s="47" t="s">
        <v>947</v>
      </c>
      <c r="O381" s="46" t="s">
        <v>938</v>
      </c>
      <c r="P381" s="48">
        <v>3.5</v>
      </c>
      <c r="Q381" s="48" t="s">
        <v>962</v>
      </c>
      <c r="R381" s="48" t="s">
        <v>115</v>
      </c>
      <c r="S381" s="49">
        <v>0.5</v>
      </c>
      <c r="T381" s="49" t="s">
        <v>962</v>
      </c>
      <c r="U381" s="49" t="s">
        <v>947</v>
      </c>
      <c r="V381" s="62" t="s">
        <v>940</v>
      </c>
      <c r="W381" s="54">
        <v>2.19</v>
      </c>
      <c r="X381" s="54" t="s">
        <v>974</v>
      </c>
      <c r="Y381" s="194" t="s">
        <v>115</v>
      </c>
      <c r="Z381" s="56">
        <v>0.11</v>
      </c>
      <c r="AA381" s="56" t="s">
        <v>974</v>
      </c>
      <c r="AB381" s="195" t="s">
        <v>116</v>
      </c>
      <c r="AD381" s="70" t="s">
        <v>1403</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936</v>
      </c>
      <c r="H382" s="58" t="s">
        <v>59</v>
      </c>
      <c r="I382" s="46">
        <v>52</v>
      </c>
      <c r="J382" s="46" t="s">
        <v>961</v>
      </c>
      <c r="K382" s="46" t="s">
        <v>115</v>
      </c>
      <c r="L382" s="47">
        <v>5</v>
      </c>
      <c r="M382" s="47" t="s">
        <v>961</v>
      </c>
      <c r="N382" s="47" t="s">
        <v>947</v>
      </c>
      <c r="O382" s="46" t="s">
        <v>938</v>
      </c>
      <c r="P382" s="48">
        <v>4.7</v>
      </c>
      <c r="Q382" s="48" t="s">
        <v>962</v>
      </c>
      <c r="R382" s="48" t="s">
        <v>115</v>
      </c>
      <c r="S382" s="49">
        <v>0.4</v>
      </c>
      <c r="T382" s="49" t="s">
        <v>962</v>
      </c>
      <c r="U382" s="49" t="s">
        <v>947</v>
      </c>
      <c r="V382" s="62" t="s">
        <v>940</v>
      </c>
      <c r="W382" s="54">
        <v>1.75</v>
      </c>
      <c r="X382" s="54" t="s">
        <v>974</v>
      </c>
      <c r="Y382" s="194" t="s">
        <v>115</v>
      </c>
      <c r="Z382" s="56">
        <v>0.06</v>
      </c>
      <c r="AA382" s="56" t="s">
        <v>974</v>
      </c>
      <c r="AB382" s="195" t="s">
        <v>116</v>
      </c>
      <c r="AD382" s="200" t="s">
        <v>1403</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961</v>
      </c>
      <c r="K383" s="46" t="s">
        <v>334</v>
      </c>
      <c r="L383" s="47">
        <f>_xlfn.STDEV.S(7660,4260,4560,6050,3050,3510,6410,4480,8730,4410)</f>
        <v>1840.5301168715255</v>
      </c>
      <c r="M383" s="189" t="s">
        <v>961</v>
      </c>
      <c r="N383" s="47" t="s">
        <v>116</v>
      </c>
      <c r="O383" s="46" t="s">
        <v>941</v>
      </c>
      <c r="P383" s="48">
        <f>AVERAGE(916,401,524,349,264,399,624,506,881,403)</f>
        <v>526.70000000000005</v>
      </c>
      <c r="Q383" s="48" t="s">
        <v>962</v>
      </c>
      <c r="R383" s="190" t="s">
        <v>115</v>
      </c>
      <c r="S383" s="49">
        <f>_xlfn.STDEV.S(916,401,524,349,264,399,624,506,881,403)</f>
        <v>219.84441468153491</v>
      </c>
      <c r="T383" s="49" t="s">
        <v>962</v>
      </c>
      <c r="U383" s="49" t="s">
        <v>116</v>
      </c>
      <c r="V383" s="62" t="s">
        <v>940</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936</v>
      </c>
      <c r="H384" s="58" t="s">
        <v>59</v>
      </c>
      <c r="I384" s="46">
        <v>9.9499999999999993</v>
      </c>
      <c r="J384" s="46" t="s">
        <v>954</v>
      </c>
      <c r="K384" s="46" t="s">
        <v>334</v>
      </c>
      <c r="L384" s="47">
        <v>2.46</v>
      </c>
      <c r="M384" s="47" t="s">
        <v>954</v>
      </c>
      <c r="N384" s="47" t="s">
        <v>116</v>
      </c>
      <c r="O384" s="46" t="s">
        <v>938</v>
      </c>
      <c r="P384" s="48">
        <v>3.62</v>
      </c>
      <c r="Q384" s="48" t="s">
        <v>957</v>
      </c>
      <c r="R384" s="48" t="s">
        <v>115</v>
      </c>
      <c r="S384" s="49">
        <v>0.98</v>
      </c>
      <c r="T384" s="49" t="s">
        <v>957</v>
      </c>
      <c r="U384" s="49" t="s">
        <v>116</v>
      </c>
      <c r="V384" s="62" t="s">
        <v>940</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936</v>
      </c>
      <c r="H385" s="58" t="s">
        <v>59</v>
      </c>
      <c r="I385" s="46">
        <v>8.5500000000000007</v>
      </c>
      <c r="J385" s="46" t="s">
        <v>954</v>
      </c>
      <c r="K385" s="46" t="s">
        <v>334</v>
      </c>
      <c r="L385" s="47">
        <v>2.15</v>
      </c>
      <c r="M385" s="47" t="s">
        <v>954</v>
      </c>
      <c r="N385" s="47" t="s">
        <v>116</v>
      </c>
      <c r="O385" s="46" t="s">
        <v>938</v>
      </c>
      <c r="P385" s="48">
        <v>2.74</v>
      </c>
      <c r="Q385" s="48" t="s">
        <v>957</v>
      </c>
      <c r="R385" s="48" t="s">
        <v>115</v>
      </c>
      <c r="S385" s="49">
        <v>0.5</v>
      </c>
      <c r="T385" s="49" t="s">
        <v>957</v>
      </c>
      <c r="U385" s="49" t="s">
        <v>116</v>
      </c>
      <c r="V385" s="62" t="s">
        <v>940</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936</v>
      </c>
      <c r="H386" s="58" t="s">
        <v>59</v>
      </c>
      <c r="I386" s="46">
        <v>4.4000000000000004</v>
      </c>
      <c r="J386" s="46" t="s">
        <v>954</v>
      </c>
      <c r="K386" s="46" t="s">
        <v>334</v>
      </c>
      <c r="L386" s="47">
        <v>0.85</v>
      </c>
      <c r="M386" s="47" t="s">
        <v>954</v>
      </c>
      <c r="N386" s="47" t="s">
        <v>116</v>
      </c>
      <c r="O386" s="46" t="s">
        <v>938</v>
      </c>
      <c r="P386" s="48">
        <v>1.26</v>
      </c>
      <c r="Q386" s="48" t="s">
        <v>957</v>
      </c>
      <c r="R386" s="48" t="s">
        <v>115</v>
      </c>
      <c r="S386" s="49">
        <v>2.46</v>
      </c>
      <c r="T386" s="49" t="s">
        <v>957</v>
      </c>
      <c r="U386" s="49" t="s">
        <v>116</v>
      </c>
      <c r="V386" s="62" t="s">
        <v>940</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936</v>
      </c>
      <c r="H387" s="58" t="s">
        <v>59</v>
      </c>
      <c r="I387" s="46">
        <v>9.69</v>
      </c>
      <c r="J387" s="46" t="s">
        <v>954</v>
      </c>
      <c r="K387" s="46" t="s">
        <v>334</v>
      </c>
      <c r="L387" s="47">
        <v>1.07</v>
      </c>
      <c r="M387" s="47" t="s">
        <v>954</v>
      </c>
      <c r="N387" s="47" t="s">
        <v>116</v>
      </c>
      <c r="O387" s="46" t="s">
        <v>938</v>
      </c>
      <c r="P387" s="48">
        <v>3.83</v>
      </c>
      <c r="Q387" s="48" t="s">
        <v>957</v>
      </c>
      <c r="R387" s="48" t="s">
        <v>115</v>
      </c>
      <c r="S387" s="49">
        <v>0.33</v>
      </c>
      <c r="T387" s="49" t="s">
        <v>957</v>
      </c>
      <c r="U387" s="49" t="s">
        <v>116</v>
      </c>
      <c r="V387" s="62" t="s">
        <v>940</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936</v>
      </c>
      <c r="H388" s="58" t="s">
        <v>59</v>
      </c>
      <c r="I388" s="46">
        <v>6.8</v>
      </c>
      <c r="J388" s="46" t="s">
        <v>937</v>
      </c>
      <c r="K388" s="46" t="s">
        <v>942</v>
      </c>
      <c r="L388" s="47">
        <v>20</v>
      </c>
      <c r="M388" s="47" t="s">
        <v>446</v>
      </c>
      <c r="N388" s="47" t="s">
        <v>943</v>
      </c>
      <c r="O388" s="188" t="s">
        <v>938</v>
      </c>
      <c r="P388" s="48">
        <v>10.199999999999999</v>
      </c>
      <c r="Q388" s="48" t="s">
        <v>939</v>
      </c>
      <c r="R388" s="48" t="s">
        <v>942</v>
      </c>
      <c r="S388" s="49">
        <v>49</v>
      </c>
      <c r="T388" s="49" t="s">
        <v>446</v>
      </c>
      <c r="U388" s="49" t="s">
        <v>943</v>
      </c>
      <c r="V388" s="199" t="s">
        <v>940</v>
      </c>
      <c r="W388" s="54">
        <v>207</v>
      </c>
      <c r="X388" s="54" t="s">
        <v>952</v>
      </c>
      <c r="Y388" s="54" t="s">
        <v>942</v>
      </c>
      <c r="Z388" s="56">
        <v>23</v>
      </c>
      <c r="AA388" s="56" t="s">
        <v>446</v>
      </c>
      <c r="AB388" s="56" t="s">
        <v>943</v>
      </c>
      <c r="AC388" s="61" t="s">
        <v>967</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936</v>
      </c>
      <c r="H389" s="58" t="s">
        <v>59</v>
      </c>
      <c r="I389" s="46">
        <v>628</v>
      </c>
      <c r="J389" s="188" t="s">
        <v>937</v>
      </c>
      <c r="K389" s="188" t="s">
        <v>942</v>
      </c>
      <c r="L389" s="47">
        <v>17</v>
      </c>
      <c r="M389" s="47" t="s">
        <v>446</v>
      </c>
      <c r="N389" s="189" t="s">
        <v>943</v>
      </c>
      <c r="O389" s="188" t="s">
        <v>938</v>
      </c>
      <c r="P389" s="48">
        <v>143</v>
      </c>
      <c r="Q389" s="190" t="s">
        <v>939</v>
      </c>
      <c r="R389" s="190" t="s">
        <v>942</v>
      </c>
      <c r="S389" s="49">
        <v>29</v>
      </c>
      <c r="T389" s="49" t="s">
        <v>446</v>
      </c>
      <c r="U389" s="191" t="s">
        <v>943</v>
      </c>
      <c r="V389" s="199" t="s">
        <v>940</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936</v>
      </c>
      <c r="H390" s="58" t="s">
        <v>59</v>
      </c>
      <c r="I390" s="46">
        <v>539</v>
      </c>
      <c r="J390" s="188" t="s">
        <v>937</v>
      </c>
      <c r="K390" s="46" t="s">
        <v>942</v>
      </c>
      <c r="L390" s="47">
        <v>21.7</v>
      </c>
      <c r="M390" s="47" t="s">
        <v>446</v>
      </c>
      <c r="N390" s="189" t="s">
        <v>943</v>
      </c>
      <c r="O390" s="188" t="s">
        <v>938</v>
      </c>
      <c r="P390" s="48">
        <v>180</v>
      </c>
      <c r="Q390" s="190" t="s">
        <v>939</v>
      </c>
      <c r="R390" s="190" t="s">
        <v>942</v>
      </c>
      <c r="S390" s="49">
        <v>29.5</v>
      </c>
      <c r="T390" s="191" t="s">
        <v>446</v>
      </c>
      <c r="U390" s="191" t="s">
        <v>943</v>
      </c>
      <c r="V390" s="199" t="s">
        <v>940</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936</v>
      </c>
      <c r="H391" s="196" t="s">
        <v>59</v>
      </c>
      <c r="I391" s="46">
        <v>497</v>
      </c>
      <c r="J391" s="188" t="s">
        <v>937</v>
      </c>
      <c r="K391" s="188" t="s">
        <v>942</v>
      </c>
      <c r="L391" s="47">
        <v>19</v>
      </c>
      <c r="M391" s="189" t="s">
        <v>446</v>
      </c>
      <c r="N391" s="189" t="s">
        <v>943</v>
      </c>
      <c r="O391" s="188" t="s">
        <v>938</v>
      </c>
      <c r="P391" s="48">
        <v>136</v>
      </c>
      <c r="Q391" s="190" t="s">
        <v>939</v>
      </c>
      <c r="R391" s="190" t="s">
        <v>942</v>
      </c>
      <c r="S391" s="49">
        <v>22</v>
      </c>
      <c r="T391" s="191" t="s">
        <v>446</v>
      </c>
      <c r="U391" s="191" t="s">
        <v>943</v>
      </c>
      <c r="V391" s="199" t="s">
        <v>940</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936</v>
      </c>
      <c r="H392" s="196" t="s">
        <v>59</v>
      </c>
      <c r="I392" s="46">
        <v>507</v>
      </c>
      <c r="J392" s="188" t="s">
        <v>937</v>
      </c>
      <c r="K392" s="188" t="s">
        <v>942</v>
      </c>
      <c r="L392" s="47">
        <v>16</v>
      </c>
      <c r="M392" s="189" t="s">
        <v>446</v>
      </c>
      <c r="N392" s="189" t="s">
        <v>943</v>
      </c>
      <c r="O392" s="188" t="s">
        <v>938</v>
      </c>
      <c r="P392" s="48">
        <v>94</v>
      </c>
      <c r="Q392" s="190" t="s">
        <v>939</v>
      </c>
      <c r="R392" s="190" t="s">
        <v>942</v>
      </c>
      <c r="S392" s="49">
        <v>33</v>
      </c>
      <c r="T392" s="191" t="s">
        <v>446</v>
      </c>
      <c r="U392" s="191" t="s">
        <v>943</v>
      </c>
      <c r="V392" s="199" t="s">
        <v>940</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936</v>
      </c>
      <c r="H393" s="196" t="s">
        <v>59</v>
      </c>
      <c r="I393" s="46">
        <v>2303</v>
      </c>
      <c r="J393" s="188" t="s">
        <v>937</v>
      </c>
      <c r="K393" s="188" t="s">
        <v>942</v>
      </c>
      <c r="O393" s="188" t="s">
        <v>938</v>
      </c>
      <c r="P393" s="48">
        <v>551</v>
      </c>
      <c r="Q393" s="190" t="s">
        <v>939</v>
      </c>
      <c r="R393" s="190" t="s">
        <v>942</v>
      </c>
      <c r="V393" s="199" t="s">
        <v>940</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936</v>
      </c>
      <c r="H394" s="196" t="s">
        <v>59</v>
      </c>
      <c r="I394" s="46">
        <v>947</v>
      </c>
      <c r="J394" s="188" t="s">
        <v>937</v>
      </c>
      <c r="K394" s="188" t="s">
        <v>942</v>
      </c>
      <c r="O394" s="188" t="s">
        <v>938</v>
      </c>
      <c r="P394" s="48">
        <v>134</v>
      </c>
      <c r="Q394" s="190" t="s">
        <v>939</v>
      </c>
      <c r="R394" s="190" t="s">
        <v>942</v>
      </c>
      <c r="V394" s="199" t="s">
        <v>940</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936</v>
      </c>
      <c r="H395" s="196" t="s">
        <v>59</v>
      </c>
      <c r="I395" s="46">
        <v>1139</v>
      </c>
      <c r="J395" s="188" t="s">
        <v>937</v>
      </c>
      <c r="K395" s="188" t="s">
        <v>942</v>
      </c>
      <c r="O395" s="188" t="s">
        <v>938</v>
      </c>
      <c r="P395" s="48">
        <v>151</v>
      </c>
      <c r="Q395" s="190" t="s">
        <v>939</v>
      </c>
      <c r="R395" s="190" t="s">
        <v>942</v>
      </c>
      <c r="V395" s="199" t="s">
        <v>940</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936</v>
      </c>
      <c r="H396" s="196" t="s">
        <v>59</v>
      </c>
      <c r="I396" s="46">
        <v>928</v>
      </c>
      <c r="J396" s="188" t="s">
        <v>937</v>
      </c>
      <c r="K396" s="188" t="s">
        <v>942</v>
      </c>
      <c r="O396" s="188" t="s">
        <v>938</v>
      </c>
      <c r="P396" s="48">
        <v>251</v>
      </c>
      <c r="Q396" s="190" t="s">
        <v>939</v>
      </c>
      <c r="R396" s="190" t="s">
        <v>942</v>
      </c>
      <c r="V396" s="199" t="s">
        <v>940</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936</v>
      </c>
      <c r="H397" s="196" t="s">
        <v>59</v>
      </c>
      <c r="I397" s="46">
        <v>635</v>
      </c>
      <c r="J397" s="188" t="s">
        <v>937</v>
      </c>
      <c r="K397" s="188" t="s">
        <v>942</v>
      </c>
      <c r="L397" s="47">
        <v>25</v>
      </c>
      <c r="M397" s="47" t="s">
        <v>446</v>
      </c>
      <c r="N397" s="47" t="s">
        <v>943</v>
      </c>
      <c r="O397" s="188" t="s">
        <v>938</v>
      </c>
      <c r="P397" s="48">
        <v>160</v>
      </c>
      <c r="Q397" s="190" t="s">
        <v>939</v>
      </c>
      <c r="R397" s="190" t="s">
        <v>942</v>
      </c>
      <c r="S397" s="49">
        <v>34</v>
      </c>
      <c r="T397" s="49" t="s">
        <v>446</v>
      </c>
      <c r="U397" s="49" t="s">
        <v>943</v>
      </c>
      <c r="V397" s="199" t="s">
        <v>940</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936</v>
      </c>
      <c r="H398" s="196" t="s">
        <v>59</v>
      </c>
      <c r="I398" s="46">
        <v>556.6</v>
      </c>
      <c r="J398" s="188" t="s">
        <v>937</v>
      </c>
      <c r="K398" s="188" t="s">
        <v>942</v>
      </c>
      <c r="L398" s="47">
        <v>15</v>
      </c>
      <c r="M398" s="189" t="s">
        <v>446</v>
      </c>
      <c r="N398" s="189" t="s">
        <v>943</v>
      </c>
      <c r="O398" s="188" t="s">
        <v>938</v>
      </c>
      <c r="P398" s="48">
        <v>164.4</v>
      </c>
      <c r="Q398" s="190" t="s">
        <v>939</v>
      </c>
      <c r="R398" s="190" t="s">
        <v>942</v>
      </c>
      <c r="S398" s="49">
        <v>17</v>
      </c>
      <c r="T398" s="191" t="s">
        <v>446</v>
      </c>
      <c r="U398" s="191" t="s">
        <v>943</v>
      </c>
      <c r="V398" s="199" t="s">
        <v>940</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936</v>
      </c>
      <c r="H399" s="196" t="s">
        <v>59</v>
      </c>
      <c r="I399" s="46">
        <v>905</v>
      </c>
      <c r="J399" s="188" t="s">
        <v>937</v>
      </c>
      <c r="K399" s="188" t="s">
        <v>942</v>
      </c>
      <c r="L399" s="47">
        <v>28</v>
      </c>
      <c r="M399" s="189" t="s">
        <v>446</v>
      </c>
      <c r="N399" s="189" t="s">
        <v>943</v>
      </c>
      <c r="O399" s="188" t="s">
        <v>938</v>
      </c>
      <c r="P399" s="48">
        <v>193</v>
      </c>
      <c r="Q399" s="190" t="s">
        <v>939</v>
      </c>
      <c r="R399" s="190" t="s">
        <v>942</v>
      </c>
      <c r="S399" s="49">
        <v>34</v>
      </c>
      <c r="T399" s="191" t="s">
        <v>446</v>
      </c>
      <c r="U399" s="191" t="s">
        <v>943</v>
      </c>
      <c r="V399" s="199" t="s">
        <v>940</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936</v>
      </c>
      <c r="H400" s="196" t="s">
        <v>59</v>
      </c>
      <c r="I400" s="46">
        <v>709</v>
      </c>
      <c r="J400" s="188" t="s">
        <v>937</v>
      </c>
      <c r="K400" s="188" t="s">
        <v>942</v>
      </c>
      <c r="L400" s="47">
        <v>28</v>
      </c>
      <c r="M400" s="189" t="s">
        <v>446</v>
      </c>
      <c r="N400" s="189" t="s">
        <v>943</v>
      </c>
      <c r="O400" s="188" t="s">
        <v>938</v>
      </c>
      <c r="P400" s="48">
        <v>114</v>
      </c>
      <c r="Q400" s="190" t="s">
        <v>939</v>
      </c>
      <c r="R400" s="190" t="s">
        <v>942</v>
      </c>
      <c r="S400" s="49">
        <v>28</v>
      </c>
      <c r="T400" s="191" t="s">
        <v>446</v>
      </c>
      <c r="U400" s="191" t="s">
        <v>943</v>
      </c>
      <c r="V400" s="199" t="s">
        <v>940</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936</v>
      </c>
      <c r="H401" s="196" t="s">
        <v>59</v>
      </c>
      <c r="I401" s="46">
        <v>2880</v>
      </c>
      <c r="J401" s="188" t="s">
        <v>937</v>
      </c>
      <c r="K401" s="188" t="s">
        <v>942</v>
      </c>
      <c r="L401" s="47">
        <v>27</v>
      </c>
      <c r="M401" s="189" t="s">
        <v>446</v>
      </c>
      <c r="N401" s="189" t="s">
        <v>943</v>
      </c>
      <c r="O401" s="188" t="s">
        <v>938</v>
      </c>
      <c r="P401" s="48">
        <v>710</v>
      </c>
      <c r="Q401" s="190" t="s">
        <v>939</v>
      </c>
      <c r="R401" s="190" t="s">
        <v>942</v>
      </c>
      <c r="S401" s="49">
        <v>31</v>
      </c>
      <c r="T401" s="191" t="s">
        <v>446</v>
      </c>
      <c r="U401" s="191" t="s">
        <v>943</v>
      </c>
      <c r="V401" s="199" t="s">
        <v>940</v>
      </c>
      <c r="W401" s="54">
        <v>289</v>
      </c>
      <c r="X401" s="54" t="s">
        <v>952</v>
      </c>
      <c r="Y401" s="54" t="s">
        <v>1001</v>
      </c>
      <c r="Z401" s="56">
        <v>26</v>
      </c>
      <c r="AA401" s="56" t="s">
        <v>446</v>
      </c>
      <c r="AB401" s="56" t="s">
        <v>943</v>
      </c>
      <c r="AC401" s="61" t="s">
        <v>946</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936</v>
      </c>
      <c r="H402" s="196" t="s">
        <v>59</v>
      </c>
      <c r="I402" s="46">
        <v>2504</v>
      </c>
      <c r="J402" s="188" t="s">
        <v>937</v>
      </c>
      <c r="K402" s="188" t="s">
        <v>942</v>
      </c>
      <c r="L402" s="47">
        <v>30</v>
      </c>
      <c r="M402" s="189" t="s">
        <v>446</v>
      </c>
      <c r="N402" s="189" t="s">
        <v>943</v>
      </c>
      <c r="O402" s="188" t="s">
        <v>938</v>
      </c>
      <c r="P402" s="48">
        <v>647</v>
      </c>
      <c r="Q402" s="190" t="s">
        <v>939</v>
      </c>
      <c r="R402" s="190" t="s">
        <v>942</v>
      </c>
      <c r="S402" s="49">
        <v>37</v>
      </c>
      <c r="T402" s="191" t="s">
        <v>446</v>
      </c>
      <c r="U402" s="191" t="s">
        <v>943</v>
      </c>
      <c r="V402" s="199" t="s">
        <v>940</v>
      </c>
      <c r="W402" s="54">
        <v>333</v>
      </c>
      <c r="X402" s="194" t="s">
        <v>952</v>
      </c>
      <c r="Y402" s="194" t="s">
        <v>1001</v>
      </c>
      <c r="Z402" s="56">
        <v>26</v>
      </c>
      <c r="AA402" s="195" t="s">
        <v>446</v>
      </c>
      <c r="AB402" s="195" t="s">
        <v>943</v>
      </c>
      <c r="AC402" s="198" t="s">
        <v>946</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936</v>
      </c>
      <c r="H403" s="196" t="s">
        <v>59</v>
      </c>
      <c r="I403" s="46">
        <v>4018</v>
      </c>
      <c r="J403" s="188" t="s">
        <v>937</v>
      </c>
      <c r="K403" s="188" t="s">
        <v>942</v>
      </c>
      <c r="L403" s="47">
        <v>26</v>
      </c>
      <c r="M403" s="189" t="s">
        <v>446</v>
      </c>
      <c r="N403" s="189" t="s">
        <v>943</v>
      </c>
      <c r="O403" s="188" t="s">
        <v>938</v>
      </c>
      <c r="P403" s="48">
        <v>902</v>
      </c>
      <c r="Q403" s="190" t="s">
        <v>939</v>
      </c>
      <c r="R403" s="190" t="s">
        <v>942</v>
      </c>
      <c r="S403" s="49">
        <v>35</v>
      </c>
      <c r="T403" s="191" t="s">
        <v>446</v>
      </c>
      <c r="U403" s="191" t="s">
        <v>943</v>
      </c>
      <c r="V403" s="199" t="s">
        <v>940</v>
      </c>
      <c r="W403" s="54">
        <v>207</v>
      </c>
      <c r="X403" s="194" t="s">
        <v>952</v>
      </c>
      <c r="Y403" s="194" t="s">
        <v>1001</v>
      </c>
      <c r="Z403" s="56">
        <v>25</v>
      </c>
      <c r="AA403" s="195" t="s">
        <v>446</v>
      </c>
      <c r="AB403" s="195" t="s">
        <v>943</v>
      </c>
      <c r="AC403" s="198" t="s">
        <v>946</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936</v>
      </c>
      <c r="H404" s="196" t="s">
        <v>59</v>
      </c>
      <c r="I404" s="46">
        <v>5182</v>
      </c>
      <c r="J404" s="188" t="s">
        <v>937</v>
      </c>
      <c r="K404" s="188" t="s">
        <v>942</v>
      </c>
      <c r="L404" s="47">
        <v>38</v>
      </c>
      <c r="M404" s="189" t="s">
        <v>446</v>
      </c>
      <c r="N404" s="189" t="s">
        <v>943</v>
      </c>
      <c r="O404" s="188" t="s">
        <v>938</v>
      </c>
      <c r="P404" s="48">
        <v>897</v>
      </c>
      <c r="Q404" s="190" t="s">
        <v>939</v>
      </c>
      <c r="R404" s="190" t="s">
        <v>942</v>
      </c>
      <c r="S404" s="49">
        <v>41</v>
      </c>
      <c r="T404" s="191" t="s">
        <v>446</v>
      </c>
      <c r="U404" s="191" t="s">
        <v>943</v>
      </c>
      <c r="V404" s="199" t="s">
        <v>940</v>
      </c>
      <c r="W404" s="54">
        <v>161</v>
      </c>
      <c r="X404" s="194" t="s">
        <v>952</v>
      </c>
      <c r="Y404" s="194" t="s">
        <v>1001</v>
      </c>
      <c r="Z404" s="56">
        <v>26</v>
      </c>
      <c r="AA404" s="195" t="s">
        <v>446</v>
      </c>
      <c r="AB404" s="195" t="s">
        <v>943</v>
      </c>
      <c r="AC404" s="198" t="s">
        <v>946</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936</v>
      </c>
      <c r="H405" s="196" t="s">
        <v>59</v>
      </c>
      <c r="I405" s="46">
        <v>4884</v>
      </c>
      <c r="J405" s="188" t="s">
        <v>937</v>
      </c>
      <c r="K405" s="188" t="s">
        <v>942</v>
      </c>
      <c r="L405" s="47">
        <v>10</v>
      </c>
      <c r="M405" s="189" t="s">
        <v>446</v>
      </c>
      <c r="N405" s="189" t="s">
        <v>943</v>
      </c>
      <c r="O405" s="188" t="s">
        <v>938</v>
      </c>
      <c r="P405" s="48">
        <v>772</v>
      </c>
      <c r="Q405" s="190" t="s">
        <v>939</v>
      </c>
      <c r="R405" s="190" t="s">
        <v>942</v>
      </c>
      <c r="S405" s="49">
        <v>11</v>
      </c>
      <c r="T405" s="191" t="s">
        <v>446</v>
      </c>
      <c r="U405" s="191" t="s">
        <v>943</v>
      </c>
      <c r="V405" s="199" t="s">
        <v>940</v>
      </c>
      <c r="W405" s="54">
        <v>171</v>
      </c>
      <c r="X405" s="194" t="s">
        <v>952</v>
      </c>
      <c r="Y405" s="194" t="s">
        <v>1001</v>
      </c>
      <c r="Z405" s="56">
        <v>10</v>
      </c>
      <c r="AA405" s="195" t="s">
        <v>446</v>
      </c>
      <c r="AB405" s="195" t="s">
        <v>943</v>
      </c>
      <c r="AC405" s="198" t="s">
        <v>946</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936</v>
      </c>
      <c r="H406" s="196" t="s">
        <v>59</v>
      </c>
      <c r="I406" s="46">
        <v>542</v>
      </c>
      <c r="J406" s="188" t="s">
        <v>937</v>
      </c>
      <c r="K406" s="188" t="s">
        <v>942</v>
      </c>
      <c r="L406" s="47">
        <v>23</v>
      </c>
      <c r="M406" s="189" t="s">
        <v>446</v>
      </c>
      <c r="N406" s="189" t="s">
        <v>943</v>
      </c>
      <c r="O406" s="188" t="s">
        <v>938</v>
      </c>
      <c r="P406" s="48">
        <v>133</v>
      </c>
      <c r="Q406" s="190" t="s">
        <v>939</v>
      </c>
      <c r="R406" s="190" t="s">
        <v>942</v>
      </c>
      <c r="S406" s="49">
        <v>23</v>
      </c>
      <c r="T406" s="191" t="s">
        <v>446</v>
      </c>
      <c r="U406" s="191" t="s">
        <v>943</v>
      </c>
      <c r="V406" s="199" t="s">
        <v>940</v>
      </c>
      <c r="W406" s="54">
        <v>305</v>
      </c>
      <c r="X406" s="194" t="s">
        <v>952</v>
      </c>
      <c r="Y406" s="194" t="s">
        <v>1001</v>
      </c>
      <c r="Z406" s="56">
        <v>24</v>
      </c>
      <c r="AA406" s="195" t="s">
        <v>446</v>
      </c>
      <c r="AB406" s="195" t="s">
        <v>943</v>
      </c>
      <c r="AC406" s="198" t="s">
        <v>946</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937</v>
      </c>
      <c r="K407" s="46" t="s">
        <v>115</v>
      </c>
      <c r="L407" s="47">
        <v>89</v>
      </c>
      <c r="M407" s="47" t="s">
        <v>937</v>
      </c>
      <c r="N407" s="47" t="s">
        <v>116</v>
      </c>
      <c r="O407" s="46" t="s">
        <v>941</v>
      </c>
      <c r="P407" s="48">
        <v>62.9</v>
      </c>
      <c r="Q407" s="190" t="s">
        <v>939</v>
      </c>
      <c r="R407" s="48" t="s">
        <v>115</v>
      </c>
      <c r="S407" s="49">
        <v>29.1</v>
      </c>
      <c r="T407" s="49" t="s">
        <v>939</v>
      </c>
      <c r="U407" s="49" t="s">
        <v>116</v>
      </c>
      <c r="V407" s="62" t="s">
        <v>940</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936</v>
      </c>
      <c r="H408" s="196" t="s">
        <v>59</v>
      </c>
      <c r="I408" s="46">
        <v>465</v>
      </c>
      <c r="J408" s="188" t="s">
        <v>937</v>
      </c>
      <c r="K408" s="188" t="s">
        <v>942</v>
      </c>
      <c r="L408" s="47">
        <v>34</v>
      </c>
      <c r="M408" s="189" t="s">
        <v>446</v>
      </c>
      <c r="N408" s="189" t="s">
        <v>943</v>
      </c>
      <c r="O408" s="188" t="s">
        <v>938</v>
      </c>
      <c r="P408" s="48">
        <v>136</v>
      </c>
      <c r="Q408" s="190" t="s">
        <v>939</v>
      </c>
      <c r="R408" s="190" t="s">
        <v>942</v>
      </c>
      <c r="S408" s="49">
        <v>31</v>
      </c>
      <c r="T408" s="191" t="s">
        <v>446</v>
      </c>
      <c r="U408" s="191" t="s">
        <v>943</v>
      </c>
      <c r="V408" s="199" t="s">
        <v>940</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936</v>
      </c>
      <c r="H409" s="196" t="s">
        <v>59</v>
      </c>
      <c r="I409" s="46">
        <v>480</v>
      </c>
      <c r="J409" s="188" t="s">
        <v>937</v>
      </c>
      <c r="K409" s="188" t="s">
        <v>942</v>
      </c>
      <c r="L409" s="47">
        <v>26</v>
      </c>
      <c r="M409" s="189" t="s">
        <v>446</v>
      </c>
      <c r="N409" s="189" t="s">
        <v>943</v>
      </c>
      <c r="O409" s="188" t="s">
        <v>938</v>
      </c>
      <c r="P409" s="48">
        <v>120</v>
      </c>
      <c r="Q409" s="190" t="s">
        <v>939</v>
      </c>
      <c r="R409" s="190" t="s">
        <v>942</v>
      </c>
      <c r="S409" s="49">
        <v>28</v>
      </c>
      <c r="T409" s="191" t="s">
        <v>446</v>
      </c>
      <c r="U409" s="191" t="s">
        <v>943</v>
      </c>
      <c r="V409" s="199" t="s">
        <v>940</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936</v>
      </c>
      <c r="H410" s="196" t="s">
        <v>59</v>
      </c>
      <c r="I410" s="46">
        <v>632</v>
      </c>
      <c r="J410" s="188" t="s">
        <v>937</v>
      </c>
      <c r="K410" s="188" t="s">
        <v>942</v>
      </c>
      <c r="L410" s="47">
        <v>40</v>
      </c>
      <c r="M410" s="189" t="s">
        <v>446</v>
      </c>
      <c r="N410" s="189" t="s">
        <v>943</v>
      </c>
      <c r="O410" s="188" t="s">
        <v>938</v>
      </c>
      <c r="P410" s="48">
        <v>153</v>
      </c>
      <c r="Q410" s="190" t="s">
        <v>939</v>
      </c>
      <c r="R410" s="190" t="s">
        <v>942</v>
      </c>
      <c r="S410" s="49">
        <v>51</v>
      </c>
      <c r="T410" s="191" t="s">
        <v>446</v>
      </c>
      <c r="U410" s="191" t="s">
        <v>943</v>
      </c>
      <c r="V410" s="199" t="s">
        <v>940</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936</v>
      </c>
      <c r="H411" s="196" t="s">
        <v>59</v>
      </c>
      <c r="I411" s="46">
        <v>776</v>
      </c>
      <c r="J411" s="188" t="s">
        <v>937</v>
      </c>
      <c r="K411" s="188" t="s">
        <v>942</v>
      </c>
      <c r="L411" s="47">
        <v>22</v>
      </c>
      <c r="M411" s="189" t="s">
        <v>446</v>
      </c>
      <c r="N411" s="189" t="s">
        <v>943</v>
      </c>
      <c r="O411" s="188" t="s">
        <v>938</v>
      </c>
      <c r="P411" s="48">
        <v>190</v>
      </c>
      <c r="Q411" s="190" t="s">
        <v>939</v>
      </c>
      <c r="R411" s="190" t="s">
        <v>942</v>
      </c>
      <c r="S411" s="49">
        <v>40</v>
      </c>
      <c r="T411" s="191" t="s">
        <v>446</v>
      </c>
      <c r="U411" s="191" t="s">
        <v>943</v>
      </c>
      <c r="V411" s="199" t="s">
        <v>940</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936</v>
      </c>
      <c r="H412" s="196" t="s">
        <v>59</v>
      </c>
      <c r="I412" s="46">
        <v>13337</v>
      </c>
      <c r="J412" s="188" t="s">
        <v>937</v>
      </c>
      <c r="K412" s="188" t="s">
        <v>942</v>
      </c>
      <c r="L412" s="47">
        <v>28</v>
      </c>
      <c r="M412" s="189" t="s">
        <v>446</v>
      </c>
      <c r="N412" s="189" t="s">
        <v>943</v>
      </c>
      <c r="O412" s="188" t="s">
        <v>938</v>
      </c>
      <c r="P412" s="48">
        <v>2510</v>
      </c>
      <c r="Q412" s="190" t="s">
        <v>939</v>
      </c>
      <c r="R412" s="190" t="s">
        <v>942</v>
      </c>
      <c r="S412" s="49">
        <v>31</v>
      </c>
      <c r="T412" s="191" t="s">
        <v>446</v>
      </c>
      <c r="U412" s="191" t="s">
        <v>943</v>
      </c>
      <c r="V412" s="199" t="s">
        <v>940</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936</v>
      </c>
      <c r="H413" s="196" t="s">
        <v>59</v>
      </c>
      <c r="I413" s="46">
        <v>12455</v>
      </c>
      <c r="J413" s="188" t="s">
        <v>937</v>
      </c>
      <c r="K413" s="188" t="s">
        <v>942</v>
      </c>
      <c r="L413" s="47">
        <v>31</v>
      </c>
      <c r="M413" s="189" t="s">
        <v>446</v>
      </c>
      <c r="N413" s="189" t="s">
        <v>943</v>
      </c>
      <c r="O413" s="188" t="s">
        <v>938</v>
      </c>
      <c r="P413" s="48">
        <v>1532</v>
      </c>
      <c r="Q413" s="190" t="s">
        <v>939</v>
      </c>
      <c r="R413" s="190" t="s">
        <v>942</v>
      </c>
      <c r="S413" s="49">
        <v>24</v>
      </c>
      <c r="T413" s="191" t="s">
        <v>446</v>
      </c>
      <c r="U413" s="191" t="s">
        <v>943</v>
      </c>
      <c r="V413" s="199" t="s">
        <v>940</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1218</v>
      </c>
      <c r="K414" s="46" t="s">
        <v>942</v>
      </c>
      <c r="L414" s="47">
        <v>122</v>
      </c>
      <c r="M414" s="47" t="s">
        <v>446</v>
      </c>
      <c r="N414" s="47" t="s">
        <v>1765</v>
      </c>
      <c r="O414" s="46" t="s">
        <v>938</v>
      </c>
      <c r="P414" s="48">
        <v>2.88</v>
      </c>
      <c r="Q414" s="48" t="s">
        <v>1217</v>
      </c>
      <c r="R414" s="48" t="s">
        <v>1764</v>
      </c>
      <c r="S414" s="49">
        <v>184</v>
      </c>
      <c r="T414" s="49" t="s">
        <v>1217</v>
      </c>
      <c r="U414" s="49" t="s">
        <v>1765</v>
      </c>
      <c r="V414" s="62" t="s">
        <v>940</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1218</v>
      </c>
      <c r="K415" s="46" t="s">
        <v>942</v>
      </c>
      <c r="O415" s="46" t="s">
        <v>941</v>
      </c>
      <c r="P415" s="48">
        <v>2.1</v>
      </c>
      <c r="Q415" s="48" t="s">
        <v>1217</v>
      </c>
      <c r="R415" s="48" t="s">
        <v>1764</v>
      </c>
      <c r="AD415" s="70" t="s">
        <v>1818</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1218</v>
      </c>
      <c r="K416" s="46" t="s">
        <v>942</v>
      </c>
      <c r="O416" s="46" t="s">
        <v>941</v>
      </c>
      <c r="P416" s="48">
        <v>3.5</v>
      </c>
      <c r="Q416" s="48" t="s">
        <v>1217</v>
      </c>
      <c r="R416" s="48" t="s">
        <v>1764</v>
      </c>
      <c r="AD416" s="70" t="s">
        <v>1818</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1218</v>
      </c>
      <c r="K417" s="46" t="s">
        <v>942</v>
      </c>
      <c r="O417" s="46" t="s">
        <v>941</v>
      </c>
      <c r="P417" s="48">
        <v>4.5</v>
      </c>
      <c r="Q417" s="48" t="s">
        <v>1217</v>
      </c>
      <c r="R417" s="48" t="s">
        <v>1764</v>
      </c>
      <c r="AD417" s="70" t="s">
        <v>1818</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1218</v>
      </c>
      <c r="K418" s="46" t="s">
        <v>942</v>
      </c>
      <c r="O418" s="46" t="s">
        <v>941</v>
      </c>
      <c r="P418" s="48">
        <v>3.8</v>
      </c>
      <c r="Q418" s="48" t="s">
        <v>1217</v>
      </c>
      <c r="R418" s="48" t="s">
        <v>1764</v>
      </c>
      <c r="AD418" s="70" t="s">
        <v>1818</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1218</v>
      </c>
      <c r="K419" s="46" t="s">
        <v>334</v>
      </c>
      <c r="L419" s="47">
        <v>4.3600000000000003</v>
      </c>
      <c r="M419" s="47" t="s">
        <v>1218</v>
      </c>
      <c r="N419" s="47" t="s">
        <v>116</v>
      </c>
      <c r="O419" s="46" t="s">
        <v>941</v>
      </c>
      <c r="P419" s="48">
        <v>4.9400000000000004</v>
      </c>
      <c r="Q419" s="48" t="s">
        <v>1217</v>
      </c>
      <c r="R419" s="48" t="s">
        <v>115</v>
      </c>
      <c r="S419" s="49">
        <v>1.8</v>
      </c>
      <c r="T419" s="49" t="s">
        <v>1217</v>
      </c>
      <c r="U419" s="49" t="s">
        <v>116</v>
      </c>
      <c r="V419" s="62" t="s">
        <v>940</v>
      </c>
      <c r="AD419" s="70" t="s">
        <v>1819</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1218</v>
      </c>
      <c r="K420" s="46" t="s">
        <v>942</v>
      </c>
      <c r="L420" s="47">
        <v>40</v>
      </c>
      <c r="M420" s="47" t="s">
        <v>446</v>
      </c>
      <c r="N420" s="47" t="s">
        <v>1765</v>
      </c>
      <c r="O420" s="46" t="s">
        <v>955</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1218</v>
      </c>
      <c r="K421" s="46" t="s">
        <v>942</v>
      </c>
      <c r="L421" s="47">
        <v>34</v>
      </c>
      <c r="M421" s="47" t="s">
        <v>446</v>
      </c>
      <c r="N421" s="47" t="s">
        <v>1765</v>
      </c>
      <c r="O421" s="46" t="s">
        <v>955</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958</v>
      </c>
      <c r="K422" s="46" t="s">
        <v>334</v>
      </c>
      <c r="L422" s="47">
        <v>10</v>
      </c>
      <c r="M422" s="47" t="s">
        <v>958</v>
      </c>
      <c r="N422" s="47" t="s">
        <v>116</v>
      </c>
      <c r="O422" s="46" t="s">
        <v>955</v>
      </c>
      <c r="P422" s="48">
        <v>2813.1</v>
      </c>
      <c r="Q422" s="48" t="s">
        <v>939</v>
      </c>
      <c r="R422" s="48" t="s">
        <v>115</v>
      </c>
      <c r="S422" s="49">
        <v>2673.9</v>
      </c>
      <c r="T422" s="49" t="s">
        <v>939</v>
      </c>
      <c r="U422" s="49" t="s">
        <v>116</v>
      </c>
      <c r="V422" s="62" t="s">
        <v>940</v>
      </c>
      <c r="W422" s="54">
        <v>71.7</v>
      </c>
      <c r="X422" s="54" t="s">
        <v>964</v>
      </c>
      <c r="Y422" s="54" t="s">
        <v>117</v>
      </c>
      <c r="Z422" s="56">
        <v>56.7</v>
      </c>
      <c r="AA422" s="56" t="s">
        <v>964</v>
      </c>
      <c r="AB422" s="56" t="s">
        <v>116</v>
      </c>
      <c r="AC422" s="61" t="s">
        <v>946</v>
      </c>
      <c r="AD422" s="70" t="s">
        <v>1820</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958</v>
      </c>
      <c r="K423" s="46" t="s">
        <v>334</v>
      </c>
      <c r="L423" s="47">
        <v>16.100000000000001</v>
      </c>
      <c r="M423" s="47" t="s">
        <v>958</v>
      </c>
      <c r="N423" s="47" t="s">
        <v>116</v>
      </c>
      <c r="O423" s="46" t="s">
        <v>955</v>
      </c>
      <c r="P423" s="48">
        <v>4055.7</v>
      </c>
      <c r="Q423" s="48" t="s">
        <v>939</v>
      </c>
      <c r="R423" s="48" t="s">
        <v>115</v>
      </c>
      <c r="S423" s="49">
        <v>5269.5</v>
      </c>
      <c r="T423" s="49" t="s">
        <v>939</v>
      </c>
      <c r="U423" s="49" t="s">
        <v>116</v>
      </c>
      <c r="V423" s="62" t="s">
        <v>940</v>
      </c>
      <c r="W423" s="54">
        <v>112.8</v>
      </c>
      <c r="X423" s="54" t="s">
        <v>964</v>
      </c>
      <c r="Y423" s="54" t="s">
        <v>117</v>
      </c>
      <c r="Z423" s="56">
        <v>161.4</v>
      </c>
      <c r="AA423" s="56" t="s">
        <v>964</v>
      </c>
      <c r="AB423" s="56" t="s">
        <v>116</v>
      </c>
      <c r="AC423" s="61" t="s">
        <v>946</v>
      </c>
      <c r="AD423" s="70" t="s">
        <v>1820</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958</v>
      </c>
      <c r="K424" s="46" t="s">
        <v>334</v>
      </c>
      <c r="L424" s="47">
        <v>3.5</v>
      </c>
      <c r="M424" s="47" t="s">
        <v>958</v>
      </c>
      <c r="N424" s="47" t="s">
        <v>116</v>
      </c>
      <c r="O424" s="46" t="s">
        <v>955</v>
      </c>
      <c r="P424" s="48">
        <v>5314.2</v>
      </c>
      <c r="Q424" s="48" t="s">
        <v>939</v>
      </c>
      <c r="R424" s="48" t="s">
        <v>115</v>
      </c>
      <c r="S424" s="49">
        <v>2842.6</v>
      </c>
      <c r="T424" s="49" t="s">
        <v>939</v>
      </c>
      <c r="U424" s="49" t="s">
        <v>116</v>
      </c>
      <c r="V424" s="62" t="s">
        <v>940</v>
      </c>
      <c r="W424" s="54">
        <v>23.6</v>
      </c>
      <c r="X424" s="54" t="s">
        <v>964</v>
      </c>
      <c r="Y424" s="54" t="s">
        <v>117</v>
      </c>
      <c r="Z424" s="56">
        <v>8.9</v>
      </c>
      <c r="AA424" s="56" t="s">
        <v>964</v>
      </c>
      <c r="AB424" s="56" t="s">
        <v>116</v>
      </c>
      <c r="AC424" s="61" t="s">
        <v>946</v>
      </c>
      <c r="AD424" s="70" t="s">
        <v>1820</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958</v>
      </c>
      <c r="K425" s="46" t="s">
        <v>334</v>
      </c>
      <c r="L425" s="47">
        <v>5.5</v>
      </c>
      <c r="M425" s="47" t="s">
        <v>958</v>
      </c>
      <c r="N425" s="47" t="s">
        <v>116</v>
      </c>
      <c r="O425" s="46" t="s">
        <v>955</v>
      </c>
      <c r="P425" s="48">
        <v>5204.8</v>
      </c>
      <c r="Q425" s="48" t="s">
        <v>939</v>
      </c>
      <c r="R425" s="48" t="s">
        <v>115</v>
      </c>
      <c r="S425" s="49">
        <v>2640.6</v>
      </c>
      <c r="T425" s="49" t="s">
        <v>939</v>
      </c>
      <c r="U425" s="49" t="s">
        <v>116</v>
      </c>
      <c r="V425" s="62" t="s">
        <v>940</v>
      </c>
      <c r="W425" s="54">
        <v>13.3</v>
      </c>
      <c r="X425" s="54" t="s">
        <v>964</v>
      </c>
      <c r="Y425" s="54" t="s">
        <v>117</v>
      </c>
      <c r="Z425" s="56">
        <v>10.1</v>
      </c>
      <c r="AA425" s="56" t="s">
        <v>964</v>
      </c>
      <c r="AB425" s="56" t="s">
        <v>116</v>
      </c>
      <c r="AC425" s="61" t="s">
        <v>946</v>
      </c>
      <c r="AD425" s="70" t="s">
        <v>1820</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1218</v>
      </c>
      <c r="K426" s="46" t="s">
        <v>942</v>
      </c>
      <c r="L426" s="47">
        <v>59</v>
      </c>
      <c r="M426" s="47" t="s">
        <v>446</v>
      </c>
      <c r="N426" s="47" t="s">
        <v>1765</v>
      </c>
      <c r="O426" s="46" t="s">
        <v>955</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1218</v>
      </c>
      <c r="K427" s="46" t="s">
        <v>942</v>
      </c>
      <c r="L427" s="47">
        <v>34</v>
      </c>
      <c r="M427" s="47" t="s">
        <v>446</v>
      </c>
      <c r="N427" s="47" t="s">
        <v>1765</v>
      </c>
      <c r="O427" s="46" t="s">
        <v>955</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1218</v>
      </c>
      <c r="K428" s="46" t="s">
        <v>942</v>
      </c>
      <c r="L428" s="47">
        <v>120</v>
      </c>
      <c r="M428" s="47" t="s">
        <v>446</v>
      </c>
      <c r="N428" s="47" t="s">
        <v>1765</v>
      </c>
      <c r="O428" s="46" t="s">
        <v>955</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1218</v>
      </c>
      <c r="K429" s="46" t="s">
        <v>942</v>
      </c>
      <c r="L429" s="47">
        <v>98</v>
      </c>
      <c r="M429" s="47" t="s">
        <v>446</v>
      </c>
      <c r="N429" s="47" t="s">
        <v>1765</v>
      </c>
      <c r="O429" s="46" t="s">
        <v>955</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1218</v>
      </c>
      <c r="K430" s="46" t="s">
        <v>942</v>
      </c>
      <c r="O430" s="46" t="s">
        <v>938</v>
      </c>
      <c r="P430" s="48">
        <v>16.100000000000001</v>
      </c>
      <c r="Q430" s="48" t="s">
        <v>1217</v>
      </c>
      <c r="R430" s="48" t="s">
        <v>1821</v>
      </c>
      <c r="V430" s="62" t="s">
        <v>940</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1218</v>
      </c>
      <c r="K431" s="46" t="s">
        <v>942</v>
      </c>
      <c r="O431" s="46" t="s">
        <v>938</v>
      </c>
      <c r="P431" s="48">
        <v>6.14</v>
      </c>
      <c r="Q431" s="48" t="s">
        <v>1217</v>
      </c>
      <c r="R431" s="48" t="s">
        <v>1821</v>
      </c>
      <c r="V431" s="62" t="s">
        <v>940</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1218</v>
      </c>
      <c r="K432" s="46" t="s">
        <v>942</v>
      </c>
      <c r="O432" s="46" t="s">
        <v>938</v>
      </c>
      <c r="P432" s="48">
        <v>23.2</v>
      </c>
      <c r="Q432" s="48" t="s">
        <v>1217</v>
      </c>
      <c r="R432" s="48" t="s">
        <v>1821</v>
      </c>
      <c r="V432" s="62" t="s">
        <v>940</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1218</v>
      </c>
      <c r="K433" s="46" t="s">
        <v>942</v>
      </c>
      <c r="O433" s="46" t="s">
        <v>938</v>
      </c>
      <c r="P433" s="48">
        <v>5</v>
      </c>
      <c r="Q433" s="48" t="s">
        <v>1217</v>
      </c>
      <c r="R433" s="48" t="s">
        <v>1821</v>
      </c>
      <c r="V433" s="62" t="s">
        <v>940</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1218</v>
      </c>
      <c r="K434" s="46" t="s">
        <v>942</v>
      </c>
      <c r="O434" s="46" t="s">
        <v>938</v>
      </c>
      <c r="P434" s="48">
        <v>0.57999999999999996</v>
      </c>
      <c r="Q434" s="48" t="s">
        <v>1217</v>
      </c>
      <c r="R434" s="48" t="s">
        <v>1821</v>
      </c>
      <c r="V434" s="62" t="s">
        <v>940</v>
      </c>
      <c r="W434" s="54">
        <v>51.62</v>
      </c>
      <c r="X434" s="54" t="s">
        <v>952</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1218</v>
      </c>
      <c r="K435" s="46" t="s">
        <v>942</v>
      </c>
      <c r="O435" s="46" t="s">
        <v>938</v>
      </c>
      <c r="P435" s="48">
        <v>1.17</v>
      </c>
      <c r="Q435" s="48" t="s">
        <v>1217</v>
      </c>
      <c r="R435" s="48" t="s">
        <v>1821</v>
      </c>
      <c r="V435" s="62" t="s">
        <v>940</v>
      </c>
      <c r="W435" s="54">
        <v>78.400000000000006</v>
      </c>
      <c r="X435" s="54" t="s">
        <v>952</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1218</v>
      </c>
      <c r="K436" s="46" t="s">
        <v>942</v>
      </c>
      <c r="O436" s="46" t="s">
        <v>938</v>
      </c>
      <c r="P436" s="48">
        <v>2.37</v>
      </c>
      <c r="Q436" s="48" t="s">
        <v>1217</v>
      </c>
      <c r="R436" s="48" t="s">
        <v>1821</v>
      </c>
      <c r="V436" s="62" t="s">
        <v>940</v>
      </c>
      <c r="W436" s="54">
        <v>53.92</v>
      </c>
      <c r="X436" s="54" t="s">
        <v>952</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1218</v>
      </c>
      <c r="K437" s="46" t="s">
        <v>942</v>
      </c>
      <c r="O437" s="46" t="s">
        <v>938</v>
      </c>
      <c r="P437" s="48">
        <v>2.75</v>
      </c>
      <c r="Q437" s="48" t="s">
        <v>1217</v>
      </c>
      <c r="R437" s="48" t="s">
        <v>1821</v>
      </c>
      <c r="V437" s="62" t="s">
        <v>940</v>
      </c>
      <c r="W437" s="54">
        <v>59</v>
      </c>
      <c r="X437" s="54" t="s">
        <v>952</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1218</v>
      </c>
      <c r="K438" s="46" t="s">
        <v>942</v>
      </c>
      <c r="O438" s="46" t="s">
        <v>938</v>
      </c>
      <c r="P438" s="48">
        <v>5.83</v>
      </c>
      <c r="Q438" s="48" t="s">
        <v>1217</v>
      </c>
      <c r="R438" s="48" t="s">
        <v>1821</v>
      </c>
      <c r="V438" s="62" t="s">
        <v>940</v>
      </c>
      <c r="W438" s="54">
        <v>46.53</v>
      </c>
      <c r="X438" s="54" t="s">
        <v>952</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1218</v>
      </c>
      <c r="K439" s="46" t="s">
        <v>942</v>
      </c>
      <c r="O439" s="46" t="s">
        <v>938</v>
      </c>
      <c r="P439" s="48">
        <v>10.63</v>
      </c>
      <c r="Q439" s="48" t="s">
        <v>1217</v>
      </c>
      <c r="R439" s="48" t="s">
        <v>1821</v>
      </c>
      <c r="V439" s="62" t="s">
        <v>940</v>
      </c>
      <c r="W439" s="54">
        <v>60.88</v>
      </c>
      <c r="X439" s="54" t="s">
        <v>952</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1218</v>
      </c>
      <c r="K440" s="46" t="s">
        <v>942</v>
      </c>
      <c r="O440" s="46" t="s">
        <v>938</v>
      </c>
      <c r="P440" s="48">
        <v>24.67</v>
      </c>
      <c r="Q440" s="48" t="s">
        <v>1217</v>
      </c>
      <c r="R440" s="48" t="s">
        <v>1821</v>
      </c>
      <c r="V440" s="62" t="s">
        <v>940</v>
      </c>
      <c r="W440" s="54">
        <v>48.52</v>
      </c>
      <c r="X440" s="54" t="s">
        <v>952</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1218</v>
      </c>
      <c r="K441" s="46" t="s">
        <v>942</v>
      </c>
      <c r="O441" s="46" t="s">
        <v>938</v>
      </c>
      <c r="P441" s="48">
        <v>30.96</v>
      </c>
      <c r="Q441" s="48" t="s">
        <v>1217</v>
      </c>
      <c r="R441" s="48" t="s">
        <v>1821</v>
      </c>
      <c r="V441" s="62" t="s">
        <v>940</v>
      </c>
      <c r="W441" s="54">
        <v>42.22</v>
      </c>
      <c r="X441" s="54" t="s">
        <v>952</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1218</v>
      </c>
      <c r="K442" s="46" t="s">
        <v>942</v>
      </c>
      <c r="O442" s="46" t="s">
        <v>938</v>
      </c>
      <c r="P442" s="48">
        <v>36.06</v>
      </c>
      <c r="Q442" s="48" t="s">
        <v>1217</v>
      </c>
      <c r="R442" s="48" t="s">
        <v>1821</v>
      </c>
      <c r="V442" s="62" t="s">
        <v>940</v>
      </c>
      <c r="W442" s="54">
        <v>43.52</v>
      </c>
      <c r="X442" s="54" t="s">
        <v>952</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1218</v>
      </c>
      <c r="K443" s="46" t="s">
        <v>942</v>
      </c>
      <c r="O443" s="46" t="s">
        <v>938</v>
      </c>
      <c r="P443" s="48">
        <v>8.61</v>
      </c>
      <c r="Q443" s="48" t="s">
        <v>1217</v>
      </c>
      <c r="R443" s="48" t="s">
        <v>1821</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936</v>
      </c>
      <c r="H444" s="196" t="s">
        <v>59</v>
      </c>
      <c r="W444" s="54">
        <v>26.3</v>
      </c>
      <c r="X444" s="54" t="s">
        <v>964</v>
      </c>
      <c r="Y444" s="54" t="s">
        <v>115</v>
      </c>
      <c r="Z444" s="56">
        <v>7.5</v>
      </c>
      <c r="AA444" s="56" t="s">
        <v>964</v>
      </c>
      <c r="AB444" s="56" t="s">
        <v>116</v>
      </c>
      <c r="AC444" s="61" t="s">
        <v>967</v>
      </c>
      <c r="AD444" s="70" t="s">
        <v>1930</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936</v>
      </c>
      <c r="H445" s="196" t="s">
        <v>59</v>
      </c>
      <c r="I445" s="46">
        <v>4.5999999999999996</v>
      </c>
      <c r="J445" s="46" t="s">
        <v>958</v>
      </c>
      <c r="K445" s="46" t="s">
        <v>334</v>
      </c>
      <c r="L445" s="47">
        <v>0.9</v>
      </c>
      <c r="M445" s="47" t="s">
        <v>958</v>
      </c>
      <c r="N445" s="47" t="s">
        <v>116</v>
      </c>
      <c r="O445" s="46" t="s">
        <v>938</v>
      </c>
      <c r="W445" s="54">
        <v>28.1</v>
      </c>
      <c r="X445" s="54" t="s">
        <v>964</v>
      </c>
      <c r="Y445" s="54" t="s">
        <v>115</v>
      </c>
      <c r="Z445" s="56">
        <v>5.9</v>
      </c>
      <c r="AA445" s="56" t="s">
        <v>964</v>
      </c>
      <c r="AB445" s="56" t="s">
        <v>116</v>
      </c>
      <c r="AC445" s="61" t="s">
        <v>967</v>
      </c>
      <c r="AD445" s="70" t="s">
        <v>1931</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936</v>
      </c>
      <c r="H446" s="196" t="s">
        <v>59</v>
      </c>
      <c r="I446" s="46">
        <v>10.5</v>
      </c>
      <c r="J446" s="46" t="s">
        <v>958</v>
      </c>
      <c r="K446" s="46" t="s">
        <v>334</v>
      </c>
      <c r="L446" s="47">
        <v>3</v>
      </c>
      <c r="M446" s="47" t="s">
        <v>958</v>
      </c>
      <c r="N446" s="47" t="s">
        <v>116</v>
      </c>
      <c r="O446" s="46" t="s">
        <v>938</v>
      </c>
      <c r="W446" s="54">
        <v>28.9</v>
      </c>
      <c r="X446" s="54" t="s">
        <v>964</v>
      </c>
      <c r="Y446" s="54" t="s">
        <v>115</v>
      </c>
      <c r="Z446" s="56">
        <v>14.4</v>
      </c>
      <c r="AA446" s="56" t="s">
        <v>964</v>
      </c>
      <c r="AB446" s="56" t="s">
        <v>116</v>
      </c>
      <c r="AC446" s="61" t="s">
        <v>967</v>
      </c>
      <c r="AD446" s="70" t="s">
        <v>1931</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936</v>
      </c>
      <c r="H447" s="196" t="s">
        <v>59</v>
      </c>
      <c r="I447" s="46">
        <v>19.399999999999999</v>
      </c>
      <c r="J447" s="46" t="s">
        <v>958</v>
      </c>
      <c r="K447" s="46" t="s">
        <v>334</v>
      </c>
      <c r="L447" s="47">
        <v>3.3</v>
      </c>
      <c r="M447" s="47" t="s">
        <v>958</v>
      </c>
      <c r="N447" s="47" t="s">
        <v>116</v>
      </c>
      <c r="O447" s="46" t="s">
        <v>938</v>
      </c>
      <c r="W447" s="54">
        <v>25.3</v>
      </c>
      <c r="X447" s="54" t="s">
        <v>964</v>
      </c>
      <c r="Y447" s="54" t="s">
        <v>115</v>
      </c>
      <c r="Z447" s="56">
        <v>4.3</v>
      </c>
      <c r="AA447" s="56" t="s">
        <v>964</v>
      </c>
      <c r="AB447" s="56" t="s">
        <v>116</v>
      </c>
      <c r="AC447" s="61" t="s">
        <v>967</v>
      </c>
      <c r="AD447" s="70" t="s">
        <v>1931</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936</v>
      </c>
      <c r="H448" s="196" t="s">
        <v>59</v>
      </c>
      <c r="I448" s="46">
        <v>41</v>
      </c>
      <c r="J448" s="46" t="s">
        <v>958</v>
      </c>
      <c r="K448" s="46" t="s">
        <v>334</v>
      </c>
      <c r="L448" s="47">
        <v>23.1</v>
      </c>
      <c r="M448" s="47" t="s">
        <v>958</v>
      </c>
      <c r="N448" s="47" t="s">
        <v>116</v>
      </c>
      <c r="O448" s="46" t="s">
        <v>938</v>
      </c>
      <c r="W448" s="54">
        <v>26.3</v>
      </c>
      <c r="X448" s="54" t="s">
        <v>964</v>
      </c>
      <c r="Y448" s="54" t="s">
        <v>115</v>
      </c>
      <c r="Z448" s="56">
        <v>11.8</v>
      </c>
      <c r="AA448" s="56" t="s">
        <v>964</v>
      </c>
      <c r="AB448" s="56" t="s">
        <v>116</v>
      </c>
      <c r="AC448" s="61" t="s">
        <v>967</v>
      </c>
      <c r="AD448" s="70" t="s">
        <v>1931</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936</v>
      </c>
      <c r="H449" s="196" t="s">
        <v>59</v>
      </c>
      <c r="W449" s="54">
        <v>34.200000000000003</v>
      </c>
      <c r="X449" s="54" t="s">
        <v>964</v>
      </c>
      <c r="Y449" s="54" t="s">
        <v>115</v>
      </c>
      <c r="Z449" s="56">
        <v>12.1</v>
      </c>
      <c r="AA449" s="56" t="s">
        <v>964</v>
      </c>
      <c r="AB449" s="56" t="s">
        <v>1842</v>
      </c>
      <c r="AC449" s="61" t="s">
        <v>967</v>
      </c>
      <c r="AD449" s="70" t="s">
        <v>1932</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936</v>
      </c>
      <c r="H450" s="196" t="s">
        <v>59</v>
      </c>
      <c r="W450" s="54">
        <v>113.2</v>
      </c>
      <c r="X450" s="54" t="s">
        <v>964</v>
      </c>
      <c r="Y450" s="54" t="s">
        <v>115</v>
      </c>
      <c r="Z450" s="56">
        <v>44.2</v>
      </c>
      <c r="AA450" s="56" t="s">
        <v>964</v>
      </c>
      <c r="AB450" s="56" t="s">
        <v>1842</v>
      </c>
      <c r="AC450" s="61" t="s">
        <v>1195</v>
      </c>
      <c r="AD450" s="70" t="s">
        <v>1933</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954</v>
      </c>
      <c r="K451" s="46" t="s">
        <v>334</v>
      </c>
      <c r="O451" s="46" t="s">
        <v>955</v>
      </c>
      <c r="P451" s="48">
        <v>1.01</v>
      </c>
      <c r="Q451" s="48" t="s">
        <v>957</v>
      </c>
      <c r="R451" s="48" t="s">
        <v>334</v>
      </c>
      <c r="V451" s="62" t="s">
        <v>940</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954</v>
      </c>
      <c r="K452" s="46" t="s">
        <v>334</v>
      </c>
      <c r="O452" s="46" t="s">
        <v>955</v>
      </c>
      <c r="P452" s="48">
        <v>0.79</v>
      </c>
      <c r="Q452" s="48" t="s">
        <v>957</v>
      </c>
      <c r="R452" s="48" t="s">
        <v>334</v>
      </c>
      <c r="V452" s="62" t="s">
        <v>940</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1934</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936</v>
      </c>
      <c r="H454" s="196" t="s">
        <v>59</v>
      </c>
      <c r="I454" s="46">
        <v>7.2</v>
      </c>
      <c r="J454" s="46" t="s">
        <v>954</v>
      </c>
      <c r="K454" s="46" t="s">
        <v>334</v>
      </c>
      <c r="L454" s="47">
        <v>3.6</v>
      </c>
      <c r="M454" s="47" t="s">
        <v>954</v>
      </c>
      <c r="N454" s="47" t="s">
        <v>116</v>
      </c>
      <c r="O454" s="46" t="s">
        <v>938</v>
      </c>
      <c r="P454" s="48">
        <v>1.45</v>
      </c>
      <c r="Q454" s="48" t="s">
        <v>957</v>
      </c>
      <c r="R454" s="48" t="s">
        <v>334</v>
      </c>
      <c r="S454" s="49">
        <v>0.87</v>
      </c>
      <c r="T454" s="49" t="s">
        <v>957</v>
      </c>
      <c r="U454" s="49" t="s">
        <v>1935</v>
      </c>
      <c r="V454" s="62" t="s">
        <v>940</v>
      </c>
      <c r="AD454" s="70" t="s">
        <v>1936</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936</v>
      </c>
      <c r="H455" s="196" t="s">
        <v>59</v>
      </c>
      <c r="I455" s="46">
        <v>7.3</v>
      </c>
      <c r="J455" s="46" t="s">
        <v>958</v>
      </c>
      <c r="K455" s="46" t="s">
        <v>334</v>
      </c>
      <c r="L455" s="47">
        <v>3.9</v>
      </c>
      <c r="M455" s="47" t="s">
        <v>958</v>
      </c>
      <c r="N455" s="47" t="s">
        <v>116</v>
      </c>
      <c r="O455" s="46" t="s">
        <v>938</v>
      </c>
      <c r="P455" s="48">
        <v>2.1</v>
      </c>
      <c r="Q455" s="48" t="s">
        <v>960</v>
      </c>
      <c r="R455" s="48" t="s">
        <v>334</v>
      </c>
      <c r="S455" s="49">
        <v>1.2</v>
      </c>
      <c r="T455" s="49" t="s">
        <v>960</v>
      </c>
      <c r="U455" s="49" t="s">
        <v>116</v>
      </c>
      <c r="V455" s="62" t="s">
        <v>940</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954</v>
      </c>
      <c r="K456" s="46" t="s">
        <v>334</v>
      </c>
      <c r="L456" s="47">
        <v>5.9</v>
      </c>
      <c r="M456" s="47" t="s">
        <v>954</v>
      </c>
      <c r="N456" s="47" t="s">
        <v>116</v>
      </c>
      <c r="O456" s="46" t="s">
        <v>955</v>
      </c>
      <c r="P456" s="48">
        <v>1.5</v>
      </c>
      <c r="Q456" s="48" t="s">
        <v>957</v>
      </c>
      <c r="R456" s="48" t="s">
        <v>115</v>
      </c>
      <c r="S456" s="49">
        <v>0.91</v>
      </c>
      <c r="T456" s="49" t="s">
        <v>957</v>
      </c>
      <c r="U456" s="49" t="s">
        <v>116</v>
      </c>
      <c r="V456" s="62" t="s">
        <v>940</v>
      </c>
      <c r="AD456" s="70" t="s">
        <v>1937</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936</v>
      </c>
      <c r="H457" s="196" t="s">
        <v>59</v>
      </c>
      <c r="I457" s="46">
        <v>5.6</v>
      </c>
      <c r="J457" s="46" t="s">
        <v>954</v>
      </c>
      <c r="K457" s="46" t="s">
        <v>334</v>
      </c>
      <c r="L457" s="47">
        <v>0.4</v>
      </c>
      <c r="M457" s="47" t="s">
        <v>954</v>
      </c>
      <c r="N457" s="47" t="s">
        <v>1935</v>
      </c>
      <c r="O457" s="46" t="s">
        <v>938</v>
      </c>
      <c r="P457" s="48">
        <v>1.3</v>
      </c>
      <c r="Q457" s="48" t="s">
        <v>957</v>
      </c>
      <c r="R457" s="48" t="s">
        <v>334</v>
      </c>
      <c r="S457" s="49">
        <v>0.1</v>
      </c>
      <c r="T457" s="49" t="s">
        <v>957</v>
      </c>
      <c r="U457" s="49" t="s">
        <v>1935</v>
      </c>
      <c r="V457" s="62" t="s">
        <v>940</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936</v>
      </c>
      <c r="H458" s="196" t="s">
        <v>59</v>
      </c>
      <c r="I458" s="46">
        <v>7.4</v>
      </c>
      <c r="J458" s="46" t="s">
        <v>954</v>
      </c>
      <c r="K458" s="46" t="s">
        <v>334</v>
      </c>
      <c r="L458" s="47">
        <v>0.8</v>
      </c>
      <c r="M458" s="47" t="s">
        <v>954</v>
      </c>
      <c r="N458" s="47" t="s">
        <v>1935</v>
      </c>
      <c r="O458" s="46" t="s">
        <v>938</v>
      </c>
      <c r="P458" s="48">
        <v>2.8</v>
      </c>
      <c r="Q458" s="48" t="s">
        <v>957</v>
      </c>
      <c r="R458" s="48" t="s">
        <v>334</v>
      </c>
      <c r="S458" s="49">
        <v>0.3</v>
      </c>
      <c r="T458" s="49" t="s">
        <v>957</v>
      </c>
      <c r="U458" s="49" t="s">
        <v>1935</v>
      </c>
      <c r="V458" s="62" t="s">
        <v>940</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936</v>
      </c>
      <c r="H459" s="196" t="s">
        <v>59</v>
      </c>
      <c r="I459" s="46">
        <v>12.4</v>
      </c>
      <c r="J459" s="46" t="s">
        <v>954</v>
      </c>
      <c r="K459" s="46" t="s">
        <v>334</v>
      </c>
      <c r="L459" s="47">
        <v>1.7</v>
      </c>
      <c r="M459" s="47" t="s">
        <v>954</v>
      </c>
      <c r="N459" s="47" t="s">
        <v>1935</v>
      </c>
      <c r="O459" s="46" t="s">
        <v>938</v>
      </c>
      <c r="P459" s="48">
        <v>2.9</v>
      </c>
      <c r="Q459" s="48" t="s">
        <v>957</v>
      </c>
      <c r="R459" s="48" t="s">
        <v>334</v>
      </c>
      <c r="S459" s="49">
        <v>0.5</v>
      </c>
      <c r="T459" s="49" t="s">
        <v>957</v>
      </c>
      <c r="U459" s="49" t="s">
        <v>1935</v>
      </c>
      <c r="V459" s="62" t="s">
        <v>940</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936</v>
      </c>
      <c r="H460" s="196" t="s">
        <v>59</v>
      </c>
      <c r="I460" s="46">
        <v>29.1</v>
      </c>
      <c r="J460" s="46" t="s">
        <v>958</v>
      </c>
      <c r="K460" s="46" t="s">
        <v>115</v>
      </c>
      <c r="L460" s="47">
        <v>4.7</v>
      </c>
      <c r="M460" s="47" t="s">
        <v>958</v>
      </c>
      <c r="N460" s="47" t="s">
        <v>1935</v>
      </c>
      <c r="O460" s="46" t="s">
        <v>938</v>
      </c>
      <c r="P460" s="48">
        <v>8</v>
      </c>
      <c r="Q460" s="48" t="s">
        <v>960</v>
      </c>
      <c r="R460" s="48" t="s">
        <v>115</v>
      </c>
      <c r="S460" s="49">
        <v>1.3</v>
      </c>
      <c r="T460" s="49" t="s">
        <v>960</v>
      </c>
      <c r="U460" s="49" t="s">
        <v>1935</v>
      </c>
      <c r="V460" s="62" t="s">
        <v>940</v>
      </c>
      <c r="W460" s="54">
        <v>0.64</v>
      </c>
      <c r="X460" s="54" t="s">
        <v>945</v>
      </c>
      <c r="Y460" s="54" t="s">
        <v>334</v>
      </c>
      <c r="Z460" s="56">
        <v>0.14000000000000001</v>
      </c>
      <c r="AA460" s="56" t="s">
        <v>945</v>
      </c>
      <c r="AB460" s="56" t="s">
        <v>1935</v>
      </c>
      <c r="AC460" s="61" t="s">
        <v>946</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958</v>
      </c>
      <c r="K461" s="46" t="s">
        <v>115</v>
      </c>
      <c r="L461" s="47">
        <v>4.8</v>
      </c>
      <c r="M461" s="47" t="s">
        <v>958</v>
      </c>
      <c r="N461" s="47" t="s">
        <v>1935</v>
      </c>
      <c r="O461" s="46" t="s">
        <v>941</v>
      </c>
      <c r="P461" s="48">
        <v>6.8</v>
      </c>
      <c r="Q461" s="48" t="s">
        <v>960</v>
      </c>
      <c r="R461" s="48" t="s">
        <v>115</v>
      </c>
      <c r="S461" s="49">
        <v>0.7</v>
      </c>
      <c r="T461" s="49" t="s">
        <v>960</v>
      </c>
      <c r="U461" s="49" t="s">
        <v>1935</v>
      </c>
      <c r="V461" s="62" t="s">
        <v>940</v>
      </c>
      <c r="W461" s="54">
        <v>0.69</v>
      </c>
      <c r="X461" s="54" t="s">
        <v>945</v>
      </c>
      <c r="Y461" s="54" t="s">
        <v>334</v>
      </c>
      <c r="Z461" s="56">
        <v>0.11</v>
      </c>
      <c r="AA461" s="56" t="s">
        <v>945</v>
      </c>
      <c r="AB461" s="56" t="s">
        <v>1935</v>
      </c>
      <c r="AC461" s="61" t="s">
        <v>946</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936</v>
      </c>
      <c r="H462" s="196" t="s">
        <v>59</v>
      </c>
      <c r="P462" s="48">
        <v>3.6</v>
      </c>
      <c r="Q462" s="48" t="s">
        <v>960</v>
      </c>
      <c r="R462" s="48" t="s">
        <v>115</v>
      </c>
      <c r="S462" s="49">
        <v>1</v>
      </c>
      <c r="T462" s="49" t="s">
        <v>960</v>
      </c>
      <c r="U462" s="49" t="s">
        <v>116</v>
      </c>
      <c r="V462" s="62" t="s">
        <v>940</v>
      </c>
      <c r="AD462" s="70" t="s">
        <v>1938</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958</v>
      </c>
      <c r="K463" s="46" t="s">
        <v>115</v>
      </c>
      <c r="L463" s="47">
        <v>2.17</v>
      </c>
      <c r="M463" s="47" t="s">
        <v>958</v>
      </c>
      <c r="N463" s="47" t="s">
        <v>78</v>
      </c>
      <c r="O463" s="46" t="s">
        <v>955</v>
      </c>
      <c r="P463" s="48">
        <v>1.8</v>
      </c>
      <c r="Q463" s="48" t="s">
        <v>960</v>
      </c>
      <c r="R463" s="48" t="s">
        <v>115</v>
      </c>
      <c r="S463" s="49">
        <v>0.7</v>
      </c>
      <c r="T463" s="49" t="s">
        <v>960</v>
      </c>
      <c r="U463" s="49" t="s">
        <v>78</v>
      </c>
      <c r="V463" s="62" t="s">
        <v>940</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958</v>
      </c>
      <c r="K464" s="46" t="s">
        <v>115</v>
      </c>
      <c r="L464" s="47">
        <v>2.21</v>
      </c>
      <c r="M464" s="47" t="s">
        <v>958</v>
      </c>
      <c r="N464" s="47" t="s">
        <v>78</v>
      </c>
      <c r="O464" s="46" t="s">
        <v>955</v>
      </c>
      <c r="P464" s="48">
        <v>1.54</v>
      </c>
      <c r="Q464" s="48" t="s">
        <v>960</v>
      </c>
      <c r="R464" s="48" t="s">
        <v>115</v>
      </c>
      <c r="S464" s="49">
        <v>0.7</v>
      </c>
      <c r="T464" s="49" t="s">
        <v>960</v>
      </c>
      <c r="U464" s="49" t="s">
        <v>78</v>
      </c>
      <c r="V464" s="62" t="s">
        <v>940</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958</v>
      </c>
      <c r="K465" s="46" t="s">
        <v>115</v>
      </c>
      <c r="L465" s="47">
        <v>5.57</v>
      </c>
      <c r="M465" s="47" t="s">
        <v>958</v>
      </c>
      <c r="N465" s="47" t="s">
        <v>78</v>
      </c>
      <c r="O465" s="46" t="s">
        <v>955</v>
      </c>
      <c r="P465" s="48">
        <v>2.4500000000000002</v>
      </c>
      <c r="Q465" s="48" t="s">
        <v>960</v>
      </c>
      <c r="R465" s="48" t="s">
        <v>115</v>
      </c>
      <c r="S465" s="49">
        <v>1.63</v>
      </c>
      <c r="T465" s="49" t="s">
        <v>960</v>
      </c>
      <c r="U465" s="49" t="s">
        <v>78</v>
      </c>
      <c r="V465" s="62" t="s">
        <v>940</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958</v>
      </c>
      <c r="K466" s="46" t="s">
        <v>115</v>
      </c>
      <c r="L466" s="47">
        <v>5.22</v>
      </c>
      <c r="M466" s="47" t="s">
        <v>958</v>
      </c>
      <c r="N466" s="47" t="s">
        <v>78</v>
      </c>
      <c r="O466" s="46" t="s">
        <v>955</v>
      </c>
      <c r="P466" s="48">
        <v>3.5</v>
      </c>
      <c r="Q466" s="48" t="s">
        <v>960</v>
      </c>
      <c r="R466" s="48" t="s">
        <v>115</v>
      </c>
      <c r="S466" s="49">
        <v>1.61</v>
      </c>
      <c r="T466" s="49" t="s">
        <v>960</v>
      </c>
      <c r="U466" s="49" t="s">
        <v>78</v>
      </c>
      <c r="V466" s="62" t="s">
        <v>940</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936</v>
      </c>
      <c r="H467" s="196" t="s">
        <v>59</v>
      </c>
      <c r="I467" s="46">
        <v>8.3000000000000007</v>
      </c>
      <c r="J467" s="46" t="s">
        <v>958</v>
      </c>
      <c r="K467" s="46" t="s">
        <v>115</v>
      </c>
      <c r="L467" s="47">
        <v>0.8</v>
      </c>
      <c r="M467" s="47" t="s">
        <v>958</v>
      </c>
      <c r="N467" s="47" t="s">
        <v>1939</v>
      </c>
      <c r="O467" s="46" t="s">
        <v>938</v>
      </c>
      <c r="P467" s="48">
        <v>2</v>
      </c>
      <c r="Q467" s="48" t="s">
        <v>960</v>
      </c>
      <c r="R467" s="48" t="s">
        <v>115</v>
      </c>
      <c r="S467" s="49">
        <v>0.3</v>
      </c>
      <c r="T467" s="49" t="s">
        <v>960</v>
      </c>
      <c r="U467" s="49" t="s">
        <v>1939</v>
      </c>
      <c r="V467" s="62" t="s">
        <v>940</v>
      </c>
      <c r="AD467" s="70" t="s">
        <v>1940</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936</v>
      </c>
      <c r="H468" s="196" t="s">
        <v>59</v>
      </c>
      <c r="I468" s="46">
        <v>10.6</v>
      </c>
      <c r="J468" s="46" t="s">
        <v>958</v>
      </c>
      <c r="K468" s="46" t="s">
        <v>115</v>
      </c>
      <c r="L468" s="47">
        <v>1.1000000000000001</v>
      </c>
      <c r="M468" s="47" t="s">
        <v>958</v>
      </c>
      <c r="N468" s="47" t="s">
        <v>1939</v>
      </c>
      <c r="O468" s="46" t="s">
        <v>938</v>
      </c>
      <c r="P468" s="48">
        <v>1.5</v>
      </c>
      <c r="Q468" s="48" t="s">
        <v>960</v>
      </c>
      <c r="R468" s="48" t="s">
        <v>115</v>
      </c>
      <c r="S468" s="49">
        <v>0.5</v>
      </c>
      <c r="T468" s="49" t="s">
        <v>960</v>
      </c>
      <c r="U468" s="49" t="s">
        <v>1939</v>
      </c>
      <c r="V468" s="62" t="s">
        <v>940</v>
      </c>
      <c r="AD468" s="70" t="s">
        <v>1940</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936</v>
      </c>
      <c r="H469" s="196" t="s">
        <v>59</v>
      </c>
      <c r="I469" s="46">
        <v>7.4</v>
      </c>
      <c r="J469" s="46" t="s">
        <v>958</v>
      </c>
      <c r="K469" s="46" t="s">
        <v>115</v>
      </c>
      <c r="L469" s="47">
        <v>1.2</v>
      </c>
      <c r="M469" s="47" t="s">
        <v>958</v>
      </c>
      <c r="N469" s="47" t="s">
        <v>1939</v>
      </c>
      <c r="O469" s="46" t="s">
        <v>938</v>
      </c>
      <c r="P469" s="48">
        <v>2.2000000000000002</v>
      </c>
      <c r="Q469" s="48" t="s">
        <v>960</v>
      </c>
      <c r="R469" s="48" t="s">
        <v>115</v>
      </c>
      <c r="S469" s="49">
        <v>0.4</v>
      </c>
      <c r="T469" s="49" t="s">
        <v>960</v>
      </c>
      <c r="U469" s="49" t="s">
        <v>1939</v>
      </c>
      <c r="V469" s="62" t="s">
        <v>940</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936</v>
      </c>
      <c r="H470" s="196" t="s">
        <v>59</v>
      </c>
      <c r="I470" s="46">
        <v>8.8000000000000007</v>
      </c>
      <c r="J470" s="46" t="s">
        <v>958</v>
      </c>
      <c r="K470" s="46" t="s">
        <v>115</v>
      </c>
      <c r="L470" s="47">
        <v>1.2</v>
      </c>
      <c r="M470" s="47" t="s">
        <v>958</v>
      </c>
      <c r="N470" s="47" t="s">
        <v>1939</v>
      </c>
      <c r="O470" s="46" t="s">
        <v>938</v>
      </c>
      <c r="P470" s="48">
        <v>1.5</v>
      </c>
      <c r="Q470" s="48" t="s">
        <v>960</v>
      </c>
      <c r="R470" s="48" t="s">
        <v>115</v>
      </c>
      <c r="S470" s="49">
        <v>0.2</v>
      </c>
      <c r="T470" s="49" t="s">
        <v>960</v>
      </c>
      <c r="U470" s="49" t="s">
        <v>1939</v>
      </c>
      <c r="V470" s="62" t="s">
        <v>940</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936</v>
      </c>
      <c r="H471" s="196" t="s">
        <v>59</v>
      </c>
      <c r="I471" s="46">
        <v>3580</v>
      </c>
      <c r="J471" s="46" t="s">
        <v>965</v>
      </c>
      <c r="K471" s="46" t="s">
        <v>115</v>
      </c>
      <c r="L471" s="47">
        <v>1020</v>
      </c>
      <c r="M471" s="47" t="s">
        <v>965</v>
      </c>
      <c r="N471" s="47" t="s">
        <v>78</v>
      </c>
      <c r="O471" s="46" t="s">
        <v>938</v>
      </c>
      <c r="W471" s="54">
        <v>0.53</v>
      </c>
      <c r="X471" s="54" t="s">
        <v>945</v>
      </c>
      <c r="Y471" s="54" t="s">
        <v>115</v>
      </c>
      <c r="Z471" s="56">
        <v>0.13</v>
      </c>
      <c r="AA471" s="56" t="s">
        <v>945</v>
      </c>
      <c r="AB471" s="56" t="s">
        <v>78</v>
      </c>
      <c r="AC471" s="61" t="s">
        <v>946</v>
      </c>
      <c r="AD471" s="70" t="s">
        <v>1941</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954</v>
      </c>
      <c r="K472" s="46" t="s">
        <v>115</v>
      </c>
      <c r="L472" s="47">
        <v>3.53</v>
      </c>
      <c r="M472" s="47" t="s">
        <v>954</v>
      </c>
      <c r="N472" s="47" t="s">
        <v>78</v>
      </c>
      <c r="O472" s="46" t="s">
        <v>955</v>
      </c>
      <c r="P472" s="48">
        <v>1.01</v>
      </c>
      <c r="Q472" s="48" t="s">
        <v>957</v>
      </c>
      <c r="R472" s="48" t="s">
        <v>115</v>
      </c>
      <c r="S472" s="49">
        <v>1.1000000000000001</v>
      </c>
      <c r="T472" s="49" t="s">
        <v>957</v>
      </c>
      <c r="U472" s="49" t="s">
        <v>78</v>
      </c>
      <c r="V472" s="62" t="s">
        <v>940</v>
      </c>
      <c r="AD472" s="70" t="s">
        <v>1942</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936</v>
      </c>
      <c r="H473" s="196" t="s">
        <v>59</v>
      </c>
      <c r="I473" s="46">
        <v>16.03</v>
      </c>
      <c r="J473" s="46" t="s">
        <v>954</v>
      </c>
      <c r="K473" s="46" t="s">
        <v>115</v>
      </c>
      <c r="O473" s="46" t="s">
        <v>938</v>
      </c>
      <c r="P473" s="48">
        <v>1.51</v>
      </c>
      <c r="Q473" s="48" t="s">
        <v>957</v>
      </c>
      <c r="R473" s="48" t="s">
        <v>115</v>
      </c>
      <c r="S473" s="49">
        <v>0.96</v>
      </c>
      <c r="T473" s="49" t="s">
        <v>957</v>
      </c>
      <c r="U473" s="49" t="s">
        <v>78</v>
      </c>
      <c r="V473" s="62" t="s">
        <v>940</v>
      </c>
      <c r="AD473" s="70" t="s">
        <v>1943</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936</v>
      </c>
      <c r="H474" s="196" t="s">
        <v>59</v>
      </c>
      <c r="I474" s="46">
        <v>24.44</v>
      </c>
      <c r="J474" s="46" t="s">
        <v>954</v>
      </c>
      <c r="K474" s="46" t="s">
        <v>115</v>
      </c>
      <c r="O474" s="46" t="s">
        <v>938</v>
      </c>
      <c r="P474" s="48">
        <v>1.81</v>
      </c>
      <c r="Q474" s="48" t="s">
        <v>957</v>
      </c>
      <c r="R474" s="48" t="s">
        <v>115</v>
      </c>
      <c r="S474" s="49">
        <v>1.49</v>
      </c>
      <c r="T474" s="49" t="s">
        <v>957</v>
      </c>
      <c r="U474" s="49" t="s">
        <v>78</v>
      </c>
      <c r="V474" s="62" t="s">
        <v>940</v>
      </c>
      <c r="AD474" s="70" t="s">
        <v>1943</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936</v>
      </c>
      <c r="H475" s="196" t="s">
        <v>59</v>
      </c>
      <c r="I475" s="46">
        <v>4.68</v>
      </c>
      <c r="J475" s="46" t="s">
        <v>958</v>
      </c>
      <c r="K475" s="46" t="s">
        <v>115</v>
      </c>
      <c r="L475" s="47">
        <v>1.99</v>
      </c>
      <c r="M475" s="47" t="s">
        <v>958</v>
      </c>
      <c r="N475" s="47" t="s">
        <v>78</v>
      </c>
      <c r="O475" s="46" t="s">
        <v>938</v>
      </c>
      <c r="P475" s="48">
        <v>1.74</v>
      </c>
      <c r="Q475" s="48" t="s">
        <v>960</v>
      </c>
      <c r="R475" s="48" t="s">
        <v>115</v>
      </c>
      <c r="S475" s="49">
        <v>0.9</v>
      </c>
      <c r="T475" s="49" t="s">
        <v>960</v>
      </c>
      <c r="U475" s="49" t="s">
        <v>78</v>
      </c>
      <c r="V475" s="62" t="s">
        <v>940</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958</v>
      </c>
      <c r="K476" s="46" t="s">
        <v>115</v>
      </c>
      <c r="L476" s="47">
        <v>3.38</v>
      </c>
      <c r="M476" s="47" t="s">
        <v>958</v>
      </c>
      <c r="N476" s="47" t="s">
        <v>78</v>
      </c>
      <c r="O476" s="46" t="s">
        <v>941</v>
      </c>
      <c r="P476" s="48">
        <v>2.87</v>
      </c>
      <c r="Q476" s="48" t="s">
        <v>960</v>
      </c>
      <c r="R476" s="48" t="s">
        <v>115</v>
      </c>
      <c r="S476" s="49">
        <v>0.83</v>
      </c>
      <c r="T476" s="49" t="s">
        <v>960</v>
      </c>
      <c r="U476" s="49" t="s">
        <v>78</v>
      </c>
      <c r="V476" s="62" t="s">
        <v>940</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936</v>
      </c>
      <c r="H477" s="196" t="s">
        <v>59</v>
      </c>
      <c r="I477" s="46">
        <v>4.5</v>
      </c>
      <c r="J477" s="46" t="s">
        <v>958</v>
      </c>
      <c r="K477" s="46" t="s">
        <v>334</v>
      </c>
      <c r="L477" s="47">
        <v>1.7</v>
      </c>
      <c r="M477" s="47" t="s">
        <v>958</v>
      </c>
      <c r="N477" s="47" t="s">
        <v>116</v>
      </c>
      <c r="O477" s="46" t="s">
        <v>938</v>
      </c>
      <c r="P477" s="48">
        <v>1.9</v>
      </c>
      <c r="Q477" s="48" t="s">
        <v>960</v>
      </c>
      <c r="R477" s="48" t="s">
        <v>115</v>
      </c>
      <c r="S477" s="49">
        <v>0.8</v>
      </c>
      <c r="T477" s="49" t="s">
        <v>960</v>
      </c>
      <c r="U477" s="49" t="s">
        <v>116</v>
      </c>
      <c r="V477" s="62" t="s">
        <v>940</v>
      </c>
      <c r="W477" s="54">
        <v>3</v>
      </c>
      <c r="X477" s="54" t="s">
        <v>964</v>
      </c>
      <c r="Y477" s="54" t="s">
        <v>115</v>
      </c>
      <c r="Z477" s="56">
        <v>1.2</v>
      </c>
      <c r="AA477" s="56" t="s">
        <v>964</v>
      </c>
      <c r="AB477" s="56" t="s">
        <v>116</v>
      </c>
      <c r="AC477" s="61" t="s">
        <v>946</v>
      </c>
      <c r="AD477" s="70" t="s">
        <v>1944</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936</v>
      </c>
      <c r="H478" s="196" t="s">
        <v>59</v>
      </c>
      <c r="I478" s="46">
        <v>11.2</v>
      </c>
      <c r="J478" s="46" t="s">
        <v>958</v>
      </c>
      <c r="K478" s="46" t="s">
        <v>334</v>
      </c>
      <c r="L478" s="47">
        <v>4.3</v>
      </c>
      <c r="M478" s="47" t="s">
        <v>958</v>
      </c>
      <c r="N478" s="47" t="s">
        <v>116</v>
      </c>
      <c r="O478" s="46" t="s">
        <v>938</v>
      </c>
      <c r="P478" s="48">
        <v>3.8</v>
      </c>
      <c r="Q478" s="48" t="s">
        <v>960</v>
      </c>
      <c r="R478" s="48" t="s">
        <v>115</v>
      </c>
      <c r="S478" s="49">
        <v>1.4</v>
      </c>
      <c r="T478" s="49" t="s">
        <v>960</v>
      </c>
      <c r="U478" s="49" t="s">
        <v>116</v>
      </c>
      <c r="V478" s="62" t="s">
        <v>940</v>
      </c>
      <c r="W478" s="54">
        <v>3.5</v>
      </c>
      <c r="X478" s="54" t="s">
        <v>964</v>
      </c>
      <c r="Y478" s="54" t="s">
        <v>115</v>
      </c>
      <c r="Z478" s="56">
        <v>1.6</v>
      </c>
      <c r="AA478" s="56" t="s">
        <v>964</v>
      </c>
      <c r="AB478" s="56" t="s">
        <v>116</v>
      </c>
      <c r="AC478" s="61" t="s">
        <v>946</v>
      </c>
      <c r="AD478" s="70" t="s">
        <v>1945</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936</v>
      </c>
      <c r="H479" s="196" t="s">
        <v>59</v>
      </c>
      <c r="I479" s="46">
        <v>27.2</v>
      </c>
      <c r="J479" s="46" t="s">
        <v>958</v>
      </c>
      <c r="K479" s="46" t="s">
        <v>334</v>
      </c>
      <c r="L479" s="47">
        <v>10.6</v>
      </c>
      <c r="M479" s="47" t="s">
        <v>958</v>
      </c>
      <c r="N479" s="47" t="s">
        <v>116</v>
      </c>
      <c r="O479" s="46" t="s">
        <v>938</v>
      </c>
      <c r="P479" s="48">
        <v>6.5</v>
      </c>
      <c r="Q479" s="48" t="s">
        <v>960</v>
      </c>
      <c r="R479" s="48" t="s">
        <v>115</v>
      </c>
      <c r="S479" s="49">
        <v>2.9</v>
      </c>
      <c r="T479" s="49" t="s">
        <v>960</v>
      </c>
      <c r="U479" s="49" t="s">
        <v>116</v>
      </c>
      <c r="V479" s="62" t="s">
        <v>940</v>
      </c>
      <c r="W479" s="54">
        <v>2.9</v>
      </c>
      <c r="X479" s="54" t="s">
        <v>964</v>
      </c>
      <c r="Y479" s="54" t="s">
        <v>115</v>
      </c>
      <c r="Z479" s="56">
        <v>1.4</v>
      </c>
      <c r="AA479" s="56" t="s">
        <v>964</v>
      </c>
      <c r="AB479" s="56" t="s">
        <v>116</v>
      </c>
      <c r="AC479" s="61" t="s">
        <v>946</v>
      </c>
      <c r="AD479" s="70" t="s">
        <v>1945</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936</v>
      </c>
      <c r="H480" s="196" t="s">
        <v>59</v>
      </c>
      <c r="I480" s="46">
        <v>7.5</v>
      </c>
      <c r="J480" s="46" t="s">
        <v>958</v>
      </c>
      <c r="K480" s="46" t="s">
        <v>334</v>
      </c>
      <c r="L480" s="47">
        <v>3.4</v>
      </c>
      <c r="M480" s="47" t="s">
        <v>958</v>
      </c>
      <c r="N480" s="47" t="s">
        <v>116</v>
      </c>
      <c r="O480" s="46" t="s">
        <v>938</v>
      </c>
      <c r="P480" s="48">
        <v>2.9</v>
      </c>
      <c r="Q480" s="48" t="s">
        <v>960</v>
      </c>
      <c r="R480" s="48" t="s">
        <v>115</v>
      </c>
      <c r="S480" s="49">
        <v>1.7</v>
      </c>
      <c r="T480" s="49" t="s">
        <v>960</v>
      </c>
      <c r="U480" s="49" t="s">
        <v>116</v>
      </c>
      <c r="V480" s="62" t="s">
        <v>940</v>
      </c>
      <c r="W480" s="54">
        <v>2.7</v>
      </c>
      <c r="X480" s="54" t="s">
        <v>964</v>
      </c>
      <c r="Y480" s="54" t="s">
        <v>115</v>
      </c>
      <c r="Z480" s="56">
        <v>1.1000000000000001</v>
      </c>
      <c r="AA480" s="56" t="s">
        <v>964</v>
      </c>
      <c r="AB480" s="56" t="s">
        <v>116</v>
      </c>
      <c r="AC480" s="61" t="s">
        <v>946</v>
      </c>
      <c r="AD480" s="70" t="s">
        <v>1945</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974</v>
      </c>
      <c r="Y481" s="54" t="s">
        <v>115</v>
      </c>
      <c r="Z481" s="56">
        <v>1.3</v>
      </c>
      <c r="AA481" s="56" t="s">
        <v>974</v>
      </c>
      <c r="AB481" s="56" t="s">
        <v>116</v>
      </c>
      <c r="AC481" s="61" t="s">
        <v>946</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974</v>
      </c>
      <c r="Y482" s="54" t="s">
        <v>115</v>
      </c>
      <c r="Z482" s="56">
        <v>1</v>
      </c>
      <c r="AA482" s="56" t="s">
        <v>974</v>
      </c>
      <c r="AB482" s="56" t="s">
        <v>116</v>
      </c>
      <c r="AC482" s="61" t="s">
        <v>946</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937</v>
      </c>
      <c r="K483" s="46" t="s">
        <v>334</v>
      </c>
      <c r="L483" s="47">
        <v>27</v>
      </c>
      <c r="M483" s="47" t="s">
        <v>937</v>
      </c>
      <c r="N483" s="47" t="s">
        <v>116</v>
      </c>
      <c r="O483" s="46" t="s">
        <v>938</v>
      </c>
      <c r="P483" s="48">
        <v>80</v>
      </c>
      <c r="Q483" s="48" t="s">
        <v>939</v>
      </c>
      <c r="R483" s="48" t="s">
        <v>115</v>
      </c>
      <c r="S483" s="49">
        <v>40</v>
      </c>
      <c r="T483" s="49" t="s">
        <v>939</v>
      </c>
      <c r="U483" s="49" t="s">
        <v>116</v>
      </c>
      <c r="V483" s="62" t="s">
        <v>940</v>
      </c>
      <c r="AD483" s="70" t="s">
        <v>2143</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937</v>
      </c>
      <c r="K484" s="46" t="s">
        <v>334</v>
      </c>
      <c r="L484" s="47">
        <v>30</v>
      </c>
      <c r="M484" s="47" t="s">
        <v>937</v>
      </c>
      <c r="N484" s="47" t="s">
        <v>116</v>
      </c>
      <c r="O484" s="46" t="s">
        <v>938</v>
      </c>
      <c r="P484" s="48">
        <v>59</v>
      </c>
      <c r="Q484" s="48" t="s">
        <v>939</v>
      </c>
      <c r="R484" s="48" t="s">
        <v>115</v>
      </c>
      <c r="S484" s="49">
        <v>31</v>
      </c>
      <c r="T484" s="49" t="s">
        <v>939</v>
      </c>
      <c r="U484" s="49" t="s">
        <v>116</v>
      </c>
      <c r="V484" s="62" t="s">
        <v>940</v>
      </c>
      <c r="AD484" s="70" t="s">
        <v>2143</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937</v>
      </c>
      <c r="K485" s="46" t="s">
        <v>334</v>
      </c>
      <c r="L485" s="47">
        <v>79.5</v>
      </c>
      <c r="M485" s="47" t="s">
        <v>937</v>
      </c>
      <c r="N485" s="47" t="s">
        <v>116</v>
      </c>
      <c r="O485" s="46" t="s">
        <v>938</v>
      </c>
      <c r="P485" s="48">
        <v>36.5</v>
      </c>
      <c r="Q485" s="48" t="s">
        <v>939</v>
      </c>
      <c r="R485" s="48" t="s">
        <v>115</v>
      </c>
      <c r="S485" s="49">
        <v>9.5</v>
      </c>
      <c r="T485" s="49" t="s">
        <v>939</v>
      </c>
      <c r="U485" s="49" t="s">
        <v>116</v>
      </c>
      <c r="V485" s="62" t="s">
        <v>940</v>
      </c>
      <c r="AD485" s="70" t="s">
        <v>2143</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937</v>
      </c>
      <c r="K486" s="46" t="s">
        <v>334</v>
      </c>
      <c r="L486" s="47">
        <v>8</v>
      </c>
      <c r="M486" s="47" t="s">
        <v>937</v>
      </c>
      <c r="N486" s="47" t="s">
        <v>116</v>
      </c>
      <c r="O486" s="46" t="s">
        <v>938</v>
      </c>
      <c r="P486" s="48">
        <v>54</v>
      </c>
      <c r="Q486" s="48" t="s">
        <v>939</v>
      </c>
      <c r="R486" s="48" t="s">
        <v>115</v>
      </c>
      <c r="S486" s="49">
        <v>10</v>
      </c>
      <c r="T486" s="49" t="s">
        <v>939</v>
      </c>
      <c r="U486" s="49" t="s">
        <v>116</v>
      </c>
      <c r="V486" s="62" t="s">
        <v>940</v>
      </c>
      <c r="AD486" s="70" t="s">
        <v>2143</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937</v>
      </c>
      <c r="K487" s="46" t="s">
        <v>334</v>
      </c>
      <c r="L487" s="47">
        <v>19</v>
      </c>
      <c r="M487" s="47" t="s">
        <v>937</v>
      </c>
      <c r="N487" s="47" t="s">
        <v>116</v>
      </c>
      <c r="O487" s="46" t="s">
        <v>938</v>
      </c>
      <c r="P487" s="48">
        <v>58</v>
      </c>
      <c r="Q487" s="48" t="s">
        <v>939</v>
      </c>
      <c r="R487" s="48" t="s">
        <v>115</v>
      </c>
      <c r="S487" s="49">
        <v>15</v>
      </c>
      <c r="T487" s="49" t="s">
        <v>939</v>
      </c>
      <c r="U487" s="49" t="s">
        <v>116</v>
      </c>
      <c r="V487" s="62" t="s">
        <v>940</v>
      </c>
      <c r="AD487" s="70" t="s">
        <v>2143</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937</v>
      </c>
      <c r="K488" s="46" t="s">
        <v>334</v>
      </c>
      <c r="L488" s="47">
        <v>22</v>
      </c>
      <c r="M488" s="47" t="s">
        <v>937</v>
      </c>
      <c r="N488" s="47" t="s">
        <v>116</v>
      </c>
      <c r="O488" s="46" t="s">
        <v>938</v>
      </c>
      <c r="P488" s="48">
        <v>55</v>
      </c>
      <c r="Q488" s="48" t="s">
        <v>939</v>
      </c>
      <c r="R488" s="48" t="s">
        <v>115</v>
      </c>
      <c r="S488" s="49">
        <v>12</v>
      </c>
      <c r="T488" s="49" t="s">
        <v>939</v>
      </c>
      <c r="U488" s="49" t="s">
        <v>116</v>
      </c>
      <c r="V488" s="62" t="s">
        <v>940</v>
      </c>
      <c r="AD488" s="70" t="s">
        <v>2143</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937</v>
      </c>
      <c r="K489" s="46" t="s">
        <v>334</v>
      </c>
      <c r="L489" s="47">
        <v>122</v>
      </c>
      <c r="M489" s="47" t="s">
        <v>937</v>
      </c>
      <c r="N489" s="47" t="s">
        <v>116</v>
      </c>
      <c r="O489" s="46" t="s">
        <v>938</v>
      </c>
      <c r="P489" s="48">
        <v>36.5</v>
      </c>
      <c r="Q489" s="48" t="s">
        <v>939</v>
      </c>
      <c r="R489" s="48" t="s">
        <v>115</v>
      </c>
      <c r="S489" s="49">
        <v>13</v>
      </c>
      <c r="T489" s="49" t="s">
        <v>939</v>
      </c>
      <c r="U489" s="49" t="s">
        <v>116</v>
      </c>
      <c r="V489" s="62" t="s">
        <v>940</v>
      </c>
      <c r="AD489" s="70" t="s">
        <v>2143</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937</v>
      </c>
      <c r="K490" s="46" t="s">
        <v>334</v>
      </c>
      <c r="L490" s="47">
        <v>3</v>
      </c>
      <c r="M490" s="47" t="s">
        <v>937</v>
      </c>
      <c r="N490" s="47" t="s">
        <v>116</v>
      </c>
      <c r="O490" s="46" t="s">
        <v>938</v>
      </c>
      <c r="P490" s="48">
        <v>57</v>
      </c>
      <c r="Q490" s="48" t="s">
        <v>939</v>
      </c>
      <c r="R490" s="48" t="s">
        <v>115</v>
      </c>
      <c r="S490" s="49">
        <v>8</v>
      </c>
      <c r="T490" s="49" t="s">
        <v>939</v>
      </c>
      <c r="U490" s="49" t="s">
        <v>116</v>
      </c>
      <c r="V490" s="62" t="s">
        <v>940</v>
      </c>
      <c r="AD490" s="70" t="s">
        <v>2143</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937</v>
      </c>
      <c r="K491" s="46" t="s">
        <v>334</v>
      </c>
      <c r="L491" s="47">
        <v>68</v>
      </c>
      <c r="M491" s="47" t="s">
        <v>937</v>
      </c>
      <c r="N491" s="47" t="s">
        <v>116</v>
      </c>
      <c r="O491" s="46" t="s">
        <v>938</v>
      </c>
      <c r="P491" s="48">
        <v>48</v>
      </c>
      <c r="Q491" s="48" t="s">
        <v>939</v>
      </c>
      <c r="R491" s="48" t="s">
        <v>115</v>
      </c>
      <c r="S491" s="49">
        <v>24</v>
      </c>
      <c r="T491" s="49" t="s">
        <v>939</v>
      </c>
      <c r="U491" s="49" t="s">
        <v>116</v>
      </c>
      <c r="V491" s="62" t="s">
        <v>940</v>
      </c>
      <c r="AD491" s="70" t="s">
        <v>2143</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937</v>
      </c>
      <c r="K492" s="46" t="s">
        <v>334</v>
      </c>
      <c r="L492" s="47">
        <v>108</v>
      </c>
      <c r="M492" s="47" t="s">
        <v>937</v>
      </c>
      <c r="N492" s="47" t="s">
        <v>116</v>
      </c>
      <c r="O492" s="46" t="s">
        <v>938</v>
      </c>
      <c r="P492" s="48">
        <v>52</v>
      </c>
      <c r="Q492" s="48" t="s">
        <v>939</v>
      </c>
      <c r="R492" s="48" t="s">
        <v>115</v>
      </c>
      <c r="S492" s="49">
        <v>28</v>
      </c>
      <c r="T492" s="49" t="s">
        <v>939</v>
      </c>
      <c r="U492" s="49" t="s">
        <v>116</v>
      </c>
      <c r="V492" s="62" t="s">
        <v>940</v>
      </c>
      <c r="AD492" s="70" t="s">
        <v>2143</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937</v>
      </c>
      <c r="K493" s="46" t="s">
        <v>334</v>
      </c>
      <c r="L493" s="47">
        <v>178</v>
      </c>
      <c r="M493" s="47" t="s">
        <v>937</v>
      </c>
      <c r="N493" s="47" t="s">
        <v>116</v>
      </c>
      <c r="O493" s="46" t="s">
        <v>938</v>
      </c>
      <c r="P493" s="48">
        <v>33</v>
      </c>
      <c r="Q493" s="48" t="s">
        <v>939</v>
      </c>
      <c r="R493" s="48" t="s">
        <v>115</v>
      </c>
      <c r="S493" s="49">
        <v>10</v>
      </c>
      <c r="T493" s="49" t="s">
        <v>939</v>
      </c>
      <c r="U493" s="49" t="s">
        <v>116</v>
      </c>
      <c r="V493" s="62" t="s">
        <v>940</v>
      </c>
      <c r="AD493" s="70" t="s">
        <v>2143</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937</v>
      </c>
      <c r="K494" s="46" t="s">
        <v>334</v>
      </c>
      <c r="L494" s="47">
        <v>3.2</v>
      </c>
      <c r="M494" s="47" t="s">
        <v>937</v>
      </c>
      <c r="N494" s="47" t="s">
        <v>116</v>
      </c>
      <c r="O494" s="46" t="s">
        <v>938</v>
      </c>
      <c r="P494" s="48">
        <v>6</v>
      </c>
      <c r="Q494" s="48" t="s">
        <v>939</v>
      </c>
      <c r="R494" s="48" t="s">
        <v>115</v>
      </c>
      <c r="S494" s="49">
        <v>3.6</v>
      </c>
      <c r="T494" s="49" t="s">
        <v>939</v>
      </c>
      <c r="U494" s="49" t="s">
        <v>116</v>
      </c>
      <c r="V494" s="62" t="s">
        <v>940</v>
      </c>
      <c r="AD494" s="70" t="s">
        <v>2143</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937</v>
      </c>
      <c r="K495" s="46" t="s">
        <v>334</v>
      </c>
      <c r="L495" s="47">
        <v>56</v>
      </c>
      <c r="M495" s="47" t="s">
        <v>937</v>
      </c>
      <c r="N495" s="47" t="s">
        <v>116</v>
      </c>
      <c r="O495" s="46" t="s">
        <v>938</v>
      </c>
      <c r="P495" s="48">
        <v>28.4</v>
      </c>
      <c r="Q495" s="48" t="s">
        <v>939</v>
      </c>
      <c r="R495" s="48" t="s">
        <v>115</v>
      </c>
      <c r="S495" s="49">
        <v>12</v>
      </c>
      <c r="T495" s="49" t="s">
        <v>939</v>
      </c>
      <c r="U495" s="49" t="s">
        <v>116</v>
      </c>
      <c r="V495" s="62" t="s">
        <v>940</v>
      </c>
      <c r="AD495" s="70" t="s">
        <v>2143</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937</v>
      </c>
      <c r="K496" s="46" t="s">
        <v>334</v>
      </c>
      <c r="L496" s="47">
        <v>84</v>
      </c>
      <c r="M496" s="47" t="s">
        <v>937</v>
      </c>
      <c r="N496" s="47" t="s">
        <v>116</v>
      </c>
      <c r="O496" s="46" t="s">
        <v>938</v>
      </c>
      <c r="P496" s="48">
        <v>52</v>
      </c>
      <c r="Q496" s="48" t="s">
        <v>939</v>
      </c>
      <c r="R496" s="48" t="s">
        <v>115</v>
      </c>
      <c r="S496" s="49">
        <v>36</v>
      </c>
      <c r="T496" s="49" t="s">
        <v>939</v>
      </c>
      <c r="U496" s="49" t="s">
        <v>116</v>
      </c>
      <c r="V496" s="62" t="s">
        <v>940</v>
      </c>
      <c r="AD496" s="70" t="s">
        <v>2143</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937</v>
      </c>
      <c r="K497" s="46" t="s">
        <v>334</v>
      </c>
      <c r="L497" s="47">
        <v>255</v>
      </c>
      <c r="M497" s="47" t="s">
        <v>937</v>
      </c>
      <c r="N497" s="47" t="s">
        <v>116</v>
      </c>
      <c r="O497" s="46" t="s">
        <v>938</v>
      </c>
      <c r="P497" s="48">
        <v>36</v>
      </c>
      <c r="Q497" s="48" t="s">
        <v>939</v>
      </c>
      <c r="R497" s="48" t="s">
        <v>115</v>
      </c>
      <c r="S497" s="49">
        <v>20</v>
      </c>
      <c r="T497" s="49" t="s">
        <v>939</v>
      </c>
      <c r="U497" s="49" t="s">
        <v>116</v>
      </c>
      <c r="V497" s="62" t="s">
        <v>940</v>
      </c>
      <c r="AD497" s="70" t="s">
        <v>2143</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937</v>
      </c>
      <c r="K498" s="46" t="s">
        <v>334</v>
      </c>
      <c r="L498" s="47">
        <v>2</v>
      </c>
      <c r="M498" s="47" t="s">
        <v>937</v>
      </c>
      <c r="N498" s="47" t="s">
        <v>116</v>
      </c>
      <c r="O498" s="46" t="s">
        <v>938</v>
      </c>
      <c r="P498" s="48">
        <v>3.6</v>
      </c>
      <c r="Q498" s="48" t="s">
        <v>939</v>
      </c>
      <c r="R498" s="48" t="s">
        <v>115</v>
      </c>
      <c r="S498" s="49">
        <v>2</v>
      </c>
      <c r="T498" s="49" t="s">
        <v>939</v>
      </c>
      <c r="U498" s="49" t="s">
        <v>116</v>
      </c>
      <c r="V498" s="62" t="s">
        <v>940</v>
      </c>
      <c r="AD498" s="70" t="s">
        <v>2143</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936</v>
      </c>
      <c r="H499" s="58" t="s">
        <v>59</v>
      </c>
      <c r="W499" s="54">
        <v>4.7</v>
      </c>
      <c r="X499" s="54" t="s">
        <v>974</v>
      </c>
      <c r="Y499" s="54" t="s">
        <v>334</v>
      </c>
      <c r="Z499" s="56">
        <v>0.9</v>
      </c>
      <c r="AA499" s="56" t="s">
        <v>974</v>
      </c>
      <c r="AB499" s="56" t="s">
        <v>116</v>
      </c>
      <c r="AC499" s="61" t="s">
        <v>967</v>
      </c>
      <c r="AD499" s="70" t="s">
        <v>2550</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936</v>
      </c>
      <c r="H500" s="58" t="s">
        <v>59</v>
      </c>
      <c r="W500" s="54">
        <v>8.1</v>
      </c>
      <c r="X500" s="54" t="s">
        <v>974</v>
      </c>
      <c r="Y500" s="54" t="s">
        <v>334</v>
      </c>
      <c r="Z500" s="56">
        <v>2.4</v>
      </c>
      <c r="AA500" s="56" t="s">
        <v>974</v>
      </c>
      <c r="AB500" s="56" t="s">
        <v>116</v>
      </c>
      <c r="AC500" s="61" t="s">
        <v>967</v>
      </c>
      <c r="AD500" s="70" t="s">
        <v>2551</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936</v>
      </c>
      <c r="H501" s="58" t="s">
        <v>59</v>
      </c>
      <c r="W501" s="54">
        <v>5.9</v>
      </c>
      <c r="X501" s="54" t="s">
        <v>974</v>
      </c>
      <c r="Y501" s="54" t="s">
        <v>334</v>
      </c>
      <c r="Z501" s="56">
        <v>2.7</v>
      </c>
      <c r="AA501" s="56" t="s">
        <v>974</v>
      </c>
      <c r="AB501" s="56" t="s">
        <v>116</v>
      </c>
      <c r="AC501" s="61" t="s">
        <v>967</v>
      </c>
      <c r="AD501" s="70" t="s">
        <v>2550</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936</v>
      </c>
      <c r="H502" s="58" t="s">
        <v>59</v>
      </c>
      <c r="I502" s="46">
        <v>36.21</v>
      </c>
      <c r="J502" s="46" t="s">
        <v>937</v>
      </c>
      <c r="K502" s="46" t="s">
        <v>334</v>
      </c>
      <c r="L502" s="47">
        <v>11.47</v>
      </c>
      <c r="M502" s="47" t="s">
        <v>937</v>
      </c>
      <c r="N502" s="47" t="s">
        <v>116</v>
      </c>
      <c r="O502" s="46" t="s">
        <v>938</v>
      </c>
      <c r="W502" s="54">
        <v>30.8</v>
      </c>
      <c r="X502" s="54" t="s">
        <v>964</v>
      </c>
      <c r="Y502" s="54" t="s">
        <v>334</v>
      </c>
      <c r="Z502" s="56">
        <v>9.0399999999999991</v>
      </c>
      <c r="AA502" s="56" t="s">
        <v>964</v>
      </c>
      <c r="AB502" s="56" t="s">
        <v>334</v>
      </c>
      <c r="AC502" s="61" t="s">
        <v>967</v>
      </c>
      <c r="AD502" s="70" t="s">
        <v>2731</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936</v>
      </c>
      <c r="H503" s="58" t="s">
        <v>59</v>
      </c>
      <c r="I503" s="46">
        <v>102.54</v>
      </c>
      <c r="J503" s="188" t="s">
        <v>937</v>
      </c>
      <c r="K503" s="46" t="s">
        <v>334</v>
      </c>
      <c r="L503" s="47">
        <v>22.48</v>
      </c>
      <c r="M503" s="189" t="s">
        <v>937</v>
      </c>
      <c r="N503" s="47" t="s">
        <v>116</v>
      </c>
      <c r="O503" s="46" t="s">
        <v>938</v>
      </c>
      <c r="W503" s="54">
        <v>10.26</v>
      </c>
      <c r="X503" s="54" t="s">
        <v>964</v>
      </c>
      <c r="Y503" s="54" t="s">
        <v>334</v>
      </c>
      <c r="Z503" s="56">
        <v>2.59</v>
      </c>
      <c r="AA503" s="56" t="s">
        <v>964</v>
      </c>
      <c r="AB503" s="56" t="s">
        <v>334</v>
      </c>
      <c r="AC503" s="61" t="s">
        <v>967</v>
      </c>
      <c r="AD503" s="200" t="s">
        <v>2731</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936</v>
      </c>
      <c r="H504" s="58" t="s">
        <v>59</v>
      </c>
      <c r="I504" s="46">
        <f>16.15*2.5</f>
        <v>40.375</v>
      </c>
      <c r="J504" s="188" t="s">
        <v>937</v>
      </c>
      <c r="K504" s="46" t="s">
        <v>334</v>
      </c>
      <c r="L504" s="47">
        <f>3.08*2.5</f>
        <v>7.7</v>
      </c>
      <c r="M504" s="189" t="s">
        <v>937</v>
      </c>
      <c r="N504" s="47" t="s">
        <v>116</v>
      </c>
      <c r="O504" s="46" t="s">
        <v>938</v>
      </c>
      <c r="W504" s="54">
        <v>64.16</v>
      </c>
      <c r="X504" s="54" t="s">
        <v>964</v>
      </c>
      <c r="Y504" s="54" t="s">
        <v>334</v>
      </c>
      <c r="Z504" s="56">
        <v>12.44</v>
      </c>
      <c r="AA504" s="56" t="s">
        <v>964</v>
      </c>
      <c r="AB504" s="56" t="s">
        <v>334</v>
      </c>
      <c r="AC504" s="61" t="s">
        <v>967</v>
      </c>
      <c r="AD504" s="200" t="s">
        <v>2731</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936</v>
      </c>
      <c r="H505" s="58" t="s">
        <v>59</v>
      </c>
      <c r="I505" s="46">
        <v>43.22</v>
      </c>
      <c r="J505" s="188" t="s">
        <v>937</v>
      </c>
      <c r="K505" s="46" t="s">
        <v>334</v>
      </c>
      <c r="L505" s="47">
        <v>8.2899999999999991</v>
      </c>
      <c r="M505" s="189" t="s">
        <v>937</v>
      </c>
      <c r="N505" s="47" t="s">
        <v>116</v>
      </c>
      <c r="O505" s="46" t="s">
        <v>938</v>
      </c>
      <c r="W505" s="54">
        <v>23.1</v>
      </c>
      <c r="X505" s="54" t="s">
        <v>964</v>
      </c>
      <c r="Y505" s="54" t="s">
        <v>334</v>
      </c>
      <c r="Z505" s="56">
        <v>4.26</v>
      </c>
      <c r="AA505" s="56" t="s">
        <v>964</v>
      </c>
      <c r="AB505" s="56" t="s">
        <v>334</v>
      </c>
      <c r="AC505" s="61" t="s">
        <v>967</v>
      </c>
      <c r="AD505" s="200" t="s">
        <v>2731</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936</v>
      </c>
      <c r="H506" s="58" t="s">
        <v>59</v>
      </c>
      <c r="I506" s="46">
        <v>211.58</v>
      </c>
      <c r="J506" s="188" t="s">
        <v>937</v>
      </c>
      <c r="K506" s="46" t="s">
        <v>334</v>
      </c>
      <c r="L506" s="47">
        <v>42.97</v>
      </c>
      <c r="M506" s="189" t="s">
        <v>937</v>
      </c>
      <c r="N506" s="47" t="s">
        <v>116</v>
      </c>
      <c r="O506" s="46" t="s">
        <v>938</v>
      </c>
      <c r="W506" s="54">
        <v>5.01</v>
      </c>
      <c r="X506" s="54" t="s">
        <v>964</v>
      </c>
      <c r="Y506" s="54" t="s">
        <v>334</v>
      </c>
      <c r="Z506" s="56">
        <v>1.19</v>
      </c>
      <c r="AA506" s="56" t="s">
        <v>964</v>
      </c>
      <c r="AB506" s="56" t="s">
        <v>334</v>
      </c>
      <c r="AC506" s="61" t="s">
        <v>967</v>
      </c>
      <c r="AD506" s="200" t="s">
        <v>2731</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936</v>
      </c>
      <c r="H507" s="58" t="s">
        <v>59</v>
      </c>
      <c r="I507" s="46">
        <f>21.56*2.5</f>
        <v>53.9</v>
      </c>
      <c r="J507" s="188" t="s">
        <v>937</v>
      </c>
      <c r="K507" s="46" t="s">
        <v>334</v>
      </c>
      <c r="L507" s="47">
        <f>3.8*2.5</f>
        <v>9.5</v>
      </c>
      <c r="M507" s="189" t="s">
        <v>937</v>
      </c>
      <c r="N507" s="47" t="s">
        <v>116</v>
      </c>
      <c r="O507" s="46" t="s">
        <v>938</v>
      </c>
      <c r="W507" s="54">
        <v>47.8</v>
      </c>
      <c r="X507" s="54" t="s">
        <v>964</v>
      </c>
      <c r="Y507" s="54" t="s">
        <v>334</v>
      </c>
      <c r="Z507" s="56">
        <v>9.0500000000000007</v>
      </c>
      <c r="AA507" s="56" t="s">
        <v>964</v>
      </c>
      <c r="AB507" s="56" t="s">
        <v>334</v>
      </c>
      <c r="AC507" s="61" t="s">
        <v>967</v>
      </c>
      <c r="AD507" s="200" t="s">
        <v>2731</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936</v>
      </c>
      <c r="H508" s="58" t="s">
        <v>59</v>
      </c>
      <c r="W508" s="54">
        <v>3.3</v>
      </c>
      <c r="X508" s="54" t="s">
        <v>964</v>
      </c>
      <c r="Y508" s="54" t="s">
        <v>115</v>
      </c>
      <c r="Z508" s="56">
        <v>0.8</v>
      </c>
      <c r="AA508" s="56" t="s">
        <v>964</v>
      </c>
      <c r="AB508" s="56" t="s">
        <v>116</v>
      </c>
      <c r="AC508" s="61" t="s">
        <v>946</v>
      </c>
      <c r="AD508" s="70" t="s">
        <v>2552</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936</v>
      </c>
      <c r="H509" s="58" t="s">
        <v>59</v>
      </c>
      <c r="W509" s="54">
        <v>18.399999999999999</v>
      </c>
      <c r="X509" s="54" t="s">
        <v>964</v>
      </c>
      <c r="Y509" s="54" t="s">
        <v>115</v>
      </c>
      <c r="Z509" s="56">
        <v>10.9</v>
      </c>
      <c r="AA509" s="56" t="s">
        <v>964</v>
      </c>
      <c r="AB509" s="56" t="s">
        <v>116</v>
      </c>
      <c r="AC509" s="61" t="s">
        <v>946</v>
      </c>
      <c r="AD509" s="70" t="s">
        <v>2553</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936</v>
      </c>
      <c r="H510" s="58" t="s">
        <v>59</v>
      </c>
      <c r="W510" s="54">
        <v>3.6</v>
      </c>
      <c r="X510" s="54" t="s">
        <v>964</v>
      </c>
      <c r="Y510" s="54" t="s">
        <v>115</v>
      </c>
      <c r="Z510" s="56">
        <v>0.9</v>
      </c>
      <c r="AA510" s="56" t="s">
        <v>964</v>
      </c>
      <c r="AB510" s="56" t="s">
        <v>116</v>
      </c>
      <c r="AC510" s="61" t="s">
        <v>946</v>
      </c>
      <c r="AD510" s="70" t="s">
        <v>2554</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936</v>
      </c>
      <c r="H511" s="58" t="s">
        <v>59</v>
      </c>
      <c r="I511" s="46">
        <v>118</v>
      </c>
      <c r="J511" s="46" t="s">
        <v>965</v>
      </c>
      <c r="K511" s="46" t="s">
        <v>334</v>
      </c>
      <c r="L511" s="47" t="s">
        <v>2555</v>
      </c>
      <c r="M511" s="47" t="s">
        <v>965</v>
      </c>
      <c r="N511" s="47" t="s">
        <v>1097</v>
      </c>
      <c r="O511" s="46" t="s">
        <v>938</v>
      </c>
      <c r="P511" s="48">
        <v>58</v>
      </c>
      <c r="Q511" s="48" t="s">
        <v>966</v>
      </c>
      <c r="R511" s="48" t="s">
        <v>334</v>
      </c>
      <c r="S511" s="49" t="s">
        <v>2556</v>
      </c>
      <c r="T511" s="49" t="s">
        <v>966</v>
      </c>
      <c r="U511" s="49" t="s">
        <v>1097</v>
      </c>
      <c r="V511" s="62" t="s">
        <v>940</v>
      </c>
      <c r="W511" s="54">
        <v>36</v>
      </c>
      <c r="X511" s="54" t="s">
        <v>964</v>
      </c>
      <c r="Y511" s="54" t="s">
        <v>334</v>
      </c>
      <c r="Z511" s="56" t="s">
        <v>2557</v>
      </c>
      <c r="AA511" s="56" t="s">
        <v>964</v>
      </c>
      <c r="AB511" s="56" t="s">
        <v>1097</v>
      </c>
      <c r="AC511" s="61" t="s">
        <v>967</v>
      </c>
      <c r="AD511" s="70" t="s">
        <v>2558</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936</v>
      </c>
      <c r="H512" s="58" t="s">
        <v>59</v>
      </c>
      <c r="I512" s="46">
        <v>142</v>
      </c>
      <c r="J512" s="46" t="s">
        <v>965</v>
      </c>
      <c r="K512" s="46" t="s">
        <v>334</v>
      </c>
      <c r="L512" s="47" t="s">
        <v>2559</v>
      </c>
      <c r="M512" s="47" t="s">
        <v>965</v>
      </c>
      <c r="N512" s="47" t="s">
        <v>1097</v>
      </c>
      <c r="O512" s="46" t="s">
        <v>938</v>
      </c>
      <c r="P512" s="48">
        <v>59</v>
      </c>
      <c r="Q512" s="48" t="s">
        <v>966</v>
      </c>
      <c r="R512" s="48" t="s">
        <v>334</v>
      </c>
      <c r="S512" s="49" t="s">
        <v>2560</v>
      </c>
      <c r="T512" s="49" t="s">
        <v>966</v>
      </c>
      <c r="U512" s="49" t="s">
        <v>1097</v>
      </c>
      <c r="V512" s="62" t="s">
        <v>940</v>
      </c>
      <c r="W512" s="54">
        <v>30.4</v>
      </c>
      <c r="X512" s="54" t="s">
        <v>964</v>
      </c>
      <c r="Y512" s="54" t="s">
        <v>334</v>
      </c>
      <c r="Z512" s="56" t="s">
        <v>2561</v>
      </c>
      <c r="AA512" s="56" t="s">
        <v>964</v>
      </c>
      <c r="AB512" s="56" t="s">
        <v>1097</v>
      </c>
      <c r="AC512" s="61" t="s">
        <v>967</v>
      </c>
      <c r="AD512" s="70" t="s">
        <v>2558</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936</v>
      </c>
      <c r="H513" s="58" t="s">
        <v>59</v>
      </c>
      <c r="I513" s="46">
        <v>130</v>
      </c>
      <c r="J513" s="46" t="s">
        <v>965</v>
      </c>
      <c r="K513" s="46" t="s">
        <v>334</v>
      </c>
      <c r="L513" s="47" t="s">
        <v>2562</v>
      </c>
      <c r="M513" s="47" t="s">
        <v>965</v>
      </c>
      <c r="N513" s="47" t="s">
        <v>1097</v>
      </c>
      <c r="O513" s="46" t="s">
        <v>938</v>
      </c>
      <c r="P513" s="48">
        <v>58</v>
      </c>
      <c r="Q513" s="48" t="s">
        <v>966</v>
      </c>
      <c r="R513" s="48" t="s">
        <v>334</v>
      </c>
      <c r="S513" s="49" t="s">
        <v>2560</v>
      </c>
      <c r="T513" s="49" t="s">
        <v>966</v>
      </c>
      <c r="U513" s="49" t="s">
        <v>1097</v>
      </c>
      <c r="V513" s="62" t="s">
        <v>940</v>
      </c>
      <c r="W513" s="54">
        <v>33.200000000000003</v>
      </c>
      <c r="X513" s="54" t="s">
        <v>964</v>
      </c>
      <c r="Y513" s="54" t="s">
        <v>334</v>
      </c>
      <c r="Z513" s="56" t="s">
        <v>2563</v>
      </c>
      <c r="AA513" s="56" t="s">
        <v>964</v>
      </c>
      <c r="AB513" s="56" t="s">
        <v>1097</v>
      </c>
      <c r="AC513" s="61" t="s">
        <v>967</v>
      </c>
      <c r="AD513" s="70" t="s">
        <v>2558</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936</v>
      </c>
      <c r="H514" s="58" t="s">
        <v>59</v>
      </c>
      <c r="I514" s="46">
        <v>46</v>
      </c>
      <c r="J514" s="46" t="s">
        <v>965</v>
      </c>
      <c r="K514" s="46" t="s">
        <v>334</v>
      </c>
      <c r="L514" s="47" t="s">
        <v>2564</v>
      </c>
      <c r="M514" s="47" t="s">
        <v>965</v>
      </c>
      <c r="N514" s="47" t="s">
        <v>1097</v>
      </c>
      <c r="O514" s="46" t="s">
        <v>938</v>
      </c>
      <c r="P514" s="48">
        <v>12</v>
      </c>
      <c r="Q514" s="48" t="s">
        <v>966</v>
      </c>
      <c r="R514" s="48" t="s">
        <v>334</v>
      </c>
      <c r="S514" s="49" t="s">
        <v>2565</v>
      </c>
      <c r="T514" s="49" t="s">
        <v>966</v>
      </c>
      <c r="U514" s="49" t="s">
        <v>1097</v>
      </c>
      <c r="V514" s="62" t="s">
        <v>940</v>
      </c>
      <c r="W514" s="54">
        <v>124</v>
      </c>
      <c r="X514" s="54" t="s">
        <v>964</v>
      </c>
      <c r="Y514" s="54" t="s">
        <v>334</v>
      </c>
      <c r="Z514" s="56" t="s">
        <v>2566</v>
      </c>
      <c r="AA514" s="56" t="s">
        <v>964</v>
      </c>
      <c r="AB514" s="56" t="s">
        <v>1097</v>
      </c>
      <c r="AC514" s="61" t="s">
        <v>946</v>
      </c>
      <c r="AD514" s="70" t="s">
        <v>2558</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936</v>
      </c>
      <c r="H515" s="58" t="s">
        <v>59</v>
      </c>
      <c r="I515" s="46">
        <v>48</v>
      </c>
      <c r="J515" s="46" t="s">
        <v>965</v>
      </c>
      <c r="K515" s="46" t="s">
        <v>334</v>
      </c>
      <c r="L515" s="47" t="s">
        <v>2567</v>
      </c>
      <c r="M515" s="47" t="s">
        <v>965</v>
      </c>
      <c r="N515" s="47" t="s">
        <v>1097</v>
      </c>
      <c r="O515" s="46" t="s">
        <v>938</v>
      </c>
      <c r="P515" s="48">
        <v>12</v>
      </c>
      <c r="Q515" s="48" t="s">
        <v>966</v>
      </c>
      <c r="R515" s="48" t="s">
        <v>334</v>
      </c>
      <c r="S515" s="49" t="s">
        <v>2568</v>
      </c>
      <c r="T515" s="49" t="s">
        <v>966</v>
      </c>
      <c r="U515" s="49" t="s">
        <v>1097</v>
      </c>
      <c r="V515" s="62" t="s">
        <v>940</v>
      </c>
      <c r="W515" s="54">
        <v>119</v>
      </c>
      <c r="X515" s="54" t="s">
        <v>964</v>
      </c>
      <c r="Y515" s="54" t="s">
        <v>334</v>
      </c>
      <c r="Z515" s="56" t="s">
        <v>2569</v>
      </c>
      <c r="AA515" s="56" t="s">
        <v>964</v>
      </c>
      <c r="AB515" s="56" t="s">
        <v>1097</v>
      </c>
      <c r="AC515" s="61" t="s">
        <v>946</v>
      </c>
      <c r="AD515" s="70" t="s">
        <v>2558</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936</v>
      </c>
      <c r="H516" s="58" t="s">
        <v>59</v>
      </c>
      <c r="I516" s="46">
        <v>47</v>
      </c>
      <c r="J516" s="46" t="s">
        <v>965</v>
      </c>
      <c r="K516" s="46" t="s">
        <v>334</v>
      </c>
      <c r="L516" s="47" t="s">
        <v>2570</v>
      </c>
      <c r="M516" s="47" t="s">
        <v>965</v>
      </c>
      <c r="N516" s="47" t="s">
        <v>1097</v>
      </c>
      <c r="O516" s="46" t="s">
        <v>938</v>
      </c>
      <c r="P516" s="48">
        <v>12</v>
      </c>
      <c r="Q516" s="48" t="s">
        <v>966</v>
      </c>
      <c r="R516" s="48" t="s">
        <v>334</v>
      </c>
      <c r="S516" s="49" t="s">
        <v>2571</v>
      </c>
      <c r="T516" s="49" t="s">
        <v>966</v>
      </c>
      <c r="U516" s="49" t="s">
        <v>1097</v>
      </c>
      <c r="V516" s="62" t="s">
        <v>940</v>
      </c>
      <c r="W516" s="54">
        <v>121</v>
      </c>
      <c r="X516" s="54" t="s">
        <v>964</v>
      </c>
      <c r="Y516" s="54" t="s">
        <v>334</v>
      </c>
      <c r="Z516" s="56" t="s">
        <v>2572</v>
      </c>
      <c r="AA516" s="56" t="s">
        <v>964</v>
      </c>
      <c r="AB516" s="56" t="s">
        <v>1097</v>
      </c>
      <c r="AC516" s="61" t="s">
        <v>946</v>
      </c>
      <c r="AD516" s="70" t="s">
        <v>2558</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936</v>
      </c>
      <c r="H517" s="58" t="s">
        <v>59</v>
      </c>
      <c r="I517" s="46">
        <v>409</v>
      </c>
      <c r="J517" s="46" t="s">
        <v>965</v>
      </c>
      <c r="K517" s="46" t="s">
        <v>334</v>
      </c>
      <c r="L517" s="47" t="s">
        <v>2573</v>
      </c>
      <c r="M517" s="47" t="s">
        <v>965</v>
      </c>
      <c r="N517" s="47" t="s">
        <v>1097</v>
      </c>
      <c r="O517" s="46" t="s">
        <v>938</v>
      </c>
      <c r="P517" s="48">
        <v>70</v>
      </c>
      <c r="Q517" s="48" t="s">
        <v>966</v>
      </c>
      <c r="R517" s="48" t="s">
        <v>334</v>
      </c>
      <c r="S517" s="49" t="s">
        <v>2574</v>
      </c>
      <c r="T517" s="49" t="s">
        <v>966</v>
      </c>
      <c r="U517" s="49" t="s">
        <v>1097</v>
      </c>
      <c r="V517" s="62" t="s">
        <v>940</v>
      </c>
      <c r="W517" s="54">
        <v>10.6</v>
      </c>
      <c r="X517" s="54" t="s">
        <v>964</v>
      </c>
      <c r="Y517" s="54" t="s">
        <v>334</v>
      </c>
      <c r="Z517" s="56" t="s">
        <v>2575</v>
      </c>
      <c r="AA517" s="56" t="s">
        <v>964</v>
      </c>
      <c r="AB517" s="56" t="s">
        <v>1097</v>
      </c>
      <c r="AC517" s="61" t="s">
        <v>967</v>
      </c>
      <c r="AD517" s="70" t="s">
        <v>2558</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936</v>
      </c>
      <c r="H518" s="58" t="s">
        <v>59</v>
      </c>
      <c r="I518" s="46">
        <v>397</v>
      </c>
      <c r="J518" s="46" t="s">
        <v>965</v>
      </c>
      <c r="K518" s="46" t="s">
        <v>334</v>
      </c>
      <c r="L518" s="47" t="s">
        <v>2576</v>
      </c>
      <c r="M518" s="47" t="s">
        <v>965</v>
      </c>
      <c r="N518" s="47" t="s">
        <v>1097</v>
      </c>
      <c r="O518" s="46" t="s">
        <v>938</v>
      </c>
      <c r="P518" s="48">
        <v>66</v>
      </c>
      <c r="Q518" s="48" t="s">
        <v>966</v>
      </c>
      <c r="R518" s="48" t="s">
        <v>334</v>
      </c>
      <c r="S518" s="49" t="s">
        <v>2577</v>
      </c>
      <c r="T518" s="49" t="s">
        <v>966</v>
      </c>
      <c r="U518" s="49" t="s">
        <v>1097</v>
      </c>
      <c r="V518" s="62" t="s">
        <v>940</v>
      </c>
      <c r="W518" s="54">
        <v>12.4</v>
      </c>
      <c r="X518" s="54" t="s">
        <v>964</v>
      </c>
      <c r="Y518" s="54" t="s">
        <v>334</v>
      </c>
      <c r="Z518" s="56" t="s">
        <v>2578</v>
      </c>
      <c r="AA518" s="56" t="s">
        <v>964</v>
      </c>
      <c r="AB518" s="56" t="s">
        <v>1097</v>
      </c>
      <c r="AC518" s="61" t="s">
        <v>967</v>
      </c>
      <c r="AD518" s="70" t="s">
        <v>2558</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936</v>
      </c>
      <c r="H519" s="58" t="s">
        <v>59</v>
      </c>
      <c r="I519" s="46">
        <v>403</v>
      </c>
      <c r="J519" s="46" t="s">
        <v>965</v>
      </c>
      <c r="K519" s="46" t="s">
        <v>334</v>
      </c>
      <c r="L519" s="47" t="s">
        <v>2579</v>
      </c>
      <c r="M519" s="47" t="s">
        <v>965</v>
      </c>
      <c r="N519" s="47" t="s">
        <v>1097</v>
      </c>
      <c r="O519" s="46" t="s">
        <v>938</v>
      </c>
      <c r="P519" s="48">
        <v>68</v>
      </c>
      <c r="Q519" s="48" t="s">
        <v>966</v>
      </c>
      <c r="R519" s="48" t="s">
        <v>334</v>
      </c>
      <c r="S519" s="49" t="s">
        <v>2580</v>
      </c>
      <c r="T519" s="49" t="s">
        <v>966</v>
      </c>
      <c r="U519" s="49" t="s">
        <v>1097</v>
      </c>
      <c r="V519" s="62" t="s">
        <v>940</v>
      </c>
      <c r="W519" s="54">
        <v>11.5</v>
      </c>
      <c r="X519" s="54" t="s">
        <v>964</v>
      </c>
      <c r="Y519" s="54" t="s">
        <v>334</v>
      </c>
      <c r="Z519" s="56" t="s">
        <v>2581</v>
      </c>
      <c r="AA519" s="56" t="s">
        <v>964</v>
      </c>
      <c r="AB519" s="56" t="s">
        <v>1097</v>
      </c>
      <c r="AC519" s="61" t="s">
        <v>967</v>
      </c>
      <c r="AD519" s="70" t="s">
        <v>2558</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936</v>
      </c>
      <c r="H520" s="58" t="s">
        <v>59</v>
      </c>
      <c r="I520" s="46">
        <v>304</v>
      </c>
      <c r="J520" s="46" t="s">
        <v>965</v>
      </c>
      <c r="K520" s="46" t="s">
        <v>334</v>
      </c>
      <c r="L520" s="47" t="s">
        <v>2582</v>
      </c>
      <c r="M520" s="47" t="s">
        <v>965</v>
      </c>
      <c r="N520" s="47" t="s">
        <v>1097</v>
      </c>
      <c r="O520" s="46" t="s">
        <v>938</v>
      </c>
      <c r="P520" s="48">
        <v>34</v>
      </c>
      <c r="Q520" s="48" t="s">
        <v>966</v>
      </c>
      <c r="R520" s="48" t="s">
        <v>334</v>
      </c>
      <c r="S520" s="49" t="s">
        <v>2583</v>
      </c>
      <c r="T520" s="49" t="s">
        <v>966</v>
      </c>
      <c r="U520" s="49" t="s">
        <v>1097</v>
      </c>
      <c r="V520" s="62" t="s">
        <v>940</v>
      </c>
      <c r="W520" s="54">
        <v>16.2</v>
      </c>
      <c r="X520" s="54" t="s">
        <v>964</v>
      </c>
      <c r="Y520" s="54" t="s">
        <v>334</v>
      </c>
      <c r="Z520" s="56" t="s">
        <v>2584</v>
      </c>
      <c r="AA520" s="56" t="s">
        <v>964</v>
      </c>
      <c r="AB520" s="56" t="s">
        <v>1097</v>
      </c>
      <c r="AC520" s="61" t="s">
        <v>946</v>
      </c>
      <c r="AD520" s="70" t="s">
        <v>2558</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936</v>
      </c>
      <c r="H521" s="58" t="s">
        <v>59</v>
      </c>
      <c r="I521" s="46">
        <v>290</v>
      </c>
      <c r="J521" s="46" t="s">
        <v>965</v>
      </c>
      <c r="K521" s="46" t="s">
        <v>334</v>
      </c>
      <c r="L521" s="47" t="s">
        <v>2585</v>
      </c>
      <c r="M521" s="47" t="s">
        <v>965</v>
      </c>
      <c r="N521" s="47" t="s">
        <v>1097</v>
      </c>
      <c r="O521" s="46" t="s">
        <v>938</v>
      </c>
      <c r="P521" s="48">
        <v>31</v>
      </c>
      <c r="Q521" s="48" t="s">
        <v>966</v>
      </c>
      <c r="R521" s="48" t="s">
        <v>334</v>
      </c>
      <c r="S521" s="49" t="s">
        <v>2586</v>
      </c>
      <c r="T521" s="49" t="s">
        <v>966</v>
      </c>
      <c r="U521" s="49" t="s">
        <v>1097</v>
      </c>
      <c r="V521" s="62" t="s">
        <v>940</v>
      </c>
      <c r="W521" s="54">
        <v>18.600000000000001</v>
      </c>
      <c r="X521" s="54" t="s">
        <v>964</v>
      </c>
      <c r="Y521" s="54" t="s">
        <v>334</v>
      </c>
      <c r="Z521" s="56" t="s">
        <v>2587</v>
      </c>
      <c r="AA521" s="56" t="s">
        <v>964</v>
      </c>
      <c r="AB521" s="56" t="s">
        <v>1097</v>
      </c>
      <c r="AC521" s="61" t="s">
        <v>946</v>
      </c>
      <c r="AD521" s="70" t="s">
        <v>2558</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936</v>
      </c>
      <c r="H522" s="58" t="s">
        <v>59</v>
      </c>
      <c r="I522" s="46">
        <v>297</v>
      </c>
      <c r="J522" s="46" t="s">
        <v>965</v>
      </c>
      <c r="K522" s="46" t="s">
        <v>334</v>
      </c>
      <c r="L522" s="47" t="s">
        <v>2588</v>
      </c>
      <c r="M522" s="47" t="s">
        <v>965</v>
      </c>
      <c r="N522" s="47" t="s">
        <v>1097</v>
      </c>
      <c r="O522" s="46" t="s">
        <v>938</v>
      </c>
      <c r="P522" s="48">
        <v>33</v>
      </c>
      <c r="Q522" s="48" t="s">
        <v>966</v>
      </c>
      <c r="R522" s="48" t="s">
        <v>334</v>
      </c>
      <c r="S522" s="49" t="s">
        <v>2589</v>
      </c>
      <c r="T522" s="49" t="s">
        <v>966</v>
      </c>
      <c r="U522" s="49" t="s">
        <v>1097</v>
      </c>
      <c r="V522" s="62" t="s">
        <v>940</v>
      </c>
      <c r="W522" s="54">
        <v>17.399999999999999</v>
      </c>
      <c r="X522" s="54" t="s">
        <v>964</v>
      </c>
      <c r="Y522" s="54" t="s">
        <v>334</v>
      </c>
      <c r="Z522" s="56" t="s">
        <v>2590</v>
      </c>
      <c r="AA522" s="56" t="s">
        <v>964</v>
      </c>
      <c r="AB522" s="56" t="s">
        <v>1097</v>
      </c>
      <c r="AC522" s="61" t="s">
        <v>946</v>
      </c>
      <c r="AD522" s="70" t="s">
        <v>2558</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1218</v>
      </c>
      <c r="K523" s="46" t="s">
        <v>334</v>
      </c>
      <c r="L523" s="47" t="s">
        <v>2591</v>
      </c>
      <c r="M523" s="47" t="s">
        <v>1218</v>
      </c>
      <c r="N523" s="47" t="s">
        <v>1097</v>
      </c>
      <c r="O523" s="46" t="s">
        <v>941</v>
      </c>
      <c r="W523" s="54">
        <v>10.9</v>
      </c>
      <c r="X523" s="54" t="s">
        <v>964</v>
      </c>
      <c r="Y523" s="54" t="s">
        <v>334</v>
      </c>
      <c r="Z523" s="56" t="s">
        <v>2592</v>
      </c>
      <c r="AA523" s="56" t="s">
        <v>964</v>
      </c>
      <c r="AB523" s="56" t="s">
        <v>1097</v>
      </c>
      <c r="AC523" s="61" t="s">
        <v>946</v>
      </c>
      <c r="AD523" s="70" t="s">
        <v>2593</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1218</v>
      </c>
      <c r="K524" s="46" t="s">
        <v>334</v>
      </c>
      <c r="L524" s="47" t="s">
        <v>2594</v>
      </c>
      <c r="M524" s="189" t="s">
        <v>1218</v>
      </c>
      <c r="N524" s="47" t="s">
        <v>1097</v>
      </c>
      <c r="O524" s="46" t="s">
        <v>941</v>
      </c>
      <c r="AD524" s="70" t="s">
        <v>2593</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1218</v>
      </c>
      <c r="K525" s="46" t="s">
        <v>334</v>
      </c>
      <c r="L525" s="47" t="s">
        <v>2595</v>
      </c>
      <c r="M525" s="189" t="s">
        <v>1218</v>
      </c>
      <c r="N525" s="47" t="s">
        <v>1097</v>
      </c>
      <c r="O525" s="46" t="s">
        <v>941</v>
      </c>
      <c r="AD525" s="70" t="s">
        <v>2593</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1238</v>
      </c>
      <c r="K526" s="46" t="s">
        <v>994</v>
      </c>
      <c r="L526" s="47" t="s">
        <v>2779</v>
      </c>
      <c r="M526" s="47" t="s">
        <v>1238</v>
      </c>
      <c r="N526" s="47" t="s">
        <v>1097</v>
      </c>
      <c r="O526" s="46" t="s">
        <v>955</v>
      </c>
      <c r="P526" s="48">
        <v>7.2</v>
      </c>
      <c r="Q526" s="48" t="s">
        <v>966</v>
      </c>
      <c r="R526" s="48" t="s">
        <v>994</v>
      </c>
      <c r="S526" s="49" t="s">
        <v>2780</v>
      </c>
      <c r="T526" s="49" t="s">
        <v>966</v>
      </c>
      <c r="U526" s="49" t="s">
        <v>1097</v>
      </c>
      <c r="V526" s="62" t="s">
        <v>940</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1238</v>
      </c>
      <c r="K527" s="46" t="s">
        <v>994</v>
      </c>
      <c r="L527" s="47" t="s">
        <v>2781</v>
      </c>
      <c r="M527" s="47" t="s">
        <v>1238</v>
      </c>
      <c r="N527" s="47" t="s">
        <v>1097</v>
      </c>
      <c r="O527" s="46" t="s">
        <v>955</v>
      </c>
      <c r="P527" s="48">
        <v>5.5</v>
      </c>
      <c r="Q527" s="48" t="s">
        <v>966</v>
      </c>
      <c r="R527" s="48" t="s">
        <v>994</v>
      </c>
      <c r="S527" s="49" t="s">
        <v>2782</v>
      </c>
      <c r="T527" s="49" t="s">
        <v>966</v>
      </c>
      <c r="U527" s="49" t="s">
        <v>1097</v>
      </c>
      <c r="V527" s="62" t="s">
        <v>940</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1238</v>
      </c>
      <c r="K528" s="46" t="s">
        <v>994</v>
      </c>
      <c r="L528" s="47" t="s">
        <v>2783</v>
      </c>
      <c r="M528" s="47" t="s">
        <v>1238</v>
      </c>
      <c r="N528" s="47" t="s">
        <v>1097</v>
      </c>
      <c r="O528" s="46" t="s">
        <v>955</v>
      </c>
      <c r="P528" s="48">
        <v>2.7</v>
      </c>
      <c r="Q528" s="48" t="s">
        <v>966</v>
      </c>
      <c r="R528" s="48" t="s">
        <v>994</v>
      </c>
      <c r="S528" s="49" t="s">
        <v>2784</v>
      </c>
      <c r="T528" s="49" t="s">
        <v>966</v>
      </c>
      <c r="U528" s="49" t="s">
        <v>1097</v>
      </c>
      <c r="V528" s="62" t="s">
        <v>940</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1238</v>
      </c>
      <c r="K529" s="46" t="s">
        <v>994</v>
      </c>
      <c r="L529" s="47" t="s">
        <v>2785</v>
      </c>
      <c r="M529" s="47" t="s">
        <v>1238</v>
      </c>
      <c r="N529" s="47" t="s">
        <v>1097</v>
      </c>
      <c r="O529" s="46" t="s">
        <v>955</v>
      </c>
      <c r="P529" s="48">
        <v>1.2</v>
      </c>
      <c r="Q529" s="48" t="s">
        <v>966</v>
      </c>
      <c r="R529" s="48" t="s">
        <v>994</v>
      </c>
      <c r="S529" s="49" t="s">
        <v>2786</v>
      </c>
      <c r="T529" s="49" t="s">
        <v>966</v>
      </c>
      <c r="U529" s="49" t="s">
        <v>1097</v>
      </c>
      <c r="V529" s="62" t="s">
        <v>940</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1238</v>
      </c>
      <c r="K530" s="46" t="s">
        <v>994</v>
      </c>
      <c r="L530" s="47" t="s">
        <v>2787</v>
      </c>
      <c r="M530" s="47" t="s">
        <v>1238</v>
      </c>
      <c r="N530" s="47" t="s">
        <v>1097</v>
      </c>
      <c r="O530" s="46" t="s">
        <v>955</v>
      </c>
      <c r="P530" s="48">
        <v>12.6</v>
      </c>
      <c r="Q530" s="48" t="s">
        <v>966</v>
      </c>
      <c r="R530" s="48" t="s">
        <v>994</v>
      </c>
      <c r="S530" s="49" t="s">
        <v>2788</v>
      </c>
      <c r="T530" s="49" t="s">
        <v>966</v>
      </c>
      <c r="U530" s="49" t="s">
        <v>1097</v>
      </c>
      <c r="V530" s="62" t="s">
        <v>940</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1238</v>
      </c>
      <c r="K531" s="46" t="s">
        <v>994</v>
      </c>
      <c r="L531" s="47" t="s">
        <v>2596</v>
      </c>
      <c r="M531" s="47" t="s">
        <v>1238</v>
      </c>
      <c r="N531" s="47" t="s">
        <v>1097</v>
      </c>
      <c r="O531" s="46" t="s">
        <v>955</v>
      </c>
      <c r="P531" s="48">
        <v>8.3000000000000007</v>
      </c>
      <c r="Q531" s="48" t="s">
        <v>966</v>
      </c>
      <c r="R531" s="48" t="s">
        <v>994</v>
      </c>
      <c r="S531" s="49" t="s">
        <v>2597</v>
      </c>
      <c r="T531" s="49" t="s">
        <v>966</v>
      </c>
      <c r="U531" s="49" t="s">
        <v>1097</v>
      </c>
      <c r="V531" s="62" t="s">
        <v>940</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936</v>
      </c>
      <c r="H532" s="58" t="s">
        <v>59</v>
      </c>
      <c r="W532" s="54">
        <v>8.0999999999999996E-3</v>
      </c>
      <c r="X532" s="54" t="s">
        <v>1208</v>
      </c>
      <c r="Y532" s="54" t="s">
        <v>334</v>
      </c>
      <c r="Z532" s="56">
        <v>2.3999999999999998E-3</v>
      </c>
      <c r="AA532" s="56" t="s">
        <v>1208</v>
      </c>
      <c r="AB532" s="56" t="s">
        <v>116</v>
      </c>
      <c r="AC532" s="61" t="s">
        <v>967</v>
      </c>
      <c r="AD532" s="70" t="s">
        <v>2598</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936</v>
      </c>
      <c r="H533" s="58" t="s">
        <v>59</v>
      </c>
      <c r="W533" s="54">
        <v>5.4000000000000003E-3</v>
      </c>
      <c r="X533" s="54" t="s">
        <v>1208</v>
      </c>
      <c r="Y533" s="54" t="s">
        <v>334</v>
      </c>
      <c r="Z533" s="56">
        <v>2.0999999999999999E-3</v>
      </c>
      <c r="AA533" s="56" t="s">
        <v>1208</v>
      </c>
      <c r="AB533" s="56" t="s">
        <v>116</v>
      </c>
      <c r="AC533" s="61" t="s">
        <v>967</v>
      </c>
      <c r="AD533" s="70" t="s">
        <v>2599</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936</v>
      </c>
      <c r="H534" s="58" t="s">
        <v>59</v>
      </c>
      <c r="I534" s="46">
        <v>242.2</v>
      </c>
      <c r="J534" s="46" t="s">
        <v>965</v>
      </c>
      <c r="K534" s="46" t="s">
        <v>334</v>
      </c>
      <c r="L534" s="47">
        <v>37.9</v>
      </c>
      <c r="M534" s="47" t="s">
        <v>965</v>
      </c>
      <c r="N534" s="47" t="s">
        <v>1939</v>
      </c>
      <c r="O534" s="46" t="s">
        <v>938</v>
      </c>
      <c r="P534" s="48">
        <v>15.2</v>
      </c>
      <c r="Q534" s="48" t="s">
        <v>966</v>
      </c>
      <c r="R534" s="48" t="s">
        <v>334</v>
      </c>
      <c r="S534" s="49">
        <v>1.5</v>
      </c>
      <c r="T534" s="49" t="s">
        <v>966</v>
      </c>
      <c r="U534" s="49" t="s">
        <v>1939</v>
      </c>
      <c r="V534" s="62" t="s">
        <v>940</v>
      </c>
      <c r="W534" s="54">
        <v>1.1000000000000001</v>
      </c>
      <c r="X534" s="54" t="s">
        <v>974</v>
      </c>
      <c r="Y534" s="54" t="s">
        <v>334</v>
      </c>
      <c r="Z534" s="56">
        <v>0.1</v>
      </c>
      <c r="AA534" s="56" t="s">
        <v>974</v>
      </c>
      <c r="AB534" s="56" t="s">
        <v>1939</v>
      </c>
      <c r="AC534" s="61" t="s">
        <v>946</v>
      </c>
      <c r="AD534" s="70" t="s">
        <v>2742</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936</v>
      </c>
      <c r="H535" s="58" t="s">
        <v>59</v>
      </c>
      <c r="I535" s="46">
        <v>28.4</v>
      </c>
      <c r="J535" s="46" t="s">
        <v>965</v>
      </c>
      <c r="K535" s="46" t="s">
        <v>334</v>
      </c>
      <c r="L535" s="47">
        <v>3.4</v>
      </c>
      <c r="M535" s="47" t="s">
        <v>965</v>
      </c>
      <c r="N535" s="47" t="s">
        <v>1939</v>
      </c>
      <c r="O535" s="46" t="s">
        <v>938</v>
      </c>
      <c r="P535" s="48">
        <v>9.6999999999999993</v>
      </c>
      <c r="Q535" s="48" t="s">
        <v>966</v>
      </c>
      <c r="R535" s="48" t="s">
        <v>334</v>
      </c>
      <c r="S535" s="49">
        <v>2.6</v>
      </c>
      <c r="T535" s="49" t="s">
        <v>966</v>
      </c>
      <c r="U535" s="49" t="s">
        <v>1939</v>
      </c>
      <c r="V535" s="62" t="s">
        <v>940</v>
      </c>
      <c r="W535" s="54">
        <v>8.3000000000000007</v>
      </c>
      <c r="X535" s="54" t="s">
        <v>974</v>
      </c>
      <c r="Y535" s="54" t="s">
        <v>334</v>
      </c>
      <c r="Z535" s="56">
        <v>1.6</v>
      </c>
      <c r="AA535" s="56" t="s">
        <v>974</v>
      </c>
      <c r="AB535" s="56" t="s">
        <v>1939</v>
      </c>
      <c r="AC535" s="61" t="s">
        <v>946</v>
      </c>
      <c r="AD535" s="70" t="s">
        <v>2742</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936</v>
      </c>
      <c r="H536" s="58" t="s">
        <v>59</v>
      </c>
      <c r="I536" s="46">
        <v>426.2</v>
      </c>
      <c r="J536" s="46" t="s">
        <v>965</v>
      </c>
      <c r="K536" s="46" t="s">
        <v>334</v>
      </c>
      <c r="L536" s="47">
        <v>43.1</v>
      </c>
      <c r="M536" s="47" t="s">
        <v>965</v>
      </c>
      <c r="N536" s="47" t="s">
        <v>1939</v>
      </c>
      <c r="O536" s="46" t="s">
        <v>938</v>
      </c>
      <c r="P536" s="48">
        <v>16.399999999999999</v>
      </c>
      <c r="Q536" s="48" t="s">
        <v>966</v>
      </c>
      <c r="R536" s="48" t="s">
        <v>334</v>
      </c>
      <c r="S536" s="49">
        <v>2.9</v>
      </c>
      <c r="T536" s="49" t="s">
        <v>966</v>
      </c>
      <c r="U536" s="49" t="s">
        <v>1939</v>
      </c>
      <c r="V536" s="62" t="s">
        <v>940</v>
      </c>
      <c r="W536" s="54">
        <v>0.6</v>
      </c>
      <c r="X536" s="54" t="s">
        <v>974</v>
      </c>
      <c r="Y536" s="54" t="s">
        <v>334</v>
      </c>
      <c r="Z536" s="56">
        <v>0.1</v>
      </c>
      <c r="AA536" s="56" t="s">
        <v>974</v>
      </c>
      <c r="AB536" s="56" t="s">
        <v>1939</v>
      </c>
      <c r="AC536" s="61" t="s">
        <v>946</v>
      </c>
      <c r="AD536" s="70" t="s">
        <v>2742</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936</v>
      </c>
      <c r="H537" s="58" t="s">
        <v>59</v>
      </c>
      <c r="I537" s="46">
        <v>14.8</v>
      </c>
      <c r="J537" s="46" t="s">
        <v>937</v>
      </c>
      <c r="K537" s="46" t="s">
        <v>334</v>
      </c>
      <c r="L537" s="47">
        <v>1</v>
      </c>
      <c r="M537" s="47" t="s">
        <v>937</v>
      </c>
      <c r="N537" s="47" t="s">
        <v>1935</v>
      </c>
      <c r="O537" s="46" t="s">
        <v>938</v>
      </c>
      <c r="P537" s="48">
        <v>2.9</v>
      </c>
      <c r="Q537" s="48" t="s">
        <v>939</v>
      </c>
      <c r="R537" s="48" t="s">
        <v>334</v>
      </c>
      <c r="S537" s="49">
        <v>0.2</v>
      </c>
      <c r="T537" s="49" t="s">
        <v>939</v>
      </c>
      <c r="U537" s="49" t="s">
        <v>1935</v>
      </c>
      <c r="V537" s="62" t="s">
        <v>940</v>
      </c>
      <c r="AD537" s="70" t="s">
        <v>2743</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936</v>
      </c>
      <c r="H538" s="58" t="s">
        <v>59</v>
      </c>
      <c r="I538" s="46">
        <v>0.74</v>
      </c>
      <c r="J538" s="46" t="s">
        <v>937</v>
      </c>
      <c r="K538" s="46" t="s">
        <v>334</v>
      </c>
      <c r="L538" s="47">
        <v>0.14000000000000001</v>
      </c>
      <c r="M538" s="47" t="s">
        <v>937</v>
      </c>
      <c r="N538" s="47" t="s">
        <v>1935</v>
      </c>
      <c r="O538" s="46" t="s">
        <v>938</v>
      </c>
      <c r="P538" s="48">
        <v>0.36</v>
      </c>
      <c r="Q538" s="48" t="s">
        <v>939</v>
      </c>
      <c r="R538" s="48" t="s">
        <v>334</v>
      </c>
      <c r="S538" s="49">
        <v>0.06</v>
      </c>
      <c r="T538" s="49" t="s">
        <v>939</v>
      </c>
      <c r="U538" s="49" t="s">
        <v>1935</v>
      </c>
      <c r="V538" s="62" t="s">
        <v>940</v>
      </c>
      <c r="AD538" s="70" t="s">
        <v>2744</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936</v>
      </c>
      <c r="H539" s="58" t="s">
        <v>59</v>
      </c>
      <c r="I539" s="46">
        <v>252</v>
      </c>
      <c r="J539" s="46" t="s">
        <v>937</v>
      </c>
      <c r="K539" s="46" t="s">
        <v>334</v>
      </c>
      <c r="L539" s="47">
        <v>47</v>
      </c>
      <c r="M539" s="47" t="s">
        <v>937</v>
      </c>
      <c r="N539" s="47" t="s">
        <v>116</v>
      </c>
      <c r="O539" s="46" t="s">
        <v>938</v>
      </c>
      <c r="P539" s="48">
        <v>12.9</v>
      </c>
      <c r="Q539" s="48" t="s">
        <v>939</v>
      </c>
      <c r="R539" s="48" t="s">
        <v>115</v>
      </c>
      <c r="S539" s="49">
        <v>2.2999999999999998</v>
      </c>
      <c r="T539" s="49" t="s">
        <v>939</v>
      </c>
      <c r="U539" s="49" t="s">
        <v>116</v>
      </c>
      <c r="V539" s="62" t="s">
        <v>940</v>
      </c>
      <c r="W539" s="54">
        <v>0.89</v>
      </c>
      <c r="X539" s="54" t="s">
        <v>974</v>
      </c>
      <c r="Y539" s="54" t="s">
        <v>334</v>
      </c>
      <c r="Z539" s="56">
        <v>0.21</v>
      </c>
      <c r="AA539" s="56" t="s">
        <v>974</v>
      </c>
      <c r="AB539" s="56" t="s">
        <v>116</v>
      </c>
      <c r="AC539" s="61" t="s">
        <v>946</v>
      </c>
      <c r="AD539" s="70" t="s">
        <v>2745</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936</v>
      </c>
      <c r="H540" s="58" t="s">
        <v>59</v>
      </c>
      <c r="I540" s="46">
        <v>671</v>
      </c>
      <c r="J540" s="46" t="s">
        <v>937</v>
      </c>
      <c r="K540" s="46" t="s">
        <v>334</v>
      </c>
      <c r="L540" s="47">
        <v>205</v>
      </c>
      <c r="M540" s="47" t="s">
        <v>937</v>
      </c>
      <c r="N540" s="47" t="s">
        <v>116</v>
      </c>
      <c r="O540" s="46" t="s">
        <v>938</v>
      </c>
      <c r="P540" s="48">
        <v>16.600000000000001</v>
      </c>
      <c r="Q540" s="48" t="s">
        <v>939</v>
      </c>
      <c r="R540" s="48" t="s">
        <v>115</v>
      </c>
      <c r="S540" s="49">
        <v>5.2</v>
      </c>
      <c r="T540" s="49" t="s">
        <v>939</v>
      </c>
      <c r="U540" s="49" t="s">
        <v>116</v>
      </c>
      <c r="V540" s="62" t="s">
        <v>940</v>
      </c>
      <c r="W540" s="54">
        <v>0.35</v>
      </c>
      <c r="X540" s="54" t="s">
        <v>974</v>
      </c>
      <c r="Y540" s="54" t="s">
        <v>334</v>
      </c>
      <c r="Z540" s="56">
        <v>0.1</v>
      </c>
      <c r="AA540" s="56" t="s">
        <v>974</v>
      </c>
      <c r="AB540" s="56" t="s">
        <v>116</v>
      </c>
      <c r="AC540" s="61" t="s">
        <v>946</v>
      </c>
      <c r="AD540" s="70" t="s">
        <v>2746</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936</v>
      </c>
      <c r="H541" s="58" t="s">
        <v>59</v>
      </c>
      <c r="I541" s="46">
        <v>12.3</v>
      </c>
      <c r="J541" s="46" t="s">
        <v>937</v>
      </c>
      <c r="K541" s="46" t="s">
        <v>334</v>
      </c>
      <c r="L541" s="47">
        <v>0.8</v>
      </c>
      <c r="M541" s="47" t="s">
        <v>937</v>
      </c>
      <c r="N541" s="47" t="s">
        <v>1935</v>
      </c>
      <c r="O541" s="46" t="s">
        <v>938</v>
      </c>
      <c r="P541" s="48">
        <v>1.7</v>
      </c>
      <c r="Q541" s="48" t="s">
        <v>939</v>
      </c>
      <c r="R541" s="48" t="s">
        <v>115</v>
      </c>
      <c r="S541" s="49">
        <v>0.1</v>
      </c>
      <c r="T541" s="49" t="s">
        <v>939</v>
      </c>
      <c r="U541" s="49" t="s">
        <v>1935</v>
      </c>
      <c r="V541" s="62" t="s">
        <v>940</v>
      </c>
      <c r="AD541" s="70" t="s">
        <v>2747</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936</v>
      </c>
      <c r="H542" s="58" t="s">
        <v>59</v>
      </c>
      <c r="I542" s="46">
        <v>38.200000000000003</v>
      </c>
      <c r="J542" s="46" t="s">
        <v>937</v>
      </c>
      <c r="K542" s="46" t="s">
        <v>334</v>
      </c>
      <c r="L542" s="47">
        <v>3.7</v>
      </c>
      <c r="M542" s="47" t="s">
        <v>937</v>
      </c>
      <c r="N542" s="47" t="s">
        <v>1935</v>
      </c>
      <c r="O542" s="46" t="s">
        <v>938</v>
      </c>
      <c r="P542" s="48">
        <v>2.4</v>
      </c>
      <c r="Q542" s="48" t="s">
        <v>939</v>
      </c>
      <c r="R542" s="48" t="s">
        <v>115</v>
      </c>
      <c r="S542" s="49">
        <v>0.1</v>
      </c>
      <c r="T542" s="49" t="s">
        <v>939</v>
      </c>
      <c r="U542" s="49" t="s">
        <v>1935</v>
      </c>
      <c r="V542" s="62" t="s">
        <v>940</v>
      </c>
      <c r="AD542" s="70" t="s">
        <v>2748</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936</v>
      </c>
      <c r="H543" s="58" t="s">
        <v>59</v>
      </c>
      <c r="I543" s="46">
        <v>55.1</v>
      </c>
      <c r="J543" s="46" t="s">
        <v>937</v>
      </c>
      <c r="K543" s="46" t="s">
        <v>334</v>
      </c>
      <c r="L543" s="47">
        <v>5.7</v>
      </c>
      <c r="M543" s="47" t="s">
        <v>937</v>
      </c>
      <c r="N543" s="47" t="s">
        <v>1935</v>
      </c>
      <c r="O543" s="46" t="s">
        <v>938</v>
      </c>
      <c r="P543" s="48">
        <v>3</v>
      </c>
      <c r="Q543" s="48" t="s">
        <v>939</v>
      </c>
      <c r="R543" s="48" t="s">
        <v>115</v>
      </c>
      <c r="S543" s="49">
        <v>0.2</v>
      </c>
      <c r="T543" s="49" t="s">
        <v>939</v>
      </c>
      <c r="U543" s="49" t="s">
        <v>1935</v>
      </c>
      <c r="V543" s="62" t="s">
        <v>940</v>
      </c>
      <c r="AD543" s="70" t="s">
        <v>2749</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936</v>
      </c>
      <c r="H544" s="58" t="s">
        <v>59</v>
      </c>
      <c r="I544" s="46">
        <v>53.2</v>
      </c>
      <c r="J544" s="46" t="s">
        <v>937</v>
      </c>
      <c r="K544" s="46" t="s">
        <v>334</v>
      </c>
      <c r="L544" s="47">
        <v>6.2</v>
      </c>
      <c r="M544" s="47" t="s">
        <v>937</v>
      </c>
      <c r="N544" s="47" t="s">
        <v>1935</v>
      </c>
      <c r="O544" s="46" t="s">
        <v>938</v>
      </c>
      <c r="P544" s="48">
        <v>3</v>
      </c>
      <c r="Q544" s="48" t="s">
        <v>939</v>
      </c>
      <c r="R544" s="48" t="s">
        <v>115</v>
      </c>
      <c r="S544" s="49">
        <v>0.2</v>
      </c>
      <c r="T544" s="49" t="s">
        <v>939</v>
      </c>
      <c r="U544" s="49" t="s">
        <v>1935</v>
      </c>
      <c r="V544" s="62" t="s">
        <v>940</v>
      </c>
      <c r="AD544" s="70" t="s">
        <v>2750</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936</v>
      </c>
      <c r="H545" s="58" t="s">
        <v>59</v>
      </c>
      <c r="I545" s="46">
        <v>43.9</v>
      </c>
      <c r="J545" s="46" t="s">
        <v>937</v>
      </c>
      <c r="K545" s="46" t="s">
        <v>334</v>
      </c>
      <c r="L545" s="47">
        <v>4.3</v>
      </c>
      <c r="M545" s="47" t="s">
        <v>937</v>
      </c>
      <c r="N545" s="47" t="s">
        <v>1935</v>
      </c>
      <c r="O545" s="46" t="s">
        <v>938</v>
      </c>
      <c r="P545" s="48">
        <v>2.9</v>
      </c>
      <c r="Q545" s="48" t="s">
        <v>939</v>
      </c>
      <c r="R545" s="48" t="s">
        <v>115</v>
      </c>
      <c r="S545" s="49">
        <v>0.2</v>
      </c>
      <c r="T545" s="49" t="s">
        <v>939</v>
      </c>
      <c r="U545" s="49" t="s">
        <v>1935</v>
      </c>
      <c r="V545" s="62" t="s">
        <v>940</v>
      </c>
      <c r="AD545" s="70" t="s">
        <v>2751</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937</v>
      </c>
      <c r="K546" s="46" t="s">
        <v>334</v>
      </c>
      <c r="L546" s="47">
        <v>79</v>
      </c>
      <c r="M546" s="47" t="s">
        <v>937</v>
      </c>
      <c r="N546" s="47" t="s">
        <v>1935</v>
      </c>
      <c r="O546" s="46" t="s">
        <v>955</v>
      </c>
      <c r="P546" s="48">
        <v>98.9</v>
      </c>
      <c r="Q546" s="48" t="s">
        <v>939</v>
      </c>
      <c r="R546" s="48" t="s">
        <v>115</v>
      </c>
      <c r="S546" s="49">
        <v>8.3000000000000007</v>
      </c>
      <c r="T546" s="49" t="s">
        <v>939</v>
      </c>
      <c r="U546" s="49" t="s">
        <v>1935</v>
      </c>
      <c r="V546" s="62" t="s">
        <v>940</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937</v>
      </c>
      <c r="K547" s="46" t="s">
        <v>334</v>
      </c>
      <c r="L547" s="47">
        <v>279</v>
      </c>
      <c r="M547" s="47" t="s">
        <v>937</v>
      </c>
      <c r="N547" s="47" t="s">
        <v>1935</v>
      </c>
      <c r="O547" s="46" t="s">
        <v>955</v>
      </c>
      <c r="P547" s="48">
        <v>175</v>
      </c>
      <c r="Q547" s="48" t="s">
        <v>939</v>
      </c>
      <c r="R547" s="48" t="s">
        <v>115</v>
      </c>
      <c r="S547" s="49">
        <v>30</v>
      </c>
      <c r="T547" s="49" t="s">
        <v>939</v>
      </c>
      <c r="U547" s="49" t="s">
        <v>1935</v>
      </c>
      <c r="V547" s="62" t="s">
        <v>940</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937</v>
      </c>
      <c r="K548" s="46" t="s">
        <v>334</v>
      </c>
      <c r="L548" s="47">
        <v>78</v>
      </c>
      <c r="M548" s="47" t="s">
        <v>937</v>
      </c>
      <c r="N548" s="47" t="s">
        <v>1935</v>
      </c>
      <c r="O548" s="46" t="s">
        <v>955</v>
      </c>
      <c r="P548" s="48">
        <v>55.2</v>
      </c>
      <c r="Q548" s="48" t="s">
        <v>939</v>
      </c>
      <c r="R548" s="48" t="s">
        <v>115</v>
      </c>
      <c r="S548" s="49">
        <v>8.5</v>
      </c>
      <c r="T548" s="49" t="s">
        <v>939</v>
      </c>
      <c r="U548" s="49" t="s">
        <v>1935</v>
      </c>
      <c r="V548" s="62" t="s">
        <v>940</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937</v>
      </c>
      <c r="K549" s="46" t="s">
        <v>334</v>
      </c>
      <c r="L549" s="47">
        <v>77</v>
      </c>
      <c r="M549" s="47" t="s">
        <v>937</v>
      </c>
      <c r="N549" s="47" t="s">
        <v>1935</v>
      </c>
      <c r="O549" s="46" t="s">
        <v>955</v>
      </c>
      <c r="P549" s="48">
        <v>45.3</v>
      </c>
      <c r="Q549" s="48" t="s">
        <v>939</v>
      </c>
      <c r="R549" s="48" t="s">
        <v>115</v>
      </c>
      <c r="S549" s="49">
        <v>6.8</v>
      </c>
      <c r="T549" s="49" t="s">
        <v>939</v>
      </c>
      <c r="U549" s="49" t="s">
        <v>1935</v>
      </c>
      <c r="V549" s="62" t="s">
        <v>940</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936</v>
      </c>
      <c r="H550" s="58" t="s">
        <v>59</v>
      </c>
      <c r="I550" s="46">
        <v>195</v>
      </c>
      <c r="J550" s="46" t="s">
        <v>937</v>
      </c>
      <c r="K550" s="46" t="s">
        <v>334</v>
      </c>
      <c r="L550" s="47">
        <v>115</v>
      </c>
      <c r="M550" s="47" t="s">
        <v>937</v>
      </c>
      <c r="N550" s="47" t="s">
        <v>116</v>
      </c>
      <c r="O550" s="46" t="s">
        <v>938</v>
      </c>
      <c r="P550" s="48">
        <v>64.7</v>
      </c>
      <c r="Q550" s="48" t="s">
        <v>939</v>
      </c>
      <c r="R550" s="48" t="s">
        <v>334</v>
      </c>
      <c r="S550" s="49">
        <v>32.299999999999997</v>
      </c>
      <c r="T550" s="49" t="s">
        <v>939</v>
      </c>
      <c r="U550" s="49" t="s">
        <v>116</v>
      </c>
      <c r="V550" s="62" t="s">
        <v>940</v>
      </c>
      <c r="W550" s="54">
        <v>78.400000000000006</v>
      </c>
      <c r="X550" s="54" t="s">
        <v>964</v>
      </c>
      <c r="Y550" s="54" t="s">
        <v>334</v>
      </c>
      <c r="Z550" s="56">
        <v>58.2</v>
      </c>
      <c r="AA550" s="56" t="s">
        <v>964</v>
      </c>
      <c r="AB550" s="56" t="s">
        <v>116</v>
      </c>
      <c r="AC550" s="61" t="s">
        <v>946</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936</v>
      </c>
      <c r="H551" s="58" t="s">
        <v>59</v>
      </c>
      <c r="I551" s="46">
        <v>1280</v>
      </c>
      <c r="J551" s="46" t="s">
        <v>937</v>
      </c>
      <c r="K551" s="46" t="s">
        <v>334</v>
      </c>
      <c r="L551" s="47">
        <v>617</v>
      </c>
      <c r="M551" s="47" t="s">
        <v>937</v>
      </c>
      <c r="N551" s="47" t="s">
        <v>116</v>
      </c>
      <c r="O551" s="46" t="s">
        <v>938</v>
      </c>
      <c r="P551" s="48">
        <v>193</v>
      </c>
      <c r="Q551" s="48" t="s">
        <v>939</v>
      </c>
      <c r="R551" s="48" t="s">
        <v>334</v>
      </c>
      <c r="S551" s="49">
        <v>55.1</v>
      </c>
      <c r="T551" s="49" t="s">
        <v>939</v>
      </c>
      <c r="U551" s="49" t="s">
        <v>116</v>
      </c>
      <c r="V551" s="62" t="s">
        <v>940</v>
      </c>
      <c r="W551" s="54">
        <v>9.5</v>
      </c>
      <c r="X551" s="54" t="s">
        <v>964</v>
      </c>
      <c r="Y551" s="54" t="s">
        <v>334</v>
      </c>
      <c r="Z551" s="56">
        <v>4.3</v>
      </c>
      <c r="AA551" s="56" t="s">
        <v>964</v>
      </c>
      <c r="AB551" s="56" t="s">
        <v>116</v>
      </c>
      <c r="AC551" s="61" t="s">
        <v>946</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936</v>
      </c>
      <c r="H552" s="58" t="s">
        <v>59</v>
      </c>
      <c r="I552" s="46">
        <v>203</v>
      </c>
      <c r="J552" s="46" t="s">
        <v>937</v>
      </c>
      <c r="K552" s="46" t="s">
        <v>334</v>
      </c>
      <c r="L552" s="47">
        <v>136</v>
      </c>
      <c r="M552" s="47" t="s">
        <v>937</v>
      </c>
      <c r="N552" s="47" t="s">
        <v>116</v>
      </c>
      <c r="O552" s="46" t="s">
        <v>938</v>
      </c>
      <c r="P552" s="48">
        <v>85</v>
      </c>
      <c r="Q552" s="48" t="s">
        <v>939</v>
      </c>
      <c r="R552" s="48" t="s">
        <v>334</v>
      </c>
      <c r="S552" s="49">
        <v>33.5</v>
      </c>
      <c r="T552" s="49" t="s">
        <v>939</v>
      </c>
      <c r="U552" s="49" t="s">
        <v>116</v>
      </c>
      <c r="V552" s="62" t="s">
        <v>940</v>
      </c>
      <c r="W552" s="54">
        <v>69.2</v>
      </c>
      <c r="X552" s="54" t="s">
        <v>964</v>
      </c>
      <c r="Y552" s="54" t="s">
        <v>334</v>
      </c>
      <c r="Z552" s="56">
        <v>36.4</v>
      </c>
      <c r="AA552" s="56" t="s">
        <v>964</v>
      </c>
      <c r="AB552" s="56" t="s">
        <v>116</v>
      </c>
      <c r="AC552" s="61" t="s">
        <v>946</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936</v>
      </c>
      <c r="H553" s="58" t="s">
        <v>59</v>
      </c>
      <c r="I553" s="46">
        <v>283</v>
      </c>
      <c r="J553" s="46" t="s">
        <v>937</v>
      </c>
      <c r="K553" s="46" t="s">
        <v>334</v>
      </c>
      <c r="L553" s="47">
        <v>129</v>
      </c>
      <c r="M553" s="47" t="s">
        <v>937</v>
      </c>
      <c r="N553" s="47" t="s">
        <v>116</v>
      </c>
      <c r="O553" s="46" t="s">
        <v>938</v>
      </c>
      <c r="P553" s="48">
        <v>117</v>
      </c>
      <c r="Q553" s="48" t="s">
        <v>939</v>
      </c>
      <c r="R553" s="48" t="s">
        <v>334</v>
      </c>
      <c r="S553" s="49">
        <v>56.6</v>
      </c>
      <c r="T553" s="49" t="s">
        <v>939</v>
      </c>
      <c r="U553" s="49" t="s">
        <v>116</v>
      </c>
      <c r="V553" s="62" t="s">
        <v>940</v>
      </c>
      <c r="W553" s="54">
        <v>43</v>
      </c>
      <c r="X553" s="54" t="s">
        <v>964</v>
      </c>
      <c r="Y553" s="54" t="s">
        <v>334</v>
      </c>
      <c r="Z553" s="56">
        <v>20.6</v>
      </c>
      <c r="AA553" s="56" t="s">
        <v>964</v>
      </c>
      <c r="AB553" s="56" t="s">
        <v>116</v>
      </c>
      <c r="AC553" s="61" t="s">
        <v>946</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936</v>
      </c>
      <c r="H554" s="58" t="s">
        <v>59</v>
      </c>
      <c r="I554" s="46">
        <v>36.21</v>
      </c>
      <c r="J554" s="46" t="s">
        <v>965</v>
      </c>
      <c r="K554" s="46" t="s">
        <v>334</v>
      </c>
      <c r="L554" s="47">
        <v>11.47</v>
      </c>
      <c r="M554" s="47" t="s">
        <v>965</v>
      </c>
      <c r="N554" s="47" t="s">
        <v>116</v>
      </c>
      <c r="O554" s="46" t="s">
        <v>938</v>
      </c>
      <c r="W554" s="54">
        <v>30.08</v>
      </c>
      <c r="X554" s="54" t="s">
        <v>964</v>
      </c>
      <c r="Y554" s="54" t="s">
        <v>334</v>
      </c>
      <c r="Z554" s="56">
        <v>9.0399999999999991</v>
      </c>
      <c r="AA554" s="56" t="s">
        <v>964</v>
      </c>
      <c r="AB554" s="56" t="s">
        <v>116</v>
      </c>
      <c r="AC554" s="61" t="s">
        <v>967</v>
      </c>
      <c r="AD554" s="70" t="s">
        <v>2790</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936</v>
      </c>
      <c r="H555" s="58" t="s">
        <v>59</v>
      </c>
      <c r="I555" s="46">
        <v>102.54</v>
      </c>
      <c r="J555" s="188" t="s">
        <v>965</v>
      </c>
      <c r="K555" s="46" t="s">
        <v>334</v>
      </c>
      <c r="L555" s="47">
        <v>22.48</v>
      </c>
      <c r="M555" s="189" t="s">
        <v>965</v>
      </c>
      <c r="N555" s="47" t="s">
        <v>116</v>
      </c>
      <c r="O555" s="46" t="s">
        <v>938</v>
      </c>
      <c r="W555" s="54">
        <v>10.26</v>
      </c>
      <c r="X555" s="54" t="s">
        <v>964</v>
      </c>
      <c r="Y555" s="54" t="s">
        <v>334</v>
      </c>
      <c r="Z555" s="56">
        <v>2.59</v>
      </c>
      <c r="AA555" s="56" t="s">
        <v>964</v>
      </c>
      <c r="AB555" s="56" t="s">
        <v>116</v>
      </c>
      <c r="AC555" s="61" t="s">
        <v>967</v>
      </c>
      <c r="AD555" s="200" t="s">
        <v>2790</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936</v>
      </c>
      <c r="H556" s="58" t="s">
        <v>59</v>
      </c>
      <c r="I556" s="46">
        <f>16.15*2.5</f>
        <v>40.375</v>
      </c>
      <c r="J556" s="188" t="s">
        <v>965</v>
      </c>
      <c r="K556" s="46" t="s">
        <v>334</v>
      </c>
      <c r="L556" s="47">
        <f>3.08*2.5</f>
        <v>7.7</v>
      </c>
      <c r="M556" s="189" t="s">
        <v>965</v>
      </c>
      <c r="N556" s="47" t="s">
        <v>116</v>
      </c>
      <c r="O556" s="46" t="s">
        <v>938</v>
      </c>
      <c r="W556" s="54">
        <v>64.16</v>
      </c>
      <c r="X556" s="54" t="s">
        <v>964</v>
      </c>
      <c r="Y556" s="54" t="s">
        <v>334</v>
      </c>
      <c r="Z556" s="56">
        <v>12.44</v>
      </c>
      <c r="AA556" s="56" t="s">
        <v>964</v>
      </c>
      <c r="AB556" s="56" t="s">
        <v>116</v>
      </c>
      <c r="AC556" s="61" t="s">
        <v>967</v>
      </c>
      <c r="AD556" s="200" t="s">
        <v>2790</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936</v>
      </c>
      <c r="H557" s="58" t="s">
        <v>59</v>
      </c>
      <c r="I557" s="46">
        <v>42.7</v>
      </c>
      <c r="J557" s="188" t="s">
        <v>965</v>
      </c>
      <c r="K557" s="46" t="s">
        <v>334</v>
      </c>
      <c r="L557" s="47">
        <v>8.76</v>
      </c>
      <c r="M557" s="189" t="s">
        <v>965</v>
      </c>
      <c r="N557" s="47" t="s">
        <v>116</v>
      </c>
      <c r="O557" s="46" t="s">
        <v>938</v>
      </c>
      <c r="P557" s="48">
        <v>28.1</v>
      </c>
      <c r="Q557" s="48" t="s">
        <v>939</v>
      </c>
      <c r="R557" s="48" t="s">
        <v>334</v>
      </c>
      <c r="S557" s="49">
        <v>3.11</v>
      </c>
      <c r="T557" s="49" t="s">
        <v>939</v>
      </c>
      <c r="U557" s="49" t="s">
        <v>116</v>
      </c>
      <c r="V557" s="62" t="s">
        <v>940</v>
      </c>
      <c r="W557" s="54">
        <v>23.1</v>
      </c>
      <c r="X557" s="54" t="s">
        <v>964</v>
      </c>
      <c r="Y557" s="54" t="s">
        <v>334</v>
      </c>
      <c r="Z557" s="56">
        <v>4.26</v>
      </c>
      <c r="AA557" s="56" t="s">
        <v>964</v>
      </c>
      <c r="AB557" s="56" t="s">
        <v>116</v>
      </c>
      <c r="AC557" s="61" t="s">
        <v>967</v>
      </c>
      <c r="AD557" s="200" t="s">
        <v>2790</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936</v>
      </c>
      <c r="H558" s="58" t="s">
        <v>59</v>
      </c>
      <c r="I558" s="46">
        <v>204.2</v>
      </c>
      <c r="J558" s="188" t="s">
        <v>965</v>
      </c>
      <c r="K558" s="46" t="s">
        <v>334</v>
      </c>
      <c r="L558" s="47">
        <v>43.1</v>
      </c>
      <c r="M558" s="189" t="s">
        <v>965</v>
      </c>
      <c r="N558" s="47" t="s">
        <v>116</v>
      </c>
      <c r="O558" s="46" t="s">
        <v>938</v>
      </c>
      <c r="P558" s="48">
        <v>40.700000000000003</v>
      </c>
      <c r="Q558" s="190" t="s">
        <v>939</v>
      </c>
      <c r="R558" s="48" t="s">
        <v>334</v>
      </c>
      <c r="S558" s="49">
        <v>3.19</v>
      </c>
      <c r="T558" s="191" t="s">
        <v>939</v>
      </c>
      <c r="U558" s="49" t="s">
        <v>116</v>
      </c>
      <c r="V558" s="62" t="s">
        <v>940</v>
      </c>
      <c r="W558" s="54">
        <v>5.01</v>
      </c>
      <c r="X558" s="54" t="s">
        <v>964</v>
      </c>
      <c r="Y558" s="54" t="s">
        <v>334</v>
      </c>
      <c r="Z558" s="56">
        <v>1.19</v>
      </c>
      <c r="AA558" s="56" t="s">
        <v>964</v>
      </c>
      <c r="AB558" s="56" t="s">
        <v>116</v>
      </c>
      <c r="AC558" s="61" t="s">
        <v>967</v>
      </c>
      <c r="AD558" s="200" t="s">
        <v>2790</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936</v>
      </c>
      <c r="H559" s="58" t="s">
        <v>59</v>
      </c>
      <c r="I559" s="46">
        <f>20.9*2.5</f>
        <v>52.25</v>
      </c>
      <c r="J559" s="188" t="s">
        <v>965</v>
      </c>
      <c r="K559" s="46" t="s">
        <v>334</v>
      </c>
      <c r="L559" s="47">
        <f>3.58*2.5</f>
        <v>8.9499999999999993</v>
      </c>
      <c r="M559" s="189" t="s">
        <v>965</v>
      </c>
      <c r="N559" s="47" t="s">
        <v>116</v>
      </c>
      <c r="O559" s="46" t="s">
        <v>938</v>
      </c>
      <c r="P559" s="48">
        <f>20.24*2.5</f>
        <v>50.599999999999994</v>
      </c>
      <c r="Q559" s="190" t="s">
        <v>939</v>
      </c>
      <c r="R559" s="48" t="s">
        <v>334</v>
      </c>
      <c r="S559" s="49">
        <f>3.38*2.5</f>
        <v>8.4499999999999993</v>
      </c>
      <c r="T559" s="191" t="s">
        <v>939</v>
      </c>
      <c r="U559" s="49" t="s">
        <v>116</v>
      </c>
      <c r="V559" s="62" t="s">
        <v>940</v>
      </c>
      <c r="W559" s="54">
        <v>47.8</v>
      </c>
      <c r="X559" s="54" t="s">
        <v>964</v>
      </c>
      <c r="Y559" s="54" t="s">
        <v>334</v>
      </c>
      <c r="Z559" s="56">
        <v>9.0500000000000007</v>
      </c>
      <c r="AA559" s="56" t="s">
        <v>964</v>
      </c>
      <c r="AB559" s="56" t="s">
        <v>116</v>
      </c>
      <c r="AC559" s="61" t="s">
        <v>967</v>
      </c>
      <c r="AD559" s="200" t="s">
        <v>2790</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936</v>
      </c>
      <c r="H560" s="58" t="s">
        <v>59</v>
      </c>
      <c r="I560" s="46">
        <v>197</v>
      </c>
      <c r="J560" s="46" t="s">
        <v>953</v>
      </c>
      <c r="K560" s="46" t="s">
        <v>994</v>
      </c>
      <c r="L560" s="47" t="s">
        <v>2752</v>
      </c>
      <c r="M560" s="47" t="s">
        <v>953</v>
      </c>
      <c r="N560" s="47" t="s">
        <v>1097</v>
      </c>
      <c r="O560" s="46" t="s">
        <v>938</v>
      </c>
      <c r="P560" s="48">
        <v>55.7</v>
      </c>
      <c r="Q560" s="48" t="s">
        <v>944</v>
      </c>
      <c r="R560" s="48" t="s">
        <v>994</v>
      </c>
      <c r="S560" s="49" t="s">
        <v>2753</v>
      </c>
      <c r="T560" s="49" t="s">
        <v>944</v>
      </c>
      <c r="U560" s="49" t="s">
        <v>1097</v>
      </c>
      <c r="V560" s="62" t="s">
        <v>940</v>
      </c>
      <c r="AD560" s="70" t="s">
        <v>2754</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936</v>
      </c>
      <c r="H561" s="58" t="s">
        <v>59</v>
      </c>
      <c r="I561" s="46">
        <v>1390</v>
      </c>
      <c r="J561" s="46" t="s">
        <v>953</v>
      </c>
      <c r="K561" s="46" t="s">
        <v>994</v>
      </c>
      <c r="L561" s="47" t="s">
        <v>2755</v>
      </c>
      <c r="M561" s="47" t="s">
        <v>953</v>
      </c>
      <c r="N561" s="47" t="s">
        <v>1097</v>
      </c>
      <c r="O561" s="46" t="s">
        <v>938</v>
      </c>
      <c r="P561" s="48">
        <v>207</v>
      </c>
      <c r="Q561" s="48" t="s">
        <v>944</v>
      </c>
      <c r="R561" s="48" t="s">
        <v>994</v>
      </c>
      <c r="S561" s="49" t="s">
        <v>2756</v>
      </c>
      <c r="T561" s="49" t="s">
        <v>944</v>
      </c>
      <c r="U561" s="49" t="s">
        <v>1097</v>
      </c>
      <c r="V561" s="62" t="s">
        <v>940</v>
      </c>
      <c r="AD561" s="70" t="s">
        <v>2757</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936</v>
      </c>
      <c r="H562" s="58" t="s">
        <v>59</v>
      </c>
      <c r="I562" s="46">
        <v>186</v>
      </c>
      <c r="J562" s="46" t="s">
        <v>953</v>
      </c>
      <c r="K562" s="46" t="s">
        <v>994</v>
      </c>
      <c r="L562" s="47" t="s">
        <v>2758</v>
      </c>
      <c r="M562" s="47" t="s">
        <v>953</v>
      </c>
      <c r="N562" s="47" t="s">
        <v>1097</v>
      </c>
      <c r="O562" s="46" t="s">
        <v>938</v>
      </c>
      <c r="P562" s="48">
        <v>72.599999999999994</v>
      </c>
      <c r="Q562" s="48" t="s">
        <v>944</v>
      </c>
      <c r="R562" s="48" t="s">
        <v>994</v>
      </c>
      <c r="S562" s="49" t="s">
        <v>2759</v>
      </c>
      <c r="T562" s="49" t="s">
        <v>944</v>
      </c>
      <c r="U562" s="49" t="s">
        <v>1097</v>
      </c>
      <c r="V562" s="62" t="s">
        <v>940</v>
      </c>
      <c r="AD562" s="70" t="s">
        <v>2760</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936</v>
      </c>
      <c r="H563" s="58" t="s">
        <v>59</v>
      </c>
      <c r="I563" s="46">
        <v>955</v>
      </c>
      <c r="J563" s="46" t="s">
        <v>953</v>
      </c>
      <c r="K563" s="46" t="s">
        <v>994</v>
      </c>
      <c r="L563" s="47" t="s">
        <v>2761</v>
      </c>
      <c r="M563" s="47" t="s">
        <v>953</v>
      </c>
      <c r="N563" s="47" t="s">
        <v>1097</v>
      </c>
      <c r="O563" s="46" t="s">
        <v>938</v>
      </c>
      <c r="P563" s="48">
        <v>150</v>
      </c>
      <c r="Q563" s="48" t="s">
        <v>944</v>
      </c>
      <c r="R563" s="48" t="s">
        <v>994</v>
      </c>
      <c r="S563" s="49" t="s">
        <v>2762</v>
      </c>
      <c r="T563" s="49" t="s">
        <v>944</v>
      </c>
      <c r="U563" s="49" t="s">
        <v>1097</v>
      </c>
      <c r="V563" s="62" t="s">
        <v>940</v>
      </c>
      <c r="AD563" s="70" t="s">
        <v>2763</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937</v>
      </c>
      <c r="K564" s="46" t="s">
        <v>334</v>
      </c>
      <c r="L564" s="47">
        <v>9.9</v>
      </c>
      <c r="M564" s="47" t="s">
        <v>937</v>
      </c>
      <c r="N564" s="47" t="s">
        <v>116</v>
      </c>
      <c r="O564" s="46" t="s">
        <v>955</v>
      </c>
      <c r="P564" s="48">
        <v>13</v>
      </c>
      <c r="Q564" s="48" t="s">
        <v>939</v>
      </c>
      <c r="R564" s="48" t="s">
        <v>334</v>
      </c>
      <c r="S564" s="49">
        <v>2.2599999999999998</v>
      </c>
      <c r="T564" s="49" t="s">
        <v>939</v>
      </c>
      <c r="U564" s="49" t="s">
        <v>116</v>
      </c>
      <c r="V564" s="62" t="s">
        <v>940</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937</v>
      </c>
      <c r="K565" s="46" t="s">
        <v>334</v>
      </c>
      <c r="L565" s="47">
        <v>224</v>
      </c>
      <c r="M565" s="47" t="s">
        <v>937</v>
      </c>
      <c r="N565" s="47" t="s">
        <v>116</v>
      </c>
      <c r="O565" s="46" t="s">
        <v>955</v>
      </c>
      <c r="P565" s="48">
        <v>53.6</v>
      </c>
      <c r="Q565" s="48" t="s">
        <v>939</v>
      </c>
      <c r="R565" s="48" t="s">
        <v>334</v>
      </c>
      <c r="S565" s="49">
        <v>11.4</v>
      </c>
      <c r="T565" s="49" t="s">
        <v>939</v>
      </c>
      <c r="U565" s="49" t="s">
        <v>116</v>
      </c>
      <c r="V565" s="62" t="s">
        <v>940</v>
      </c>
      <c r="W565" s="54">
        <v>3.97</v>
      </c>
      <c r="X565" s="54" t="s">
        <v>964</v>
      </c>
      <c r="Y565" s="54" t="s">
        <v>334</v>
      </c>
      <c r="Z565" s="56">
        <v>0.96</v>
      </c>
      <c r="AA565" s="56" t="s">
        <v>964</v>
      </c>
      <c r="AB565" s="56" t="s">
        <v>116</v>
      </c>
      <c r="AC565" s="61" t="s">
        <v>946</v>
      </c>
      <c r="AD565" s="70" t="s">
        <v>2764</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937</v>
      </c>
      <c r="K566" s="46" t="s">
        <v>334</v>
      </c>
      <c r="L566" s="47">
        <v>9.86</v>
      </c>
      <c r="M566" s="47" t="s">
        <v>937</v>
      </c>
      <c r="N566" s="47" t="s">
        <v>116</v>
      </c>
      <c r="O566" s="46" t="s">
        <v>955</v>
      </c>
      <c r="P566" s="48">
        <v>15.3</v>
      </c>
      <c r="Q566" s="48" t="s">
        <v>939</v>
      </c>
      <c r="R566" s="48" t="s">
        <v>334</v>
      </c>
      <c r="S566" s="49">
        <v>2.0699999999999998</v>
      </c>
      <c r="T566" s="49" t="s">
        <v>939</v>
      </c>
      <c r="U566" s="49" t="s">
        <v>116</v>
      </c>
      <c r="V566" s="62" t="s">
        <v>940</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937</v>
      </c>
      <c r="K567" s="46" t="s">
        <v>334</v>
      </c>
      <c r="L567" s="47">
        <v>460</v>
      </c>
      <c r="M567" s="47" t="s">
        <v>937</v>
      </c>
      <c r="N567" s="47" t="s">
        <v>116</v>
      </c>
      <c r="O567" s="46" t="s">
        <v>955</v>
      </c>
      <c r="P567" s="48">
        <v>99.8</v>
      </c>
      <c r="Q567" s="48" t="s">
        <v>939</v>
      </c>
      <c r="R567" s="48" t="s">
        <v>334</v>
      </c>
      <c r="S567" s="49">
        <v>21.6</v>
      </c>
      <c r="T567" s="49" t="s">
        <v>939</v>
      </c>
      <c r="U567" s="49" t="s">
        <v>116</v>
      </c>
      <c r="V567" s="62" t="s">
        <v>940</v>
      </c>
      <c r="W567" s="54">
        <v>2.0299999999999998</v>
      </c>
      <c r="X567" s="54" t="s">
        <v>964</v>
      </c>
      <c r="Y567" s="54" t="s">
        <v>334</v>
      </c>
      <c r="Z567" s="56">
        <v>0.51300000000000001</v>
      </c>
      <c r="AA567" s="56" t="s">
        <v>964</v>
      </c>
      <c r="AB567" s="56" t="s">
        <v>116</v>
      </c>
      <c r="AC567" s="61" t="s">
        <v>946</v>
      </c>
      <c r="AD567" s="70" t="s">
        <v>2764</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937</v>
      </c>
      <c r="K568" s="46" t="s">
        <v>334</v>
      </c>
      <c r="L568" s="47">
        <v>84.6</v>
      </c>
      <c r="M568" s="47" t="s">
        <v>937</v>
      </c>
      <c r="N568" s="47" t="s">
        <v>116</v>
      </c>
      <c r="O568" s="46" t="s">
        <v>955</v>
      </c>
      <c r="P568" s="48">
        <v>21.5</v>
      </c>
      <c r="Q568" s="48" t="s">
        <v>939</v>
      </c>
      <c r="R568" s="48" t="s">
        <v>334</v>
      </c>
      <c r="S568" s="49">
        <v>4.8899999999999997</v>
      </c>
      <c r="T568" s="49" t="s">
        <v>939</v>
      </c>
      <c r="U568" s="49" t="s">
        <v>116</v>
      </c>
      <c r="V568" s="62" t="s">
        <v>940</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937</v>
      </c>
      <c r="K569" s="46" t="s">
        <v>334</v>
      </c>
      <c r="L569" s="47">
        <v>737</v>
      </c>
      <c r="M569" s="47" t="s">
        <v>937</v>
      </c>
      <c r="N569" s="47" t="s">
        <v>116</v>
      </c>
      <c r="O569" s="46" t="s">
        <v>955</v>
      </c>
      <c r="P569" s="48">
        <v>99.3</v>
      </c>
      <c r="Q569" s="48" t="s">
        <v>939</v>
      </c>
      <c r="R569" s="48" t="s">
        <v>334</v>
      </c>
      <c r="S569" s="49">
        <v>35</v>
      </c>
      <c r="T569" s="49" t="s">
        <v>939</v>
      </c>
      <c r="U569" s="49" t="s">
        <v>116</v>
      </c>
      <c r="V569" s="62" t="s">
        <v>940</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937</v>
      </c>
      <c r="K570" s="46" t="s">
        <v>334</v>
      </c>
      <c r="L570" s="47">
        <v>111</v>
      </c>
      <c r="M570" s="47" t="s">
        <v>937</v>
      </c>
      <c r="N570" s="47" t="s">
        <v>116</v>
      </c>
      <c r="O570" s="46" t="s">
        <v>955</v>
      </c>
      <c r="P570" s="48">
        <v>20.7</v>
      </c>
      <c r="Q570" s="48" t="s">
        <v>939</v>
      </c>
      <c r="R570" s="48" t="s">
        <v>334</v>
      </c>
      <c r="S570" s="49">
        <v>10.4</v>
      </c>
      <c r="T570" s="49" t="s">
        <v>939</v>
      </c>
      <c r="U570" s="49" t="s">
        <v>116</v>
      </c>
      <c r="V570" s="62" t="s">
        <v>940</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937</v>
      </c>
      <c r="K571" s="46" t="s">
        <v>334</v>
      </c>
      <c r="L571" s="47">
        <v>547</v>
      </c>
      <c r="M571" s="47" t="s">
        <v>937</v>
      </c>
      <c r="N571" s="47" t="s">
        <v>116</v>
      </c>
      <c r="O571" s="46" t="s">
        <v>955</v>
      </c>
      <c r="P571" s="48">
        <v>78.2</v>
      </c>
      <c r="Q571" s="48" t="s">
        <v>939</v>
      </c>
      <c r="R571" s="48" t="s">
        <v>334</v>
      </c>
      <c r="S571" s="49">
        <v>25.3</v>
      </c>
      <c r="T571" s="49" t="s">
        <v>939</v>
      </c>
      <c r="U571" s="49" t="s">
        <v>116</v>
      </c>
      <c r="V571" s="62" t="s">
        <v>940</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936</v>
      </c>
      <c r="H572" s="58" t="s">
        <v>59</v>
      </c>
      <c r="I572" s="46">
        <v>12</v>
      </c>
      <c r="J572" s="46" t="s">
        <v>1010</v>
      </c>
      <c r="K572" s="46" t="s">
        <v>2620</v>
      </c>
      <c r="L572" s="47">
        <v>1</v>
      </c>
      <c r="M572" s="47" t="s">
        <v>1010</v>
      </c>
      <c r="N572" s="47" t="s">
        <v>1935</v>
      </c>
      <c r="O572" s="46" t="s">
        <v>938</v>
      </c>
      <c r="P572" s="48">
        <v>65</v>
      </c>
      <c r="Q572" s="48" t="s">
        <v>993</v>
      </c>
      <c r="R572" s="48" t="s">
        <v>2620</v>
      </c>
      <c r="S572" s="49">
        <v>9</v>
      </c>
      <c r="T572" s="49" t="s">
        <v>993</v>
      </c>
      <c r="U572" s="49" t="s">
        <v>1935</v>
      </c>
      <c r="V572" s="62" t="s">
        <v>940</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936</v>
      </c>
      <c r="H573" s="58" t="s">
        <v>59</v>
      </c>
      <c r="I573" s="46">
        <v>35</v>
      </c>
      <c r="J573" s="46" t="s">
        <v>1010</v>
      </c>
      <c r="K573" s="46" t="s">
        <v>2620</v>
      </c>
      <c r="L573" s="47">
        <v>5</v>
      </c>
      <c r="M573" s="47" t="s">
        <v>1010</v>
      </c>
      <c r="N573" s="47" t="s">
        <v>1935</v>
      </c>
      <c r="O573" s="46" t="s">
        <v>938</v>
      </c>
      <c r="P573" s="48">
        <v>128</v>
      </c>
      <c r="Q573" s="48" t="s">
        <v>993</v>
      </c>
      <c r="R573" s="48" t="s">
        <v>2620</v>
      </c>
      <c r="S573" s="49">
        <v>16</v>
      </c>
      <c r="T573" s="49" t="s">
        <v>993</v>
      </c>
      <c r="U573" s="49" t="s">
        <v>1935</v>
      </c>
      <c r="V573" s="62" t="s">
        <v>940</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936</v>
      </c>
      <c r="H574" s="58" t="s">
        <v>59</v>
      </c>
      <c r="I574" s="46">
        <v>5.5</v>
      </c>
      <c r="J574" s="46" t="s">
        <v>937</v>
      </c>
      <c r="K574" s="46" t="s">
        <v>2620</v>
      </c>
      <c r="L574" s="47">
        <v>0.5</v>
      </c>
      <c r="M574" s="47" t="s">
        <v>937</v>
      </c>
      <c r="N574" s="47" t="s">
        <v>1939</v>
      </c>
      <c r="O574" s="46" t="s">
        <v>938</v>
      </c>
      <c r="P574" s="48">
        <v>1.25</v>
      </c>
      <c r="Q574" s="48" t="s">
        <v>939</v>
      </c>
      <c r="R574" s="48" t="s">
        <v>2620</v>
      </c>
      <c r="S574" s="49">
        <v>0.14000000000000001</v>
      </c>
      <c r="T574" s="49" t="s">
        <v>939</v>
      </c>
      <c r="U574" s="49" t="s">
        <v>1939</v>
      </c>
      <c r="V574" s="62" t="s">
        <v>940</v>
      </c>
      <c r="W574" s="54">
        <v>413</v>
      </c>
      <c r="X574" s="54" t="s">
        <v>952</v>
      </c>
      <c r="Y574" s="54" t="s">
        <v>2620</v>
      </c>
      <c r="Z574" s="56">
        <v>39</v>
      </c>
      <c r="AA574" s="56" t="s">
        <v>952</v>
      </c>
      <c r="AB574" s="56" t="s">
        <v>1939</v>
      </c>
      <c r="AC574" s="61" t="s">
        <v>946</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936</v>
      </c>
      <c r="H575" s="58" t="s">
        <v>59</v>
      </c>
      <c r="I575" s="46">
        <v>20.9</v>
      </c>
      <c r="J575" s="46" t="s">
        <v>937</v>
      </c>
      <c r="K575" s="46" t="s">
        <v>2620</v>
      </c>
      <c r="L575" s="47">
        <v>3</v>
      </c>
      <c r="M575" s="47" t="s">
        <v>937</v>
      </c>
      <c r="N575" s="47" t="s">
        <v>1939</v>
      </c>
      <c r="O575" s="46" t="s">
        <v>938</v>
      </c>
      <c r="P575" s="48">
        <v>2.21</v>
      </c>
      <c r="Q575" s="48" t="s">
        <v>939</v>
      </c>
      <c r="R575" s="48" t="s">
        <v>2620</v>
      </c>
      <c r="S575" s="49">
        <v>0.24</v>
      </c>
      <c r="T575" s="49" t="s">
        <v>939</v>
      </c>
      <c r="U575" s="49" t="s">
        <v>1939</v>
      </c>
      <c r="V575" s="62" t="s">
        <v>940</v>
      </c>
      <c r="W575" s="54">
        <v>146</v>
      </c>
      <c r="X575" s="54" t="s">
        <v>952</v>
      </c>
      <c r="Y575" s="54" t="s">
        <v>2620</v>
      </c>
      <c r="Z575" s="56">
        <v>32</v>
      </c>
      <c r="AA575" s="56" t="s">
        <v>952</v>
      </c>
      <c r="AB575" s="56" t="s">
        <v>1939</v>
      </c>
      <c r="AC575" s="61" t="s">
        <v>946</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936</v>
      </c>
      <c r="H576" s="58" t="s">
        <v>59</v>
      </c>
      <c r="I576" s="46">
        <v>28.9</v>
      </c>
      <c r="J576" s="46" t="s">
        <v>937</v>
      </c>
      <c r="K576" s="46" t="s">
        <v>2620</v>
      </c>
      <c r="L576" s="47">
        <v>4</v>
      </c>
      <c r="M576" s="47" t="s">
        <v>937</v>
      </c>
      <c r="N576" s="47" t="s">
        <v>1939</v>
      </c>
      <c r="O576" s="46" t="s">
        <v>938</v>
      </c>
      <c r="P576" s="48">
        <v>2.46</v>
      </c>
      <c r="Q576" s="48" t="s">
        <v>939</v>
      </c>
      <c r="R576" s="48" t="s">
        <v>2620</v>
      </c>
      <c r="S576" s="49">
        <v>0.26</v>
      </c>
      <c r="T576" s="49" t="s">
        <v>939</v>
      </c>
      <c r="U576" s="49" t="s">
        <v>1939</v>
      </c>
      <c r="V576" s="62" t="s">
        <v>940</v>
      </c>
      <c r="W576" s="54">
        <v>95</v>
      </c>
      <c r="X576" s="54" t="s">
        <v>952</v>
      </c>
      <c r="Y576" s="54" t="s">
        <v>2620</v>
      </c>
      <c r="Z576" s="56">
        <v>17</v>
      </c>
      <c r="AA576" s="56" t="s">
        <v>952</v>
      </c>
      <c r="AB576" s="56" t="s">
        <v>1939</v>
      </c>
      <c r="AC576" s="61" t="s">
        <v>946</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936</v>
      </c>
      <c r="H577" s="58" t="s">
        <v>59</v>
      </c>
      <c r="I577" s="46">
        <v>5.9</v>
      </c>
      <c r="J577" s="46" t="s">
        <v>937</v>
      </c>
      <c r="K577" s="46" t="s">
        <v>334</v>
      </c>
      <c r="L577" s="47">
        <v>0.7</v>
      </c>
      <c r="M577" s="47" t="s">
        <v>937</v>
      </c>
      <c r="N577" s="47" t="s">
        <v>1935</v>
      </c>
      <c r="O577" s="46" t="s">
        <v>938</v>
      </c>
      <c r="P577" s="48">
        <v>1.5</v>
      </c>
      <c r="Q577" s="48" t="s">
        <v>939</v>
      </c>
      <c r="R577" s="48" t="s">
        <v>334</v>
      </c>
      <c r="S577" s="49">
        <v>0.2</v>
      </c>
      <c r="T577" s="49" t="s">
        <v>939</v>
      </c>
      <c r="U577" s="49" t="s">
        <v>1935</v>
      </c>
      <c r="V577" s="62" t="s">
        <v>940</v>
      </c>
      <c r="AD577" s="70" t="s">
        <v>2765</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936</v>
      </c>
      <c r="H578" s="58" t="s">
        <v>59</v>
      </c>
      <c r="I578" s="46">
        <v>132</v>
      </c>
      <c r="J578" s="46" t="s">
        <v>937</v>
      </c>
      <c r="K578" s="46" t="s">
        <v>334</v>
      </c>
      <c r="L578" s="47">
        <v>25</v>
      </c>
      <c r="M578" s="47" t="s">
        <v>937</v>
      </c>
      <c r="N578" s="47" t="s">
        <v>1935</v>
      </c>
      <c r="O578" s="46" t="s">
        <v>938</v>
      </c>
      <c r="P578" s="48">
        <v>4.5999999999999996</v>
      </c>
      <c r="Q578" s="48" t="s">
        <v>939</v>
      </c>
      <c r="R578" s="48" t="s">
        <v>334</v>
      </c>
      <c r="S578" s="49">
        <v>0.5</v>
      </c>
      <c r="T578" s="49" t="s">
        <v>939</v>
      </c>
      <c r="U578" s="49" t="s">
        <v>1935</v>
      </c>
      <c r="V578" s="62" t="s">
        <v>940</v>
      </c>
      <c r="AD578" s="70" t="s">
        <v>2765</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936</v>
      </c>
      <c r="H579" s="58" t="s">
        <v>59</v>
      </c>
      <c r="I579" s="46">
        <v>160</v>
      </c>
      <c r="J579" s="46" t="s">
        <v>937</v>
      </c>
      <c r="K579" s="46" t="s">
        <v>334</v>
      </c>
      <c r="L579" s="47">
        <v>68</v>
      </c>
      <c r="M579" s="47" t="s">
        <v>937</v>
      </c>
      <c r="N579" s="47" t="s">
        <v>1935</v>
      </c>
      <c r="O579" s="46" t="s">
        <v>938</v>
      </c>
      <c r="P579" s="48">
        <v>4.2</v>
      </c>
      <c r="Q579" s="48" t="s">
        <v>939</v>
      </c>
      <c r="R579" s="48" t="s">
        <v>334</v>
      </c>
      <c r="S579" s="49">
        <v>0.9</v>
      </c>
      <c r="T579" s="49" t="s">
        <v>939</v>
      </c>
      <c r="U579" s="49" t="s">
        <v>1935</v>
      </c>
      <c r="V579" s="62" t="s">
        <v>940</v>
      </c>
      <c r="AD579" s="70" t="s">
        <v>2765</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936</v>
      </c>
      <c r="H580" s="58" t="s">
        <v>59</v>
      </c>
      <c r="P580" s="48">
        <v>7.3111111111111109</v>
      </c>
      <c r="Q580" s="48" t="s">
        <v>957</v>
      </c>
      <c r="R580" s="48" t="s">
        <v>334</v>
      </c>
      <c r="V580" s="62" t="s">
        <v>940</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936</v>
      </c>
      <c r="H581" s="58" t="s">
        <v>59</v>
      </c>
      <c r="P581" s="48">
        <v>8.6999999999999993</v>
      </c>
      <c r="Q581" s="48" t="s">
        <v>957</v>
      </c>
      <c r="R581" s="48" t="s">
        <v>238</v>
      </c>
      <c r="V581" s="62" t="s">
        <v>940</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936</v>
      </c>
      <c r="H582" s="58" t="s">
        <v>59</v>
      </c>
      <c r="P582" s="48">
        <v>8.1999999999999993</v>
      </c>
      <c r="Q582" s="48" t="s">
        <v>957</v>
      </c>
      <c r="R582" s="48" t="s">
        <v>238</v>
      </c>
      <c r="V582" s="62" t="s">
        <v>940</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936</v>
      </c>
      <c r="H583" s="58" t="s">
        <v>59</v>
      </c>
      <c r="P583" s="48">
        <v>4.8</v>
      </c>
      <c r="Q583" s="48" t="s">
        <v>957</v>
      </c>
      <c r="R583" s="48" t="s">
        <v>238</v>
      </c>
      <c r="V583" s="62" t="s">
        <v>940</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936</v>
      </c>
      <c r="H584" s="58" t="s">
        <v>59</v>
      </c>
      <c r="P584" s="48">
        <v>7.1</v>
      </c>
      <c r="Q584" s="48" t="s">
        <v>957</v>
      </c>
      <c r="R584" s="48" t="s">
        <v>238</v>
      </c>
      <c r="V584" s="62" t="s">
        <v>940</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936</v>
      </c>
      <c r="H585" s="58" t="s">
        <v>59</v>
      </c>
      <c r="P585" s="48">
        <v>6.6</v>
      </c>
      <c r="Q585" s="48" t="s">
        <v>957</v>
      </c>
      <c r="R585" s="48" t="s">
        <v>238</v>
      </c>
      <c r="V585" s="62" t="s">
        <v>940</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936</v>
      </c>
      <c r="H586" s="58" t="s">
        <v>59</v>
      </c>
      <c r="P586" s="48">
        <v>7.7</v>
      </c>
      <c r="Q586" s="48" t="s">
        <v>957</v>
      </c>
      <c r="R586" s="48" t="s">
        <v>238</v>
      </c>
      <c r="V586" s="62" t="s">
        <v>940</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936</v>
      </c>
      <c r="H587" s="58" t="s">
        <v>59</v>
      </c>
      <c r="P587" s="48">
        <v>11.1</v>
      </c>
      <c r="Q587" s="48" t="s">
        <v>957</v>
      </c>
      <c r="R587" s="48" t="s">
        <v>238</v>
      </c>
      <c r="V587" s="62" t="s">
        <v>940</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936</v>
      </c>
      <c r="H588" s="58" t="s">
        <v>59</v>
      </c>
      <c r="P588" s="48">
        <v>1</v>
      </c>
      <c r="Q588" s="48" t="s">
        <v>957</v>
      </c>
      <c r="R588" s="48" t="s">
        <v>238</v>
      </c>
      <c r="V588" s="62" t="s">
        <v>940</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936</v>
      </c>
      <c r="H589" s="58" t="s">
        <v>59</v>
      </c>
      <c r="P589" s="48">
        <v>10.6</v>
      </c>
      <c r="Q589" s="48" t="s">
        <v>957</v>
      </c>
      <c r="R589" s="48" t="s">
        <v>238</v>
      </c>
      <c r="V589" s="62" t="s">
        <v>940</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936</v>
      </c>
      <c r="H590" s="58" t="s">
        <v>59</v>
      </c>
      <c r="P590" s="48">
        <v>337.66666666666669</v>
      </c>
      <c r="Q590" s="48" t="s">
        <v>939</v>
      </c>
      <c r="R590" s="48" t="s">
        <v>334</v>
      </c>
      <c r="V590" s="62" t="s">
        <v>940</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936</v>
      </c>
      <c r="H591" s="58" t="s">
        <v>59</v>
      </c>
      <c r="P591" s="48">
        <v>410</v>
      </c>
      <c r="Q591" s="48" t="s">
        <v>939</v>
      </c>
      <c r="R591" s="48" t="s">
        <v>238</v>
      </c>
      <c r="V591" s="62" t="s">
        <v>940</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936</v>
      </c>
      <c r="H592" s="58" t="s">
        <v>59</v>
      </c>
      <c r="P592" s="48">
        <v>546</v>
      </c>
      <c r="Q592" s="48" t="s">
        <v>939</v>
      </c>
      <c r="R592" s="48" t="s">
        <v>238</v>
      </c>
      <c r="V592" s="62" t="s">
        <v>940</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936</v>
      </c>
      <c r="H593" s="58" t="s">
        <v>59</v>
      </c>
      <c r="P593" s="48">
        <v>307</v>
      </c>
      <c r="Q593" s="48" t="s">
        <v>939</v>
      </c>
      <c r="R593" s="48" t="s">
        <v>238</v>
      </c>
      <c r="V593" s="62" t="s">
        <v>940</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936</v>
      </c>
      <c r="H594" s="58" t="s">
        <v>59</v>
      </c>
      <c r="P594" s="48">
        <v>205</v>
      </c>
      <c r="Q594" s="48" t="s">
        <v>939</v>
      </c>
      <c r="R594" s="48" t="s">
        <v>238</v>
      </c>
      <c r="V594" s="62" t="s">
        <v>940</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936</v>
      </c>
      <c r="H595" s="58" t="s">
        <v>59</v>
      </c>
      <c r="P595" s="48">
        <v>492</v>
      </c>
      <c r="Q595" s="48" t="s">
        <v>939</v>
      </c>
      <c r="R595" s="48" t="s">
        <v>238</v>
      </c>
      <c r="V595" s="62" t="s">
        <v>940</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936</v>
      </c>
      <c r="H596" s="58" t="s">
        <v>59</v>
      </c>
      <c r="P596" s="48">
        <v>173</v>
      </c>
      <c r="Q596" s="48" t="s">
        <v>939</v>
      </c>
      <c r="R596" s="48" t="s">
        <v>238</v>
      </c>
      <c r="V596" s="62" t="s">
        <v>940</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936</v>
      </c>
      <c r="H597" s="58" t="s">
        <v>59</v>
      </c>
      <c r="P597" s="48">
        <v>142</v>
      </c>
      <c r="Q597" s="48" t="s">
        <v>939</v>
      </c>
      <c r="R597" s="48" t="s">
        <v>238</v>
      </c>
      <c r="V597" s="62" t="s">
        <v>940</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936</v>
      </c>
      <c r="H598" s="58" t="s">
        <v>59</v>
      </c>
      <c r="P598" s="48">
        <v>252</v>
      </c>
      <c r="Q598" s="48" t="s">
        <v>939</v>
      </c>
      <c r="R598" s="48" t="s">
        <v>238</v>
      </c>
      <c r="V598" s="62" t="s">
        <v>940</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936</v>
      </c>
      <c r="H599" s="58" t="s">
        <v>59</v>
      </c>
      <c r="P599" s="48">
        <v>512</v>
      </c>
      <c r="Q599" s="48" t="s">
        <v>939</v>
      </c>
      <c r="R599" s="48" t="s">
        <v>238</v>
      </c>
      <c r="V599" s="62" t="s">
        <v>940</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936</v>
      </c>
      <c r="H600" s="58" t="s">
        <v>59</v>
      </c>
      <c r="I600" s="46">
        <v>3.8</v>
      </c>
      <c r="J600" s="46" t="s">
        <v>937</v>
      </c>
      <c r="K600" s="46" t="s">
        <v>238</v>
      </c>
      <c r="O600" s="46" t="s">
        <v>938</v>
      </c>
      <c r="P600" s="48">
        <v>1.1000000000000001</v>
      </c>
      <c r="Q600" s="48" t="s">
        <v>939</v>
      </c>
      <c r="R600" s="48" t="s">
        <v>238</v>
      </c>
      <c r="V600" s="62" t="s">
        <v>940</v>
      </c>
      <c r="AD600" s="70" t="s">
        <v>2765</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936</v>
      </c>
      <c r="H601" s="58" t="s">
        <v>59</v>
      </c>
      <c r="I601" s="46">
        <v>6.7</v>
      </c>
      <c r="J601" s="46" t="s">
        <v>937</v>
      </c>
      <c r="K601" s="46" t="s">
        <v>238</v>
      </c>
      <c r="O601" s="46" t="s">
        <v>938</v>
      </c>
      <c r="P601" s="48">
        <v>1.9</v>
      </c>
      <c r="Q601" s="48" t="s">
        <v>939</v>
      </c>
      <c r="R601" s="48" t="s">
        <v>238</v>
      </c>
      <c r="V601" s="62" t="s">
        <v>940</v>
      </c>
      <c r="AD601" s="70" t="s">
        <v>2765</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936</v>
      </c>
      <c r="H602" s="58" t="s">
        <v>59</v>
      </c>
      <c r="I602" s="46">
        <v>10.5</v>
      </c>
      <c r="J602" s="46" t="s">
        <v>937</v>
      </c>
      <c r="K602" s="46" t="s">
        <v>238</v>
      </c>
      <c r="O602" s="46" t="s">
        <v>938</v>
      </c>
      <c r="P602" s="48">
        <v>2.4</v>
      </c>
      <c r="Q602" s="48" t="s">
        <v>939</v>
      </c>
      <c r="R602" s="48" t="s">
        <v>238</v>
      </c>
      <c r="V602" s="62" t="s">
        <v>940</v>
      </c>
      <c r="AD602" s="70" t="s">
        <v>2765</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936</v>
      </c>
      <c r="H603" s="58" t="s">
        <v>59</v>
      </c>
      <c r="I603" s="46">
        <v>7.7</v>
      </c>
      <c r="J603" s="46" t="s">
        <v>937</v>
      </c>
      <c r="K603" s="46" t="s">
        <v>238</v>
      </c>
      <c r="O603" s="46" t="s">
        <v>938</v>
      </c>
      <c r="P603" s="48">
        <v>1.4</v>
      </c>
      <c r="Q603" s="48" t="s">
        <v>939</v>
      </c>
      <c r="R603" s="48" t="s">
        <v>238</v>
      </c>
      <c r="V603" s="62" t="s">
        <v>940</v>
      </c>
      <c r="AD603" s="70" t="s">
        <v>2765</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936</v>
      </c>
      <c r="H604" s="58" t="s">
        <v>59</v>
      </c>
      <c r="I604" s="46">
        <v>5.5</v>
      </c>
      <c r="J604" s="46" t="s">
        <v>937</v>
      </c>
      <c r="K604" s="46" t="s">
        <v>238</v>
      </c>
      <c r="O604" s="46" t="s">
        <v>938</v>
      </c>
      <c r="P604" s="48">
        <v>1.3</v>
      </c>
      <c r="Q604" s="48" t="s">
        <v>939</v>
      </c>
      <c r="R604" s="48" t="s">
        <v>238</v>
      </c>
      <c r="V604" s="62" t="s">
        <v>940</v>
      </c>
      <c r="AD604" s="70" t="s">
        <v>2765</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936</v>
      </c>
      <c r="H605" s="58" t="s">
        <v>59</v>
      </c>
      <c r="I605" s="46">
        <v>3.4</v>
      </c>
      <c r="J605" s="46" t="s">
        <v>937</v>
      </c>
      <c r="K605" s="46" t="s">
        <v>238</v>
      </c>
      <c r="O605" s="46" t="s">
        <v>938</v>
      </c>
      <c r="P605" s="48">
        <v>1</v>
      </c>
      <c r="Q605" s="48" t="s">
        <v>939</v>
      </c>
      <c r="R605" s="48" t="s">
        <v>238</v>
      </c>
      <c r="V605" s="62" t="s">
        <v>940</v>
      </c>
      <c r="AD605" s="70" t="s">
        <v>2765</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936</v>
      </c>
      <c r="H606" s="58" t="s">
        <v>59</v>
      </c>
      <c r="I606" s="46">
        <v>5.5</v>
      </c>
      <c r="J606" s="46" t="s">
        <v>937</v>
      </c>
      <c r="K606" s="46" t="s">
        <v>238</v>
      </c>
      <c r="O606" s="46" t="s">
        <v>938</v>
      </c>
      <c r="P606" s="48">
        <v>1.4</v>
      </c>
      <c r="Q606" s="48" t="s">
        <v>939</v>
      </c>
      <c r="R606" s="48" t="s">
        <v>238</v>
      </c>
      <c r="V606" s="62" t="s">
        <v>940</v>
      </c>
      <c r="AD606" s="70" t="s">
        <v>2765</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936</v>
      </c>
      <c r="H607" s="58" t="s">
        <v>59</v>
      </c>
      <c r="I607" s="46">
        <v>6.2</v>
      </c>
      <c r="J607" s="46" t="s">
        <v>937</v>
      </c>
      <c r="K607" s="46" t="s">
        <v>238</v>
      </c>
      <c r="O607" s="46" t="s">
        <v>938</v>
      </c>
      <c r="P607" s="48">
        <v>1.7</v>
      </c>
      <c r="Q607" s="48" t="s">
        <v>939</v>
      </c>
      <c r="R607" s="48" t="s">
        <v>238</v>
      </c>
      <c r="V607" s="62" t="s">
        <v>940</v>
      </c>
      <c r="AD607" s="70" t="s">
        <v>2765</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936</v>
      </c>
      <c r="H608" s="58" t="s">
        <v>59</v>
      </c>
      <c r="I608" s="46">
        <v>4.0999999999999996</v>
      </c>
      <c r="J608" s="46" t="s">
        <v>937</v>
      </c>
      <c r="K608" s="46" t="s">
        <v>238</v>
      </c>
      <c r="O608" s="46" t="s">
        <v>938</v>
      </c>
      <c r="P608" s="48">
        <v>1</v>
      </c>
      <c r="Q608" s="48" t="s">
        <v>939</v>
      </c>
      <c r="R608" s="48" t="s">
        <v>238</v>
      </c>
      <c r="V608" s="62" t="s">
        <v>940</v>
      </c>
      <c r="AD608" s="70" t="s">
        <v>2765</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936</v>
      </c>
      <c r="H609" s="58" t="s">
        <v>59</v>
      </c>
      <c r="I609" s="46">
        <v>270</v>
      </c>
      <c r="J609" s="46" t="s">
        <v>937</v>
      </c>
      <c r="K609" s="46" t="s">
        <v>238</v>
      </c>
      <c r="O609" s="46" t="s">
        <v>938</v>
      </c>
      <c r="P609" s="48">
        <v>4.8</v>
      </c>
      <c r="Q609" s="48" t="s">
        <v>939</v>
      </c>
      <c r="R609" s="48" t="s">
        <v>238</v>
      </c>
      <c r="V609" s="62" t="s">
        <v>940</v>
      </c>
      <c r="AD609" s="70" t="s">
        <v>2765</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936</v>
      </c>
      <c r="H610" s="58" t="s">
        <v>59</v>
      </c>
      <c r="I610" s="46">
        <v>127</v>
      </c>
      <c r="J610" s="46" t="s">
        <v>937</v>
      </c>
      <c r="K610" s="46" t="s">
        <v>238</v>
      </c>
      <c r="O610" s="46" t="s">
        <v>938</v>
      </c>
      <c r="P610" s="48">
        <v>7.9</v>
      </c>
      <c r="Q610" s="48" t="s">
        <v>939</v>
      </c>
      <c r="R610" s="48" t="s">
        <v>238</v>
      </c>
      <c r="V610" s="62" t="s">
        <v>940</v>
      </c>
      <c r="AD610" s="70" t="s">
        <v>2765</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936</v>
      </c>
      <c r="H611" s="58" t="s">
        <v>59</v>
      </c>
      <c r="I611" s="46">
        <v>133</v>
      </c>
      <c r="J611" s="46" t="s">
        <v>937</v>
      </c>
      <c r="K611" s="46" t="s">
        <v>238</v>
      </c>
      <c r="O611" s="46" t="s">
        <v>938</v>
      </c>
      <c r="P611" s="48">
        <v>3.5</v>
      </c>
      <c r="Q611" s="48" t="s">
        <v>939</v>
      </c>
      <c r="R611" s="48" t="s">
        <v>238</v>
      </c>
      <c r="V611" s="62" t="s">
        <v>940</v>
      </c>
      <c r="AD611" s="70" t="s">
        <v>2765</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936</v>
      </c>
      <c r="H612" s="58" t="s">
        <v>59</v>
      </c>
      <c r="I612" s="46">
        <v>224</v>
      </c>
      <c r="J612" s="46" t="s">
        <v>937</v>
      </c>
      <c r="K612" s="46" t="s">
        <v>238</v>
      </c>
      <c r="O612" s="46" t="s">
        <v>938</v>
      </c>
      <c r="P612" s="48">
        <v>4.4000000000000004</v>
      </c>
      <c r="Q612" s="48" t="s">
        <v>939</v>
      </c>
      <c r="R612" s="48" t="s">
        <v>238</v>
      </c>
      <c r="V612" s="62" t="s">
        <v>940</v>
      </c>
      <c r="AD612" s="70" t="s">
        <v>2765</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936</v>
      </c>
      <c r="H613" s="58" t="s">
        <v>59</v>
      </c>
      <c r="I613" s="46">
        <v>90</v>
      </c>
      <c r="J613" s="46" t="s">
        <v>937</v>
      </c>
      <c r="K613" s="46" t="s">
        <v>238</v>
      </c>
      <c r="O613" s="46" t="s">
        <v>938</v>
      </c>
      <c r="P613" s="48">
        <v>2.8</v>
      </c>
      <c r="Q613" s="48" t="s">
        <v>939</v>
      </c>
      <c r="R613" s="48" t="s">
        <v>238</v>
      </c>
      <c r="V613" s="62" t="s">
        <v>940</v>
      </c>
      <c r="AD613" s="70" t="s">
        <v>2765</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936</v>
      </c>
      <c r="H614" s="58" t="s">
        <v>59</v>
      </c>
      <c r="I614" s="46">
        <v>72</v>
      </c>
      <c r="J614" s="46" t="s">
        <v>937</v>
      </c>
      <c r="K614" s="46" t="s">
        <v>238</v>
      </c>
      <c r="O614" s="46" t="s">
        <v>938</v>
      </c>
      <c r="P614" s="48">
        <v>3.2</v>
      </c>
      <c r="Q614" s="48" t="s">
        <v>939</v>
      </c>
      <c r="R614" s="48" t="s">
        <v>238</v>
      </c>
      <c r="V614" s="62" t="s">
        <v>940</v>
      </c>
      <c r="AD614" s="70" t="s">
        <v>2765</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936</v>
      </c>
      <c r="H615" s="58" t="s">
        <v>59</v>
      </c>
      <c r="I615" s="46">
        <v>141</v>
      </c>
      <c r="J615" s="46" t="s">
        <v>937</v>
      </c>
      <c r="K615" s="46" t="s">
        <v>238</v>
      </c>
      <c r="O615" s="46" t="s">
        <v>938</v>
      </c>
      <c r="P615" s="48">
        <v>5.5</v>
      </c>
      <c r="Q615" s="48" t="s">
        <v>939</v>
      </c>
      <c r="R615" s="48" t="s">
        <v>238</v>
      </c>
      <c r="V615" s="62" t="s">
        <v>940</v>
      </c>
      <c r="AD615" s="70" t="s">
        <v>2765</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936</v>
      </c>
      <c r="H616" s="58" t="s">
        <v>59</v>
      </c>
      <c r="I616" s="46">
        <v>31</v>
      </c>
      <c r="J616" s="46" t="s">
        <v>937</v>
      </c>
      <c r="K616" s="46" t="s">
        <v>238</v>
      </c>
      <c r="O616" s="46" t="s">
        <v>938</v>
      </c>
      <c r="P616" s="48">
        <v>4</v>
      </c>
      <c r="Q616" s="48" t="s">
        <v>939</v>
      </c>
      <c r="R616" s="48" t="s">
        <v>238</v>
      </c>
      <c r="V616" s="62" t="s">
        <v>940</v>
      </c>
      <c r="AD616" s="70" t="s">
        <v>2765</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936</v>
      </c>
      <c r="H617" s="58" t="s">
        <v>59</v>
      </c>
      <c r="I617" s="46">
        <v>98</v>
      </c>
      <c r="J617" s="46" t="s">
        <v>937</v>
      </c>
      <c r="K617" s="46" t="s">
        <v>238</v>
      </c>
      <c r="O617" s="46" t="s">
        <v>938</v>
      </c>
      <c r="P617" s="48">
        <v>5.0999999999999996</v>
      </c>
      <c r="Q617" s="48" t="s">
        <v>939</v>
      </c>
      <c r="R617" s="48" t="s">
        <v>238</v>
      </c>
      <c r="V617" s="62" t="s">
        <v>940</v>
      </c>
      <c r="AD617" s="70" t="s">
        <v>2765</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936</v>
      </c>
      <c r="H618" s="58" t="s">
        <v>59</v>
      </c>
      <c r="I618" s="46">
        <v>689</v>
      </c>
      <c r="J618" s="46" t="s">
        <v>937</v>
      </c>
      <c r="K618" s="46" t="s">
        <v>238</v>
      </c>
      <c r="O618" s="46" t="s">
        <v>938</v>
      </c>
      <c r="P618" s="48">
        <v>11.4</v>
      </c>
      <c r="Q618" s="48" t="s">
        <v>939</v>
      </c>
      <c r="R618" s="48" t="s">
        <v>238</v>
      </c>
      <c r="V618" s="62" t="s">
        <v>940</v>
      </c>
      <c r="AD618" s="70" t="s">
        <v>2765</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936</v>
      </c>
      <c r="H619" s="58" t="s">
        <v>59</v>
      </c>
      <c r="I619" s="46">
        <v>161</v>
      </c>
      <c r="J619" s="46" t="s">
        <v>937</v>
      </c>
      <c r="K619" s="46" t="s">
        <v>238</v>
      </c>
      <c r="O619" s="46" t="s">
        <v>938</v>
      </c>
      <c r="P619" s="48">
        <v>3.2</v>
      </c>
      <c r="Q619" s="48" t="s">
        <v>939</v>
      </c>
      <c r="R619" s="48" t="s">
        <v>238</v>
      </c>
      <c r="V619" s="62" t="s">
        <v>940</v>
      </c>
      <c r="AD619" s="70" t="s">
        <v>2765</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936</v>
      </c>
      <c r="H620" s="58" t="s">
        <v>59</v>
      </c>
      <c r="I620" s="46">
        <v>76</v>
      </c>
      <c r="J620" s="46" t="s">
        <v>937</v>
      </c>
      <c r="K620" s="46" t="s">
        <v>238</v>
      </c>
      <c r="O620" s="46" t="s">
        <v>938</v>
      </c>
      <c r="P620" s="48">
        <v>2.8</v>
      </c>
      <c r="Q620" s="48" t="s">
        <v>939</v>
      </c>
      <c r="R620" s="48" t="s">
        <v>238</v>
      </c>
      <c r="V620" s="62" t="s">
        <v>940</v>
      </c>
      <c r="AD620" s="70" t="s">
        <v>2765</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936</v>
      </c>
      <c r="H621" s="58" t="s">
        <v>59</v>
      </c>
      <c r="I621" s="46">
        <v>185</v>
      </c>
      <c r="J621" s="46" t="s">
        <v>937</v>
      </c>
      <c r="K621" s="46" t="s">
        <v>238</v>
      </c>
      <c r="O621" s="46" t="s">
        <v>938</v>
      </c>
      <c r="P621" s="48">
        <v>3.7</v>
      </c>
      <c r="Q621" s="48" t="s">
        <v>939</v>
      </c>
      <c r="R621" s="48" t="s">
        <v>238</v>
      </c>
      <c r="V621" s="62" t="s">
        <v>940</v>
      </c>
      <c r="AD621" s="70" t="s">
        <v>2765</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936</v>
      </c>
      <c r="H622" s="58" t="s">
        <v>59</v>
      </c>
      <c r="I622" s="46">
        <v>72</v>
      </c>
      <c r="J622" s="46" t="s">
        <v>937</v>
      </c>
      <c r="K622" s="46" t="s">
        <v>238</v>
      </c>
      <c r="O622" s="46" t="s">
        <v>938</v>
      </c>
      <c r="P622" s="48">
        <v>3.8</v>
      </c>
      <c r="Q622" s="48" t="s">
        <v>939</v>
      </c>
      <c r="R622" s="48" t="s">
        <v>238</v>
      </c>
      <c r="V622" s="62" t="s">
        <v>940</v>
      </c>
      <c r="AD622" s="70" t="s">
        <v>2765</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936</v>
      </c>
      <c r="H623" s="58" t="s">
        <v>59</v>
      </c>
      <c r="I623" s="46">
        <v>54</v>
      </c>
      <c r="J623" s="46" t="s">
        <v>937</v>
      </c>
      <c r="K623" s="46" t="s">
        <v>238</v>
      </c>
      <c r="O623" s="46" t="s">
        <v>938</v>
      </c>
      <c r="P623" s="48">
        <v>2.5</v>
      </c>
      <c r="Q623" s="48" t="s">
        <v>939</v>
      </c>
      <c r="R623" s="48" t="s">
        <v>238</v>
      </c>
      <c r="V623" s="62" t="s">
        <v>940</v>
      </c>
      <c r="AD623" s="70" t="s">
        <v>2765</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936</v>
      </c>
      <c r="H624" s="58" t="s">
        <v>59</v>
      </c>
      <c r="I624" s="46">
        <v>54</v>
      </c>
      <c r="J624" s="46" t="s">
        <v>937</v>
      </c>
      <c r="K624" s="46" t="s">
        <v>238</v>
      </c>
      <c r="O624" s="46" t="s">
        <v>938</v>
      </c>
      <c r="P624" s="48">
        <v>3.6</v>
      </c>
      <c r="Q624" s="48" t="s">
        <v>939</v>
      </c>
      <c r="R624" s="48" t="s">
        <v>238</v>
      </c>
      <c r="V624" s="62" t="s">
        <v>940</v>
      </c>
      <c r="AD624" s="70" t="s">
        <v>2765</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936</v>
      </c>
      <c r="H625" s="58" t="s">
        <v>59</v>
      </c>
      <c r="I625" s="46">
        <v>64</v>
      </c>
      <c r="J625" s="46" t="s">
        <v>937</v>
      </c>
      <c r="K625" s="46" t="s">
        <v>238</v>
      </c>
      <c r="O625" s="46" t="s">
        <v>938</v>
      </c>
      <c r="P625" s="48">
        <v>3.7</v>
      </c>
      <c r="Q625" s="48" t="s">
        <v>939</v>
      </c>
      <c r="R625" s="48" t="s">
        <v>238</v>
      </c>
      <c r="V625" s="62" t="s">
        <v>940</v>
      </c>
      <c r="AD625" s="70" t="s">
        <v>2765</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936</v>
      </c>
      <c r="H626" s="58" t="s">
        <v>59</v>
      </c>
      <c r="I626" s="46">
        <v>84</v>
      </c>
      <c r="J626" s="46" t="s">
        <v>937</v>
      </c>
      <c r="K626" s="46" t="s">
        <v>238</v>
      </c>
      <c r="O626" s="46" t="s">
        <v>938</v>
      </c>
      <c r="P626" s="48">
        <v>3.3</v>
      </c>
      <c r="Q626" s="48" t="s">
        <v>939</v>
      </c>
      <c r="R626" s="48" t="s">
        <v>238</v>
      </c>
      <c r="V626" s="62" t="s">
        <v>940</v>
      </c>
      <c r="AD626" s="70" t="s">
        <v>2765</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936</v>
      </c>
      <c r="H627" s="58" t="s">
        <v>59</v>
      </c>
      <c r="W627" s="54">
        <v>24.4</v>
      </c>
      <c r="X627" s="54" t="s">
        <v>964</v>
      </c>
      <c r="Y627" s="54" t="s">
        <v>334</v>
      </c>
      <c r="Z627" s="56">
        <v>9.1</v>
      </c>
      <c r="AA627" s="56" t="s">
        <v>964</v>
      </c>
      <c r="AB627" s="56" t="s">
        <v>116</v>
      </c>
      <c r="AC627" s="61" t="s">
        <v>946</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936</v>
      </c>
      <c r="H628" s="58" t="s">
        <v>59</v>
      </c>
      <c r="W628" s="54">
        <v>16.8</v>
      </c>
      <c r="X628" s="54" t="s">
        <v>964</v>
      </c>
      <c r="Y628" s="54" t="s">
        <v>334</v>
      </c>
      <c r="Z628" s="56">
        <v>10.3</v>
      </c>
      <c r="AA628" s="56" t="s">
        <v>964</v>
      </c>
      <c r="AB628" s="56" t="s">
        <v>116</v>
      </c>
      <c r="AC628" s="61" t="s">
        <v>946</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936</v>
      </c>
      <c r="H629" s="58" t="s">
        <v>59</v>
      </c>
      <c r="W629" s="54">
        <v>93.6</v>
      </c>
      <c r="X629" s="54" t="s">
        <v>964</v>
      </c>
      <c r="Y629" s="54" t="s">
        <v>334</v>
      </c>
      <c r="Z629" s="56">
        <v>67.7</v>
      </c>
      <c r="AA629" s="56" t="s">
        <v>964</v>
      </c>
      <c r="AB629" s="56" t="s">
        <v>116</v>
      </c>
      <c r="AC629" s="61" t="s">
        <v>967</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936</v>
      </c>
      <c r="H630" s="58" t="s">
        <v>59</v>
      </c>
      <c r="W630" s="54">
        <v>26.7</v>
      </c>
      <c r="X630" s="54" t="s">
        <v>964</v>
      </c>
      <c r="Y630" s="54" t="s">
        <v>334</v>
      </c>
      <c r="Z630" s="56">
        <v>17.100000000000001</v>
      </c>
      <c r="AA630" s="56" t="s">
        <v>964</v>
      </c>
      <c r="AB630" s="56" t="s">
        <v>116</v>
      </c>
      <c r="AC630" s="61" t="s">
        <v>967</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974</v>
      </c>
      <c r="Y631" s="54" t="s">
        <v>334</v>
      </c>
      <c r="Z631" s="56">
        <v>1.8</v>
      </c>
      <c r="AA631" s="56" t="s">
        <v>974</v>
      </c>
      <c r="AB631" s="56" t="s">
        <v>116</v>
      </c>
      <c r="AC631" s="61" t="s">
        <v>967</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974</v>
      </c>
      <c r="Y632" s="54" t="s">
        <v>334</v>
      </c>
      <c r="Z632" s="56">
        <v>2</v>
      </c>
      <c r="AA632" s="56" t="s">
        <v>974</v>
      </c>
      <c r="AB632" s="56" t="s">
        <v>116</v>
      </c>
      <c r="AC632" s="61" t="s">
        <v>967</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974</v>
      </c>
      <c r="Y633" s="54" t="s">
        <v>334</v>
      </c>
      <c r="Z633" s="56">
        <v>0.9</v>
      </c>
      <c r="AA633" s="56" t="s">
        <v>974</v>
      </c>
      <c r="AB633" s="56" t="s">
        <v>116</v>
      </c>
      <c r="AC633" s="61" t="s">
        <v>967</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937</v>
      </c>
      <c r="K634" s="46" t="s">
        <v>994</v>
      </c>
      <c r="L634" s="47" t="s">
        <v>2811</v>
      </c>
      <c r="M634" s="47" t="s">
        <v>937</v>
      </c>
      <c r="N634" s="47" t="s">
        <v>1097</v>
      </c>
      <c r="O634" s="46" t="s">
        <v>955</v>
      </c>
      <c r="W634" s="54">
        <v>1313</v>
      </c>
      <c r="X634" s="54" t="s">
        <v>952</v>
      </c>
      <c r="Y634" s="54" t="s">
        <v>334</v>
      </c>
      <c r="Z634" s="56" t="s">
        <v>2812</v>
      </c>
      <c r="AA634" s="56" t="s">
        <v>952</v>
      </c>
      <c r="AB634" s="56" t="s">
        <v>116</v>
      </c>
      <c r="AC634" s="61" t="s">
        <v>946</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937</v>
      </c>
      <c r="K635" s="46" t="s">
        <v>994</v>
      </c>
      <c r="L635" s="47" t="s">
        <v>2813</v>
      </c>
      <c r="M635" s="47" t="s">
        <v>937</v>
      </c>
      <c r="N635" s="47" t="s">
        <v>1097</v>
      </c>
      <c r="O635" s="46" t="s">
        <v>955</v>
      </c>
      <c r="W635" s="54">
        <v>393</v>
      </c>
      <c r="X635" s="54" t="s">
        <v>952</v>
      </c>
      <c r="Y635" s="54" t="s">
        <v>334</v>
      </c>
      <c r="Z635" s="56" t="s">
        <v>2814</v>
      </c>
      <c r="AA635" s="56" t="s">
        <v>952</v>
      </c>
      <c r="AB635" s="56" t="s">
        <v>116</v>
      </c>
      <c r="AC635" s="61" t="s">
        <v>967</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937</v>
      </c>
      <c r="K636" s="46" t="s">
        <v>994</v>
      </c>
      <c r="L636" s="47" t="s">
        <v>2815</v>
      </c>
      <c r="M636" s="47" t="s">
        <v>937</v>
      </c>
      <c r="N636" s="47" t="s">
        <v>1097</v>
      </c>
      <c r="O636" s="46" t="s">
        <v>955</v>
      </c>
      <c r="W636" s="54">
        <v>2231</v>
      </c>
      <c r="X636" s="54" t="s">
        <v>952</v>
      </c>
      <c r="Y636" s="54" t="s">
        <v>334</v>
      </c>
      <c r="Z636" s="56" t="s">
        <v>2816</v>
      </c>
      <c r="AA636" s="56" t="s">
        <v>952</v>
      </c>
      <c r="AB636" s="56" t="s">
        <v>116</v>
      </c>
      <c r="AC636" s="61" t="s">
        <v>946</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937</v>
      </c>
      <c r="K637" s="46" t="s">
        <v>994</v>
      </c>
      <c r="L637" s="47" t="s">
        <v>2817</v>
      </c>
      <c r="M637" s="47" t="s">
        <v>937</v>
      </c>
      <c r="N637" s="47" t="s">
        <v>1097</v>
      </c>
      <c r="O637" s="46" t="s">
        <v>955</v>
      </c>
      <c r="W637" s="54">
        <v>500</v>
      </c>
      <c r="X637" s="54" t="s">
        <v>952</v>
      </c>
      <c r="Y637" s="54" t="s">
        <v>334</v>
      </c>
      <c r="Z637" s="56" t="s">
        <v>2818</v>
      </c>
      <c r="AA637" s="56" t="s">
        <v>952</v>
      </c>
      <c r="AB637" s="56" t="s">
        <v>116</v>
      </c>
      <c r="AC637" s="61" t="s">
        <v>967</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937</v>
      </c>
      <c r="K638" s="46" t="s">
        <v>994</v>
      </c>
      <c r="L638" s="47" t="s">
        <v>2819</v>
      </c>
      <c r="M638" s="47" t="s">
        <v>937</v>
      </c>
      <c r="N638" s="47" t="s">
        <v>1097</v>
      </c>
      <c r="O638" s="46" t="s">
        <v>955</v>
      </c>
      <c r="W638" s="54">
        <v>2138</v>
      </c>
      <c r="X638" s="54" t="s">
        <v>952</v>
      </c>
      <c r="Y638" s="54" t="s">
        <v>334</v>
      </c>
      <c r="Z638" s="56" t="s">
        <v>2820</v>
      </c>
      <c r="AA638" s="56" t="s">
        <v>952</v>
      </c>
      <c r="AB638" s="56" t="s">
        <v>116</v>
      </c>
      <c r="AC638" s="61" t="s">
        <v>946</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937</v>
      </c>
      <c r="K639" s="46" t="s">
        <v>994</v>
      </c>
      <c r="L639" s="47" t="s">
        <v>2821</v>
      </c>
      <c r="M639" s="47" t="s">
        <v>937</v>
      </c>
      <c r="N639" s="47" t="s">
        <v>1097</v>
      </c>
      <c r="O639" s="46" t="s">
        <v>955</v>
      </c>
      <c r="W639" s="54">
        <v>506</v>
      </c>
      <c r="X639" s="54" t="s">
        <v>952</v>
      </c>
      <c r="Y639" s="54" t="s">
        <v>334</v>
      </c>
      <c r="Z639" s="56" t="s">
        <v>2822</v>
      </c>
      <c r="AA639" s="56" t="s">
        <v>952</v>
      </c>
      <c r="AB639" s="56" t="s">
        <v>116</v>
      </c>
      <c r="AC639" s="61" t="s">
        <v>967</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937</v>
      </c>
      <c r="K640" s="46" t="s">
        <v>994</v>
      </c>
      <c r="L640" s="47" t="s">
        <v>2823</v>
      </c>
      <c r="M640" s="47" t="s">
        <v>937</v>
      </c>
      <c r="N640" s="47" t="s">
        <v>1097</v>
      </c>
      <c r="O640" s="46" t="s">
        <v>955</v>
      </c>
      <c r="W640" s="54">
        <v>1703</v>
      </c>
      <c r="X640" s="54" t="s">
        <v>952</v>
      </c>
      <c r="Y640" s="54" t="s">
        <v>334</v>
      </c>
      <c r="Z640" s="56" t="s">
        <v>2824</v>
      </c>
      <c r="AA640" s="56" t="s">
        <v>952</v>
      </c>
      <c r="AB640" s="56" t="s">
        <v>116</v>
      </c>
      <c r="AC640" s="61" t="s">
        <v>946</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937</v>
      </c>
      <c r="K641" s="46" t="s">
        <v>994</v>
      </c>
      <c r="L641" s="47" t="s">
        <v>2825</v>
      </c>
      <c r="M641" s="47" t="s">
        <v>937</v>
      </c>
      <c r="N641" s="47" t="s">
        <v>1097</v>
      </c>
      <c r="O641" s="46" t="s">
        <v>955</v>
      </c>
      <c r="W641" s="54">
        <v>420</v>
      </c>
      <c r="X641" s="54" t="s">
        <v>952</v>
      </c>
      <c r="Y641" s="54" t="s">
        <v>334</v>
      </c>
      <c r="Z641" s="56" t="s">
        <v>2826</v>
      </c>
      <c r="AA641" s="56" t="s">
        <v>952</v>
      </c>
      <c r="AB641" s="56" t="s">
        <v>116</v>
      </c>
      <c r="AC641" s="61" t="s">
        <v>967</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937</v>
      </c>
      <c r="K642" s="46" t="s">
        <v>994</v>
      </c>
      <c r="L642" s="47" t="s">
        <v>2827</v>
      </c>
      <c r="M642" s="47" t="s">
        <v>937</v>
      </c>
      <c r="N642" s="47" t="s">
        <v>1097</v>
      </c>
      <c r="O642" s="46" t="s">
        <v>955</v>
      </c>
      <c r="W642" s="54">
        <v>1755</v>
      </c>
      <c r="X642" s="54" t="s">
        <v>952</v>
      </c>
      <c r="Y642" s="54" t="s">
        <v>334</v>
      </c>
      <c r="Z642" s="56" t="s">
        <v>2828</v>
      </c>
      <c r="AA642" s="56" t="s">
        <v>952</v>
      </c>
      <c r="AB642" s="56" t="s">
        <v>116</v>
      </c>
      <c r="AC642" s="61" t="s">
        <v>946</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937</v>
      </c>
      <c r="K643" s="46" t="s">
        <v>994</v>
      </c>
      <c r="L643" s="47" t="s">
        <v>2829</v>
      </c>
      <c r="M643" s="47" t="s">
        <v>937</v>
      </c>
      <c r="N643" s="47" t="s">
        <v>1097</v>
      </c>
      <c r="O643" s="46" t="s">
        <v>955</v>
      </c>
      <c r="W643" s="54">
        <v>461</v>
      </c>
      <c r="X643" s="54" t="s">
        <v>952</v>
      </c>
      <c r="Y643" s="54" t="s">
        <v>334</v>
      </c>
      <c r="Z643" s="56" t="s">
        <v>2830</v>
      </c>
      <c r="AA643" s="56" t="s">
        <v>952</v>
      </c>
      <c r="AB643" s="56" t="s">
        <v>116</v>
      </c>
      <c r="AC643" s="61" t="s">
        <v>967</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937</v>
      </c>
      <c r="K644" s="46" t="s">
        <v>994</v>
      </c>
      <c r="L644" s="47" t="s">
        <v>2831</v>
      </c>
      <c r="M644" s="47" t="s">
        <v>937</v>
      </c>
      <c r="N644" s="47" t="s">
        <v>1097</v>
      </c>
      <c r="O644" s="46" t="s">
        <v>955</v>
      </c>
      <c r="W644" s="54">
        <v>1564</v>
      </c>
      <c r="X644" s="54" t="s">
        <v>952</v>
      </c>
      <c r="Y644" s="54" t="s">
        <v>334</v>
      </c>
      <c r="Z644" s="56" t="s">
        <v>2832</v>
      </c>
      <c r="AA644" s="56" t="s">
        <v>952</v>
      </c>
      <c r="AB644" s="56" t="s">
        <v>116</v>
      </c>
      <c r="AC644" s="61" t="s">
        <v>946</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937</v>
      </c>
      <c r="K645" s="46" t="s">
        <v>994</v>
      </c>
      <c r="L645" s="47" t="s">
        <v>2833</v>
      </c>
      <c r="M645" s="47" t="s">
        <v>937</v>
      </c>
      <c r="N645" s="47" t="s">
        <v>1097</v>
      </c>
      <c r="O645" s="46" t="s">
        <v>955</v>
      </c>
      <c r="W645" s="54">
        <v>426</v>
      </c>
      <c r="X645" s="54" t="s">
        <v>952</v>
      </c>
      <c r="Y645" s="54" t="s">
        <v>334</v>
      </c>
      <c r="Z645" s="56" t="s">
        <v>2834</v>
      </c>
      <c r="AA645" s="56" t="s">
        <v>952</v>
      </c>
      <c r="AB645" s="56" t="s">
        <v>116</v>
      </c>
      <c r="AC645" s="61" t="s">
        <v>967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9268" activePane="bottomLeft" state="frozen"/>
      <selection pane="bottomLeft" activeCell="A9293" sqref="A9293:B929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910</v>
      </c>
      <c r="F1" s="98" t="s">
        <v>16</v>
      </c>
      <c r="G1" s="264" t="s">
        <v>1013</v>
      </c>
      <c r="H1" s="89" t="s">
        <v>1014</v>
      </c>
      <c r="I1" s="35" t="s">
        <v>39</v>
      </c>
      <c r="J1" s="35" t="s">
        <v>40</v>
      </c>
      <c r="K1" s="35" t="s">
        <v>41</v>
      </c>
      <c r="L1" s="51" t="s">
        <v>42</v>
      </c>
      <c r="M1" s="51" t="s">
        <v>43</v>
      </c>
      <c r="N1" s="51" t="s">
        <v>44</v>
      </c>
      <c r="O1" s="90" t="s">
        <v>1015</v>
      </c>
      <c r="P1" s="36" t="s">
        <v>935</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957</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957</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957</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957</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957</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957</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957</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957</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1017</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1017</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1017</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1017</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1017</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1017</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1017</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1017</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1017</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1018</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1019</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1019</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1019</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1019</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1019</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1019</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1019</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1019</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1019</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1019</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1018</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1028</v>
      </c>
      <c r="K31" s="185" t="s">
        <v>115</v>
      </c>
      <c r="L31" s="193">
        <v>1.0852170000000001</v>
      </c>
      <c r="M31" s="193" t="s">
        <v>1028</v>
      </c>
      <c r="N31" s="193" t="s">
        <v>947</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1028</v>
      </c>
      <c r="K32" s="185" t="s">
        <v>115</v>
      </c>
      <c r="L32" s="193">
        <v>0.81391290000000005</v>
      </c>
      <c r="M32" s="193" t="s">
        <v>1028</v>
      </c>
      <c r="N32" s="193" t="s">
        <v>947</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1028</v>
      </c>
      <c r="K33" s="185" t="s">
        <v>115</v>
      </c>
      <c r="L33" s="193">
        <v>0.49739119999999998</v>
      </c>
      <c r="M33" s="193" t="s">
        <v>1028</v>
      </c>
      <c r="N33" s="193" t="s">
        <v>947</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1028</v>
      </c>
      <c r="K34" s="185" t="s">
        <v>115</v>
      </c>
      <c r="L34" s="193">
        <v>0.42956499999999997</v>
      </c>
      <c r="M34" s="193" t="s">
        <v>1028</v>
      </c>
      <c r="N34" s="193" t="s">
        <v>947</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1028</v>
      </c>
      <c r="K35" s="185" t="s">
        <v>115</v>
      </c>
      <c r="L35" s="193">
        <v>2.5321760000000002</v>
      </c>
      <c r="M35" s="193" t="s">
        <v>1028</v>
      </c>
      <c r="N35" s="193" t="s">
        <v>947</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1028</v>
      </c>
      <c r="K36" s="185" t="s">
        <v>115</v>
      </c>
      <c r="L36" s="193">
        <v>1.1078250000000001</v>
      </c>
      <c r="M36" s="193" t="s">
        <v>1028</v>
      </c>
      <c r="N36" s="193" t="s">
        <v>947</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1028</v>
      </c>
      <c r="K37" s="185" t="s">
        <v>115</v>
      </c>
      <c r="L37" s="193">
        <v>0.97217370000000003</v>
      </c>
      <c r="M37" s="193" t="s">
        <v>1028</v>
      </c>
      <c r="N37" s="193" t="s">
        <v>947</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1028</v>
      </c>
      <c r="K38" s="185" t="s">
        <v>115</v>
      </c>
      <c r="L38" s="193">
        <v>0.99478290000000003</v>
      </c>
      <c r="M38" s="193" t="s">
        <v>1028</v>
      </c>
      <c r="N38" s="193" t="s">
        <v>947</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947</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947</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957</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957</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957</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957</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957</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957</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957</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957</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957</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957</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957</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957</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957</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957</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957</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957</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957</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957</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957</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957</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957</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957</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957</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957</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957</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957</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957</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957</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957</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957</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957</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957</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957</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957</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957</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957</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957</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957</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957</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957</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957</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957</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957</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957</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957</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957</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957</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957</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957</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957</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957</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957</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957</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957</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957</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957</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957</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957</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957</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957</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957</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957</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957</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957</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957</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957</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957</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957</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957</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957</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957</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957</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957</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957</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957</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957</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957</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957</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957</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957</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957</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957</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957</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957</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957</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957</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957</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957</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957</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957</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957</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957</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957</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957</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957</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957</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957</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957</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957</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957</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957</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957</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957</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957</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957</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957</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957</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957</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957</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957</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957</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957</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957</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957</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957</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957</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957</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957</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957</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957</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957</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957</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957</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957</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957</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957</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957</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957</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957</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957</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957</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957</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957</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957</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957</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957</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957</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957</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957</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957</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957</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957</v>
      </c>
      <c r="K185" s="185" t="s">
        <v>115</v>
      </c>
      <c r="L185" s="193">
        <v>0</v>
      </c>
      <c r="M185" s="193" t="s">
        <v>957</v>
      </c>
      <c r="N185" s="193" t="s">
        <v>947</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957</v>
      </c>
      <c r="K186" s="185" t="s">
        <v>115</v>
      </c>
      <c r="L186" s="193">
        <v>0.46</v>
      </c>
      <c r="M186" s="193" t="s">
        <v>957</v>
      </c>
      <c r="N186" s="193" t="s">
        <v>947</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957</v>
      </c>
      <c r="K187" s="185" t="s">
        <v>115</v>
      </c>
      <c r="L187" s="193">
        <v>0.74</v>
      </c>
      <c r="M187" s="193" t="s">
        <v>957</v>
      </c>
      <c r="N187" s="193" t="s">
        <v>947</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957</v>
      </c>
      <c r="K188" s="185" t="s">
        <v>115</v>
      </c>
      <c r="L188" s="193">
        <v>0.43</v>
      </c>
      <c r="M188" s="193" t="s">
        <v>957</v>
      </c>
      <c r="N188" s="193" t="s">
        <v>947</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957</v>
      </c>
      <c r="K189" s="185" t="s">
        <v>115</v>
      </c>
      <c r="L189" s="193">
        <v>1.58</v>
      </c>
      <c r="M189" s="193" t="s">
        <v>957</v>
      </c>
      <c r="N189" s="193" t="s">
        <v>947</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957</v>
      </c>
      <c r="K190" s="185" t="s">
        <v>115</v>
      </c>
      <c r="L190" s="193">
        <v>1.51</v>
      </c>
      <c r="M190" s="193" t="s">
        <v>957</v>
      </c>
      <c r="N190" s="193" t="s">
        <v>947</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957</v>
      </c>
      <c r="K191" s="185" t="s">
        <v>115</v>
      </c>
      <c r="L191" s="193">
        <v>9.6000000000000002E-2</v>
      </c>
      <c r="M191" s="193" t="s">
        <v>957</v>
      </c>
      <c r="N191" s="193" t="s">
        <v>947</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957</v>
      </c>
      <c r="K192" s="185" t="s">
        <v>115</v>
      </c>
      <c r="L192" s="193">
        <v>0.86</v>
      </c>
      <c r="M192" s="193" t="s">
        <v>957</v>
      </c>
      <c r="N192" s="193" t="s">
        <v>947</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957</v>
      </c>
      <c r="K193" s="185" t="s">
        <v>115</v>
      </c>
      <c r="L193" s="193">
        <v>1.0900000000000001</v>
      </c>
      <c r="M193" s="193" t="s">
        <v>957</v>
      </c>
      <c r="N193" s="193" t="s">
        <v>947</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957</v>
      </c>
      <c r="K194" s="185" t="s">
        <v>115</v>
      </c>
      <c r="L194" s="193">
        <v>1.79</v>
      </c>
      <c r="M194" s="193" t="s">
        <v>957</v>
      </c>
      <c r="N194" s="193" t="s">
        <v>947</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957</v>
      </c>
      <c r="K195" s="185" t="s">
        <v>115</v>
      </c>
      <c r="L195" s="193">
        <v>3.12</v>
      </c>
      <c r="M195" s="193" t="s">
        <v>957</v>
      </c>
      <c r="N195" s="193" t="s">
        <v>947</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957</v>
      </c>
      <c r="K196" s="185" t="s">
        <v>115</v>
      </c>
      <c r="L196" s="193">
        <v>1.32</v>
      </c>
      <c r="M196" s="193" t="s">
        <v>957</v>
      </c>
      <c r="N196" s="193" t="s">
        <v>947</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957</v>
      </c>
      <c r="K197" s="185" t="s">
        <v>115</v>
      </c>
      <c r="L197" s="193">
        <v>8.4000000000000005E-2</v>
      </c>
      <c r="M197" s="193" t="s">
        <v>957</v>
      </c>
      <c r="N197" s="193" t="s">
        <v>947</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957</v>
      </c>
      <c r="K198" s="185" t="s">
        <v>115</v>
      </c>
      <c r="L198" s="193">
        <v>1.43</v>
      </c>
      <c r="M198" s="193" t="s">
        <v>957</v>
      </c>
      <c r="N198" s="193" t="s">
        <v>947</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957</v>
      </c>
      <c r="K199" s="185" t="s">
        <v>115</v>
      </c>
      <c r="L199" s="193">
        <v>2.09</v>
      </c>
      <c r="M199" s="193" t="s">
        <v>957</v>
      </c>
      <c r="N199" s="193" t="s">
        <v>947</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957</v>
      </c>
      <c r="K200" s="185" t="s">
        <v>115</v>
      </c>
      <c r="L200" s="193">
        <v>0.86</v>
      </c>
      <c r="M200" s="193" t="s">
        <v>957</v>
      </c>
      <c r="N200" s="193" t="s">
        <v>947</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957</v>
      </c>
      <c r="K201" s="185" t="s">
        <v>115</v>
      </c>
      <c r="L201" s="193">
        <v>1.26</v>
      </c>
      <c r="M201" s="193" t="s">
        <v>957</v>
      </c>
      <c r="N201" s="193" t="s">
        <v>947</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957</v>
      </c>
      <c r="K202" s="185" t="s">
        <v>115</v>
      </c>
      <c r="L202" s="193">
        <v>0.84</v>
      </c>
      <c r="M202" s="193" t="s">
        <v>957</v>
      </c>
      <c r="N202" s="193" t="s">
        <v>947</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947</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947</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947</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957</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957</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957</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957</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957</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957</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957</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957</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957</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957</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957</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957</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957</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957</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957</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957</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957</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957</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957</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957</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957</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957</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957</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957</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957</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957</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957</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957</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957</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957</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957</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957</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957</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957</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957</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957</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957</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957</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957</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957</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957</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957</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957</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957</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957</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957</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957</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957</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957</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957</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957</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957</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957</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957</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957</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957</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957</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957</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957</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957</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957</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957</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957</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957</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957</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957</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957</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957</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957</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957</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957</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957</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957</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957</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957</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957</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957</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957</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957</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957</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957</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957</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957</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957</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957</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957</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957</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957</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957</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957</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957</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957</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957</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957</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957</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957</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957</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957</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957</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957</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957</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957</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957</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957</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957</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957</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957</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957</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957</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957</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957</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957</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957</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957</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957</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957</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957</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957</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957</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957</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957</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957</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957</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957</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957</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957</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957</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957</v>
      </c>
      <c r="K348" s="185" t="s">
        <v>115</v>
      </c>
      <c r="L348" s="193">
        <v>0.1090429</v>
      </c>
      <c r="M348" s="193" t="s">
        <v>957</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957</v>
      </c>
      <c r="K349" s="185" t="s">
        <v>115</v>
      </c>
      <c r="L349" s="193">
        <v>1.490872</v>
      </c>
      <c r="M349" s="193" t="s">
        <v>957</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957</v>
      </c>
      <c r="K350" s="185" t="s">
        <v>115</v>
      </c>
      <c r="L350" s="193">
        <v>0.79998060000000004</v>
      </c>
      <c r="M350" s="193" t="s">
        <v>957</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957</v>
      </c>
      <c r="K351" s="185" t="s">
        <v>115</v>
      </c>
      <c r="L351" s="193">
        <v>0.70907310000000001</v>
      </c>
      <c r="M351" s="193" t="s">
        <v>957</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957</v>
      </c>
      <c r="K352" s="185" t="s">
        <v>115</v>
      </c>
      <c r="L352" s="193">
        <v>0.89088679999999998</v>
      </c>
      <c r="M352" s="193" t="s">
        <v>957</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957</v>
      </c>
      <c r="K353" s="185" t="s">
        <v>115</v>
      </c>
      <c r="L353" s="193">
        <v>0.38185409999999997</v>
      </c>
      <c r="M353" s="193" t="s">
        <v>957</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939</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939</v>
      </c>
      <c r="K355" s="185" t="s">
        <v>115</v>
      </c>
      <c r="L355" s="193">
        <v>6.6660430000000002</v>
      </c>
      <c r="M355" s="193" t="s">
        <v>939</v>
      </c>
      <c r="N355" s="193" t="s">
        <v>947</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939</v>
      </c>
      <c r="K356" s="185" t="s">
        <v>115</v>
      </c>
      <c r="L356" s="193">
        <v>4.6257669999999997</v>
      </c>
      <c r="M356" s="193" t="s">
        <v>939</v>
      </c>
      <c r="N356" s="193" t="s">
        <v>947</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939</v>
      </c>
      <c r="K357" s="185" t="s">
        <v>115</v>
      </c>
      <c r="L357" s="193">
        <v>3.1296879999999998</v>
      </c>
      <c r="M357" s="193" t="s">
        <v>939</v>
      </c>
      <c r="N357" s="193" t="s">
        <v>947</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939</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939</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939</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939</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939</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939</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939</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939</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939</v>
      </c>
      <c r="K366" s="185" t="s">
        <v>115</v>
      </c>
      <c r="L366" s="193">
        <v>17.687249999999999</v>
      </c>
      <c r="M366" s="193" t="s">
        <v>939</v>
      </c>
      <c r="N366" s="193" t="s">
        <v>947</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939</v>
      </c>
      <c r="K367" s="185" t="s">
        <v>115</v>
      </c>
      <c r="L367" s="193">
        <v>11.97307</v>
      </c>
      <c r="M367" s="193" t="s">
        <v>939</v>
      </c>
      <c r="N367" s="193" t="s">
        <v>947</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939</v>
      </c>
      <c r="K368" s="185" t="s">
        <v>115</v>
      </c>
      <c r="L368" s="193">
        <v>7.3468090000000004</v>
      </c>
      <c r="M368" s="193" t="s">
        <v>939</v>
      </c>
      <c r="N368" s="193" t="s">
        <v>947</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939</v>
      </c>
      <c r="K369" s="185" t="s">
        <v>115</v>
      </c>
      <c r="L369" s="193">
        <v>6.3944400000000003</v>
      </c>
      <c r="M369" s="193" t="s">
        <v>939</v>
      </c>
      <c r="N369" s="193" t="s">
        <v>947</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939</v>
      </c>
      <c r="K370" s="185" t="s">
        <v>115</v>
      </c>
      <c r="L370" s="193">
        <v>4.7618179999999999</v>
      </c>
      <c r="M370" s="193" t="s">
        <v>939</v>
      </c>
      <c r="N370" s="193" t="s">
        <v>947</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939</v>
      </c>
      <c r="K371" s="185" t="s">
        <v>115</v>
      </c>
      <c r="L371" s="193">
        <v>4.6257669999999997</v>
      </c>
      <c r="M371" s="193" t="s">
        <v>939</v>
      </c>
      <c r="N371" s="193" t="s">
        <v>947</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939</v>
      </c>
      <c r="K372" s="185" t="s">
        <v>115</v>
      </c>
      <c r="L372" s="193">
        <v>4.8978650000000004</v>
      </c>
      <c r="M372" s="193" t="s">
        <v>939</v>
      </c>
      <c r="N372" s="193" t="s">
        <v>947</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939</v>
      </c>
      <c r="K373" s="185" t="s">
        <v>115</v>
      </c>
      <c r="L373" s="193">
        <v>3.6733989999999999</v>
      </c>
      <c r="M373" s="193" t="s">
        <v>939</v>
      </c>
      <c r="N373" s="193" t="s">
        <v>947</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939</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939</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939</v>
      </c>
      <c r="K376" s="185" t="s">
        <v>115</v>
      </c>
      <c r="L376" s="193">
        <v>24.812165647745132</v>
      </c>
      <c r="M376" s="193" t="s">
        <v>939</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939</v>
      </c>
      <c r="K377" s="185" t="s">
        <v>115</v>
      </c>
      <c r="L377" s="193">
        <v>28.211090713739395</v>
      </c>
      <c r="M377" s="193" t="s">
        <v>939</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939</v>
      </c>
      <c r="K378" s="185" t="s">
        <v>115</v>
      </c>
      <c r="L378" s="193">
        <v>13.255813159048557</v>
      </c>
      <c r="M378" s="193" t="s">
        <v>939</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939</v>
      </c>
      <c r="K379" s="185" t="s">
        <v>115</v>
      </c>
      <c r="L379" s="193">
        <v>22.093016654253006</v>
      </c>
      <c r="M379" s="193" t="s">
        <v>939</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939</v>
      </c>
      <c r="K380" s="185" t="s">
        <v>115</v>
      </c>
      <c r="L380" s="193">
        <v>27.191421017050743</v>
      </c>
      <c r="M380" s="193" t="s">
        <v>939</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939</v>
      </c>
      <c r="K381" s="185" t="s">
        <v>115</v>
      </c>
      <c r="L381" s="193">
        <v>19.373871386051178</v>
      </c>
      <c r="M381" s="193" t="s">
        <v>939</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939</v>
      </c>
      <c r="K382" s="185" t="s">
        <v>115</v>
      </c>
      <c r="L382" s="193">
        <v>11.216453276574612</v>
      </c>
      <c r="M382" s="193" t="s">
        <v>939</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939</v>
      </c>
      <c r="K383" s="185" t="s">
        <v>115</v>
      </c>
      <c r="L383" s="193">
        <v>13.595703057944775</v>
      </c>
      <c r="M383" s="193" t="s">
        <v>939</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939</v>
      </c>
      <c r="K384" s="185" t="s">
        <v>115</v>
      </c>
      <c r="L384" s="193">
        <v>17.67442375421524</v>
      </c>
      <c r="M384" s="193" t="s">
        <v>939</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939</v>
      </c>
      <c r="K385" s="185" t="s">
        <v>115</v>
      </c>
      <c r="L385" s="193">
        <v>13.93559668213129</v>
      </c>
      <c r="M385" s="193" t="s">
        <v>939</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939</v>
      </c>
      <c r="K386" s="185" t="s">
        <v>115</v>
      </c>
      <c r="L386" s="193">
        <v>14.275490306317806</v>
      </c>
      <c r="M386" s="193" t="s">
        <v>939</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939</v>
      </c>
      <c r="K387" s="185" t="s">
        <v>115</v>
      </c>
      <c r="L387" s="193">
        <v>18.694095313549042</v>
      </c>
      <c r="M387" s="193" t="s">
        <v>939</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939</v>
      </c>
      <c r="K388" s="185" t="s">
        <v>115</v>
      </c>
      <c r="L388" s="193">
        <v>7.8175347298383713</v>
      </c>
      <c r="M388" s="193" t="s">
        <v>939</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939</v>
      </c>
      <c r="K389" s="185" t="s">
        <v>115</v>
      </c>
      <c r="L389" s="193">
        <v>7.8175198286771774</v>
      </c>
      <c r="M389" s="193" t="s">
        <v>939</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939</v>
      </c>
      <c r="K390" s="185" t="s">
        <v>115</v>
      </c>
      <c r="L390" s="193">
        <v>11.556350626051426</v>
      </c>
      <c r="M390" s="193" t="s">
        <v>939</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939</v>
      </c>
      <c r="K391" s="185" t="s">
        <v>115</v>
      </c>
      <c r="L391" s="193">
        <v>14.615386724472046</v>
      </c>
      <c r="M391" s="193" t="s">
        <v>939</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939</v>
      </c>
      <c r="K392" s="185" t="s">
        <v>115</v>
      </c>
      <c r="L392" s="193">
        <v>7.8175347298383713</v>
      </c>
      <c r="M392" s="193" t="s">
        <v>939</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939</v>
      </c>
      <c r="K393" s="185" t="s">
        <v>115</v>
      </c>
      <c r="L393" s="193">
        <v>18.354201689362526</v>
      </c>
      <c r="M393" s="193" t="s">
        <v>939</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939</v>
      </c>
      <c r="K394" s="185" t="s">
        <v>115</v>
      </c>
      <c r="L394" s="193">
        <v>11.216461658477783</v>
      </c>
      <c r="M394" s="193" t="s">
        <v>939</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939</v>
      </c>
      <c r="K395" s="185" t="s">
        <v>115</v>
      </c>
      <c r="L395" s="193">
        <v>22.093025967478752</v>
      </c>
      <c r="M395" s="193" t="s">
        <v>939</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939</v>
      </c>
      <c r="K396" s="185" t="s">
        <v>115</v>
      </c>
      <c r="L396" s="193">
        <v>24.472268298268318</v>
      </c>
      <c r="M396" s="193" t="s">
        <v>939</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939</v>
      </c>
      <c r="K397" s="185" t="s">
        <v>115</v>
      </c>
      <c r="L397" s="193">
        <v>25.152057409286499</v>
      </c>
      <c r="M397" s="193" t="s">
        <v>939</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939</v>
      </c>
      <c r="K398" s="185" t="s">
        <v>115</v>
      </c>
      <c r="L398" s="193">
        <v>39.087656885385513</v>
      </c>
      <c r="M398" s="193" t="s">
        <v>939</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939</v>
      </c>
      <c r="K399" s="185" t="s">
        <v>115</v>
      </c>
      <c r="L399" s="193">
        <v>34.669052809476852</v>
      </c>
      <c r="M399" s="193" t="s">
        <v>939</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939</v>
      </c>
      <c r="K400" s="185" t="s">
        <v>115</v>
      </c>
      <c r="L400" s="193">
        <v>21.413238719105721</v>
      </c>
      <c r="M400" s="193" t="s">
        <v>939</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939</v>
      </c>
      <c r="K401" s="185" t="s">
        <v>115</v>
      </c>
      <c r="L401" s="193">
        <v>3.1926600000000001</v>
      </c>
      <c r="M401" s="193" t="s">
        <v>993</v>
      </c>
      <c r="N401" s="193" t="s">
        <v>947</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939</v>
      </c>
      <c r="K402" s="185" t="s">
        <v>115</v>
      </c>
      <c r="L402" s="193">
        <v>7.5963289999999999</v>
      </c>
      <c r="M402" s="193" t="s">
        <v>993</v>
      </c>
      <c r="N402" s="193" t="s">
        <v>947</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939</v>
      </c>
      <c r="K403" s="185" t="s">
        <v>115</v>
      </c>
      <c r="L403" s="193">
        <v>4.6238520000000003</v>
      </c>
      <c r="M403" s="193" t="s">
        <v>993</v>
      </c>
      <c r="N403" s="193" t="s">
        <v>947</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939</v>
      </c>
      <c r="K404" s="185" t="s">
        <v>115</v>
      </c>
      <c r="L404" s="193">
        <v>2.9724810000000002</v>
      </c>
      <c r="M404" s="193" t="s">
        <v>993</v>
      </c>
      <c r="N404" s="193" t="s">
        <v>947</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939</v>
      </c>
      <c r="K405" s="185" t="s">
        <v>115</v>
      </c>
      <c r="L405" s="193">
        <v>3.0825629999999999</v>
      </c>
      <c r="M405" s="193" t="s">
        <v>993</v>
      </c>
      <c r="N405" s="193" t="s">
        <v>947</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939</v>
      </c>
      <c r="K406" s="185" t="s">
        <v>115</v>
      </c>
      <c r="L406" s="193">
        <v>2.6422020000000002</v>
      </c>
      <c r="M406" s="193" t="s">
        <v>993</v>
      </c>
      <c r="N406" s="193" t="s">
        <v>947</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939</v>
      </c>
      <c r="K407" s="185" t="s">
        <v>115</v>
      </c>
      <c r="L407" s="193">
        <v>1.6513720000000001</v>
      </c>
      <c r="M407" s="193" t="s">
        <v>993</v>
      </c>
      <c r="N407" s="193" t="s">
        <v>947</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939</v>
      </c>
      <c r="K408" s="185" t="s">
        <v>115</v>
      </c>
      <c r="L408" s="193">
        <v>1.1009180000000001</v>
      </c>
      <c r="M408" s="193" t="s">
        <v>993</v>
      </c>
      <c r="N408" s="193" t="s">
        <v>947</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939</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939</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939</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939</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939</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939</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939</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939</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939</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939</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939</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939</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1054</v>
      </c>
      <c r="J421" s="185" t="s">
        <v>939</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939</v>
      </c>
      <c r="K422" s="185" t="s">
        <v>334</v>
      </c>
      <c r="L422" s="193">
        <v>12.95546</v>
      </c>
      <c r="M422" s="193" t="s">
        <v>993</v>
      </c>
      <c r="N422" s="193" t="s">
        <v>947</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939</v>
      </c>
      <c r="K423" s="185" t="s">
        <v>334</v>
      </c>
      <c r="L423" s="193">
        <v>12.95547</v>
      </c>
      <c r="M423" s="193" t="s">
        <v>993</v>
      </c>
      <c r="N423" s="193" t="s">
        <v>947</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939</v>
      </c>
      <c r="K424" s="185" t="s">
        <v>334</v>
      </c>
      <c r="L424" s="193">
        <v>12.550610000000001</v>
      </c>
      <c r="M424" s="193" t="s">
        <v>993</v>
      </c>
      <c r="N424" s="193" t="s">
        <v>947</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939</v>
      </c>
      <c r="K425" s="185" t="s">
        <v>334</v>
      </c>
      <c r="L425" s="193">
        <v>11.336029999999999</v>
      </c>
      <c r="M425" s="193" t="s">
        <v>993</v>
      </c>
      <c r="N425" s="193" t="s">
        <v>947</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939</v>
      </c>
      <c r="K426" s="185" t="s">
        <v>334</v>
      </c>
      <c r="L426" s="193">
        <v>9.7165990000000004</v>
      </c>
      <c r="M426" s="193" t="s">
        <v>993</v>
      </c>
      <c r="N426" s="193" t="s">
        <v>947</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939</v>
      </c>
      <c r="K427" s="185" t="s">
        <v>334</v>
      </c>
      <c r="L427" s="193">
        <v>7.2874470000000002</v>
      </c>
      <c r="M427" s="193" t="s">
        <v>993</v>
      </c>
      <c r="N427" s="193" t="s">
        <v>947</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939</v>
      </c>
      <c r="K428" s="185" t="s">
        <v>334</v>
      </c>
      <c r="L428" s="193">
        <v>5.2631610000000002</v>
      </c>
      <c r="M428" s="193" t="s">
        <v>993</v>
      </c>
      <c r="N428" s="193" t="s">
        <v>947</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939</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939</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939</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1054</v>
      </c>
      <c r="J432" s="185" t="s">
        <v>939</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939</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939</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939</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939</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1054</v>
      </c>
      <c r="J437" s="185" t="s">
        <v>939</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939</v>
      </c>
      <c r="K438" s="185" t="s">
        <v>334</v>
      </c>
      <c r="L438" s="193">
        <v>4.8583030000000003</v>
      </c>
      <c r="M438" s="193" t="s">
        <v>993</v>
      </c>
      <c r="N438" s="193" t="s">
        <v>947</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939</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939</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939</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939</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939</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939</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1054</v>
      </c>
      <c r="J445" s="185" t="s">
        <v>939</v>
      </c>
      <c r="K445" s="185" t="s">
        <v>334</v>
      </c>
      <c r="M445" s="193"/>
      <c r="N445" s="193"/>
      <c r="O445" s="197">
        <v>2</v>
      </c>
      <c r="P445" s="186" t="s">
        <v>1055</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939</v>
      </c>
      <c r="K446" s="185" t="s">
        <v>334</v>
      </c>
      <c r="L446" s="193">
        <v>46.963549999999998</v>
      </c>
      <c r="M446" s="193" t="s">
        <v>993</v>
      </c>
      <c r="N446" s="193" t="s">
        <v>947</v>
      </c>
      <c r="O446" s="197">
        <v>2</v>
      </c>
      <c r="P446" s="186" t="s">
        <v>1055</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939</v>
      </c>
      <c r="K447" s="185" t="s">
        <v>334</v>
      </c>
      <c r="L447" s="193">
        <v>32.388689999999997</v>
      </c>
      <c r="M447" s="193" t="s">
        <v>993</v>
      </c>
      <c r="N447" s="193" t="s">
        <v>947</v>
      </c>
      <c r="O447" s="197">
        <v>2</v>
      </c>
      <c r="P447" s="186" t="s">
        <v>1055</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939</v>
      </c>
      <c r="K448" s="185" t="s">
        <v>334</v>
      </c>
      <c r="L448" s="193">
        <v>31.17407</v>
      </c>
      <c r="M448" s="193" t="s">
        <v>993</v>
      </c>
      <c r="N448" s="193" t="s">
        <v>947</v>
      </c>
      <c r="O448" s="197">
        <v>2</v>
      </c>
      <c r="P448" s="186" t="s">
        <v>1055</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939</v>
      </c>
      <c r="K449" s="185" t="s">
        <v>334</v>
      </c>
      <c r="L449" s="193">
        <v>27.125530000000001</v>
      </c>
      <c r="M449" s="193" t="s">
        <v>993</v>
      </c>
      <c r="N449" s="193" t="s">
        <v>947</v>
      </c>
      <c r="O449" s="197">
        <v>2</v>
      </c>
      <c r="P449" s="186" t="s">
        <v>1055</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939</v>
      </c>
      <c r="K450" s="185" t="s">
        <v>334</v>
      </c>
      <c r="L450" s="193">
        <v>18.218610000000002</v>
      </c>
      <c r="M450" s="193" t="s">
        <v>993</v>
      </c>
      <c r="N450" s="193" t="s">
        <v>947</v>
      </c>
      <c r="O450" s="197">
        <v>2</v>
      </c>
      <c r="P450" s="186" t="s">
        <v>1055</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939</v>
      </c>
      <c r="K451" s="185" t="s">
        <v>334</v>
      </c>
      <c r="L451" s="193">
        <v>15.384600000000001</v>
      </c>
      <c r="M451" s="193" t="s">
        <v>993</v>
      </c>
      <c r="N451" s="193" t="s">
        <v>947</v>
      </c>
      <c r="O451" s="197">
        <v>2</v>
      </c>
      <c r="P451" s="186" t="s">
        <v>1055</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939</v>
      </c>
      <c r="K452" s="185" t="s">
        <v>334</v>
      </c>
      <c r="L452" s="193">
        <v>12.95547</v>
      </c>
      <c r="M452" s="193" t="s">
        <v>993</v>
      </c>
      <c r="N452" s="193" t="s">
        <v>947</v>
      </c>
      <c r="O452" s="197">
        <v>2</v>
      </c>
      <c r="P452" s="186" t="s">
        <v>1055</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939</v>
      </c>
      <c r="K453" s="185" t="s">
        <v>334</v>
      </c>
      <c r="L453" s="193">
        <v>11.74089</v>
      </c>
      <c r="M453" s="193" t="s">
        <v>993</v>
      </c>
      <c r="N453" s="193" t="s">
        <v>947</v>
      </c>
      <c r="O453" s="197">
        <v>2</v>
      </c>
      <c r="P453" s="186" t="s">
        <v>1055</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939</v>
      </c>
      <c r="K454" s="185" t="s">
        <v>334</v>
      </c>
      <c r="L454" s="193">
        <v>8.9068830000000005</v>
      </c>
      <c r="M454" s="193" t="s">
        <v>993</v>
      </c>
      <c r="N454" s="193" t="s">
        <v>947</v>
      </c>
      <c r="O454" s="197">
        <v>2</v>
      </c>
      <c r="P454" s="186" t="s">
        <v>1055</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939</v>
      </c>
      <c r="K455" s="185" t="s">
        <v>334</v>
      </c>
      <c r="L455" s="193">
        <v>6.4777339999999999</v>
      </c>
      <c r="M455" s="193" t="s">
        <v>993</v>
      </c>
      <c r="N455" s="193" t="s">
        <v>947</v>
      </c>
      <c r="O455" s="197">
        <v>2</v>
      </c>
      <c r="P455" s="186" t="s">
        <v>1055</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939</v>
      </c>
      <c r="K456" s="185" t="s">
        <v>334</v>
      </c>
      <c r="M456" s="193"/>
      <c r="N456" s="193"/>
      <c r="O456" s="197">
        <v>2</v>
      </c>
      <c r="P456" s="186" t="s">
        <v>1055</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1054</v>
      </c>
      <c r="J457" s="185" t="s">
        <v>939</v>
      </c>
      <c r="K457" s="185" t="s">
        <v>334</v>
      </c>
      <c r="M457" s="193"/>
      <c r="N457" s="193"/>
      <c r="O457" s="197">
        <v>2</v>
      </c>
      <c r="P457" s="186" t="s">
        <v>1055</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939</v>
      </c>
      <c r="K458" s="185" t="s">
        <v>334</v>
      </c>
      <c r="L458" s="193">
        <v>23.481780000000001</v>
      </c>
      <c r="M458" s="193" t="s">
        <v>993</v>
      </c>
      <c r="N458" s="193" t="s">
        <v>947</v>
      </c>
      <c r="O458" s="197">
        <v>2</v>
      </c>
      <c r="P458" s="186" t="s">
        <v>1055</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939</v>
      </c>
      <c r="K459" s="185" t="s">
        <v>334</v>
      </c>
      <c r="L459" s="193">
        <v>20.647770000000001</v>
      </c>
      <c r="M459" s="193" t="s">
        <v>993</v>
      </c>
      <c r="N459" s="193" t="s">
        <v>947</v>
      </c>
      <c r="O459" s="197">
        <v>2</v>
      </c>
      <c r="P459" s="186" t="s">
        <v>1055</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939</v>
      </c>
      <c r="K460" s="185" t="s">
        <v>334</v>
      </c>
      <c r="L460" s="193">
        <v>18.218610000000002</v>
      </c>
      <c r="M460" s="193" t="s">
        <v>993</v>
      </c>
      <c r="N460" s="193" t="s">
        <v>947</v>
      </c>
      <c r="O460" s="197">
        <v>2</v>
      </c>
      <c r="P460" s="186" t="s">
        <v>1055</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939</v>
      </c>
      <c r="K461" s="185" t="s">
        <v>334</v>
      </c>
      <c r="L461" s="193">
        <v>17.004100000000001</v>
      </c>
      <c r="M461" s="193" t="s">
        <v>993</v>
      </c>
      <c r="N461" s="193" t="s">
        <v>947</v>
      </c>
      <c r="O461" s="197">
        <v>2</v>
      </c>
      <c r="P461" s="186" t="s">
        <v>1055</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939</v>
      </c>
      <c r="K462" s="185" t="s">
        <v>334</v>
      </c>
      <c r="L462" s="193">
        <v>14.979749999999999</v>
      </c>
      <c r="M462" s="193" t="s">
        <v>993</v>
      </c>
      <c r="N462" s="193" t="s">
        <v>947</v>
      </c>
      <c r="O462" s="197">
        <v>2</v>
      </c>
      <c r="P462" s="186" t="s">
        <v>1055</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939</v>
      </c>
      <c r="K463" s="185" t="s">
        <v>334</v>
      </c>
      <c r="L463" s="193">
        <v>12.14575</v>
      </c>
      <c r="M463" s="193" t="s">
        <v>993</v>
      </c>
      <c r="N463" s="193" t="s">
        <v>947</v>
      </c>
      <c r="O463" s="197">
        <v>2</v>
      </c>
      <c r="P463" s="186" t="s">
        <v>1055</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939</v>
      </c>
      <c r="K464" s="185" t="s">
        <v>334</v>
      </c>
      <c r="L464" s="193">
        <v>9.3117409999999996</v>
      </c>
      <c r="M464" s="193" t="s">
        <v>993</v>
      </c>
      <c r="N464" s="193" t="s">
        <v>947</v>
      </c>
      <c r="O464" s="197">
        <v>2</v>
      </c>
      <c r="P464" s="186" t="s">
        <v>1055</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939</v>
      </c>
      <c r="K465" s="185" t="s">
        <v>334</v>
      </c>
      <c r="L465" s="193">
        <v>8.5020220000000002</v>
      </c>
      <c r="M465" s="193" t="s">
        <v>993</v>
      </c>
      <c r="N465" s="193" t="s">
        <v>947</v>
      </c>
      <c r="O465" s="197">
        <v>2</v>
      </c>
      <c r="P465" s="186" t="s">
        <v>1055</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939</v>
      </c>
      <c r="K466" s="185" t="s">
        <v>334</v>
      </c>
      <c r="L466" s="193">
        <v>8.5020279999999993</v>
      </c>
      <c r="M466" s="193" t="s">
        <v>993</v>
      </c>
      <c r="N466" s="193" t="s">
        <v>947</v>
      </c>
      <c r="O466" s="197">
        <v>2</v>
      </c>
      <c r="P466" s="186" t="s">
        <v>1055</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939</v>
      </c>
      <c r="K467" s="185" t="s">
        <v>334</v>
      </c>
      <c r="L467" s="193">
        <v>6.8825950000000002</v>
      </c>
      <c r="M467" s="193" t="s">
        <v>993</v>
      </c>
      <c r="N467" s="193" t="s">
        <v>947</v>
      </c>
      <c r="O467" s="197">
        <v>2</v>
      </c>
      <c r="P467" s="186" t="s">
        <v>1055</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939</v>
      </c>
      <c r="K468" s="185" t="s">
        <v>334</v>
      </c>
      <c r="M468" s="193"/>
      <c r="N468" s="193"/>
      <c r="O468" s="197">
        <v>2</v>
      </c>
      <c r="P468" s="186" t="s">
        <v>1055</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957</v>
      </c>
      <c r="K469" s="185" t="s">
        <v>115</v>
      </c>
      <c r="L469" s="193">
        <v>4.8325469999999999</v>
      </c>
      <c r="M469" s="193" t="s">
        <v>957</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957</v>
      </c>
      <c r="K470" s="185" t="s">
        <v>115</v>
      </c>
      <c r="L470" s="193">
        <v>3.0338449999999999</v>
      </c>
      <c r="M470" s="193" t="s">
        <v>957</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957</v>
      </c>
      <c r="K471" s="185" t="s">
        <v>115</v>
      </c>
      <c r="L471" s="193">
        <v>2.337154</v>
      </c>
      <c r="M471" s="193" t="s">
        <v>957</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957</v>
      </c>
      <c r="K472" s="185" t="s">
        <v>115</v>
      </c>
      <c r="L472" s="193">
        <v>2.045248</v>
      </c>
      <c r="M472" s="193" t="s">
        <v>957</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957</v>
      </c>
      <c r="K473" s="185" t="s">
        <v>115</v>
      </c>
      <c r="L473" s="193">
        <v>1.3367500000000001</v>
      </c>
      <c r="M473" s="193" t="s">
        <v>957</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957</v>
      </c>
      <c r="K474" s="185" t="s">
        <v>115</v>
      </c>
      <c r="L474" s="193">
        <v>1.3393120000000001</v>
      </c>
      <c r="M474" s="193" t="s">
        <v>957</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939</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939</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939</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939</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939</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939</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939</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939</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939</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939</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939</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939</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939</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939</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939</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939</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939</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939</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939</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939</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939</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939</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939</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939</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939</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939</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939</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939</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939</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939</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939</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939</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939</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939</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939</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939</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939</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939</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939</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939</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939</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939</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939</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939</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939</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939</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939</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939</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939</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939</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939</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939</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939</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939</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939</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939</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939</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939</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939</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939</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939</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939</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939</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939</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939</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939</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939</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939</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939</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939</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939</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939</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939</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939</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939</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939</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939</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939</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939</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939</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939</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939</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939</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939</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939</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939</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939</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939</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939</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939</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939</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939</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939</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939</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939</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939</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939</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939</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939</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939</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939</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939</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939</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939</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939</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939</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939</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939</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939</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939</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939</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939</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939</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939</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939</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939</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939</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939</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939</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939</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939</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939</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939</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939</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939</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939</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939</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939</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939</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939</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939</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939</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939</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939</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939</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939</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939</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939</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939</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939</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939</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939</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939</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939</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939</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939</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939</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939</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939</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939</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939</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939</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939</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939</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939</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939</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939</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939</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939</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939</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939</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939</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939</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939</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939</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939</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939</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939</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939</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939</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939</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939</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939</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939</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939</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939</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939</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939</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939</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939</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939</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939</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939</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939</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939</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939</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939</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939</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939</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939</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939</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939</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939</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939</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939</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939</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939</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939</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939</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939</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939</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939</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939</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939</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939</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939</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939</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939</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939</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939</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939</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939</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939</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939</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939</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939</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939</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939</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939</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939</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939</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939</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939</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939</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939</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939</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939</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939</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939</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939</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939</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939</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939</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939</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939</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939</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939</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939</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939</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939</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939</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960</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960</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960</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960</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960</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960</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960</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960</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960</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960</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960</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960</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960</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960</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939</v>
      </c>
      <c r="K731" s="185" t="s">
        <v>115</v>
      </c>
      <c r="M731" s="193"/>
      <c r="N731" s="193"/>
      <c r="O731" s="197">
        <v>2</v>
      </c>
      <c r="P731" s="186" t="s">
        <v>1349</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939</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939</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939</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939</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939</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939</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939</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939</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939</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939</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939</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939</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939</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939</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939</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939</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939</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939</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939</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939</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939</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939</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939</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939</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939</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939</v>
      </c>
      <c r="K757" s="185" t="s">
        <v>115</v>
      </c>
      <c r="M757" s="193"/>
      <c r="N757" s="193"/>
      <c r="O757" s="197">
        <v>2</v>
      </c>
      <c r="P757" s="186" t="s">
        <v>1350</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939</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939</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939</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939</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939</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939</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939</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939</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939</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939</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939</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939</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939</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939</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939</v>
      </c>
      <c r="K772" s="185" t="s">
        <v>115</v>
      </c>
      <c r="M772" s="193"/>
      <c r="N772" s="193"/>
      <c r="O772" s="197">
        <v>2</v>
      </c>
      <c r="P772" s="186" t="s">
        <v>1351</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939</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939</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939</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939</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939</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939</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939</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939</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939</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939</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939</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939</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939</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939</v>
      </c>
      <c r="K786" s="185" t="s">
        <v>115</v>
      </c>
      <c r="M786" s="193"/>
      <c r="N786" s="193"/>
      <c r="O786" s="197">
        <v>2</v>
      </c>
      <c r="P786" s="186" t="s">
        <v>1350</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939</v>
      </c>
      <c r="K787" s="185" t="s">
        <v>994</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939</v>
      </c>
      <c r="K788" s="185" t="s">
        <v>994</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939</v>
      </c>
      <c r="K789" s="185" t="s">
        <v>994</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939</v>
      </c>
      <c r="K790" s="185" t="s">
        <v>994</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939</v>
      </c>
      <c r="K791" s="185" t="s">
        <v>994</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939</v>
      </c>
      <c r="K792" s="185" t="s">
        <v>994</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939</v>
      </c>
      <c r="K793" s="185" t="s">
        <v>994</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939</v>
      </c>
      <c r="K794" s="185" t="s">
        <v>994</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939</v>
      </c>
      <c r="K795" s="185" t="s">
        <v>994</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939</v>
      </c>
      <c r="K796" s="185" t="s">
        <v>994</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939</v>
      </c>
      <c r="K797" s="185" t="s">
        <v>994</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957</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957</v>
      </c>
      <c r="K799" s="185" t="s">
        <v>334</v>
      </c>
      <c r="L799" s="193">
        <v>3.69</v>
      </c>
      <c r="M799" s="193" t="s">
        <v>957</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957</v>
      </c>
      <c r="K800" s="185" t="s">
        <v>334</v>
      </c>
      <c r="L800" s="193">
        <v>2.94</v>
      </c>
      <c r="M800" s="193" t="s">
        <v>957</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957</v>
      </c>
      <c r="K801" s="185" t="s">
        <v>334</v>
      </c>
      <c r="L801" s="193">
        <v>2.94</v>
      </c>
      <c r="M801" s="193" t="s">
        <v>957</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957</v>
      </c>
      <c r="K802" s="185" t="s">
        <v>334</v>
      </c>
      <c r="L802" s="193">
        <v>1.8</v>
      </c>
      <c r="M802" s="193" t="s">
        <v>957</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957</v>
      </c>
      <c r="K803" s="185" t="s">
        <v>334</v>
      </c>
      <c r="L803" s="193">
        <v>1.94</v>
      </c>
      <c r="M803" s="193" t="s">
        <v>957</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957</v>
      </c>
      <c r="K804" s="185" t="s">
        <v>334</v>
      </c>
      <c r="L804" s="193">
        <v>1.06</v>
      </c>
      <c r="M804" s="193" t="s">
        <v>957</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957</v>
      </c>
      <c r="K805" s="185" t="s">
        <v>334</v>
      </c>
      <c r="L805" s="193">
        <v>1.08</v>
      </c>
      <c r="M805" s="193" t="s">
        <v>957</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957</v>
      </c>
      <c r="K806" s="185" t="s">
        <v>334</v>
      </c>
      <c r="L806" s="193">
        <v>0.91</v>
      </c>
      <c r="M806" s="193" t="s">
        <v>957</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957</v>
      </c>
      <c r="K807" s="185" t="s">
        <v>334</v>
      </c>
      <c r="L807" s="193">
        <v>0.79</v>
      </c>
      <c r="M807" s="193" t="s">
        <v>957</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957</v>
      </c>
      <c r="K808" s="185" t="s">
        <v>334</v>
      </c>
      <c r="L808" s="193">
        <v>0.57999999999999996</v>
      </c>
      <c r="M808" s="193" t="s">
        <v>957</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957</v>
      </c>
      <c r="K809" s="185" t="s">
        <v>334</v>
      </c>
      <c r="L809" s="193">
        <v>0.53</v>
      </c>
      <c r="M809" s="193" t="s">
        <v>957</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957</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957</v>
      </c>
      <c r="K811" s="185" t="s">
        <v>334</v>
      </c>
      <c r="L811" s="193">
        <v>2.66</v>
      </c>
      <c r="M811" s="193" t="s">
        <v>957</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957</v>
      </c>
      <c r="K812" s="185" t="s">
        <v>334</v>
      </c>
      <c r="L812" s="193">
        <v>3.66</v>
      </c>
      <c r="M812" s="193" t="s">
        <v>957</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957</v>
      </c>
      <c r="K813" s="185" t="s">
        <v>334</v>
      </c>
      <c r="L813" s="193">
        <v>2.42</v>
      </c>
      <c r="M813" s="193" t="s">
        <v>957</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957</v>
      </c>
      <c r="K814" s="185" t="s">
        <v>334</v>
      </c>
      <c r="L814" s="193">
        <v>1.72</v>
      </c>
      <c r="M814" s="193" t="s">
        <v>957</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957</v>
      </c>
      <c r="K815" s="185" t="s">
        <v>334</v>
      </c>
      <c r="L815" s="193">
        <v>1.57</v>
      </c>
      <c r="M815" s="193" t="s">
        <v>957</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957</v>
      </c>
      <c r="K816" s="185" t="s">
        <v>334</v>
      </c>
      <c r="L816" s="193">
        <v>0.99</v>
      </c>
      <c r="M816" s="193" t="s">
        <v>957</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957</v>
      </c>
      <c r="K817" s="185" t="s">
        <v>334</v>
      </c>
      <c r="L817" s="193">
        <v>1.21</v>
      </c>
      <c r="M817" s="193" t="s">
        <v>957</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957</v>
      </c>
      <c r="K818" s="185" t="s">
        <v>334</v>
      </c>
      <c r="L818" s="193">
        <v>1.05</v>
      </c>
      <c r="M818" s="193" t="s">
        <v>957</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957</v>
      </c>
      <c r="K819" s="185" t="s">
        <v>334</v>
      </c>
      <c r="L819" s="193">
        <v>0.97</v>
      </c>
      <c r="M819" s="193" t="s">
        <v>957</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957</v>
      </c>
      <c r="K820" s="185" t="s">
        <v>334</v>
      </c>
      <c r="L820" s="193">
        <v>0.82</v>
      </c>
      <c r="M820" s="193" t="s">
        <v>957</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957</v>
      </c>
      <c r="K821" s="185" t="s">
        <v>334</v>
      </c>
      <c r="L821" s="193">
        <v>0.65</v>
      </c>
      <c r="M821" s="193" t="s">
        <v>957</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939</v>
      </c>
      <c r="K822" s="185" t="s">
        <v>115</v>
      </c>
      <c r="L822" s="193">
        <v>12.44534</v>
      </c>
      <c r="M822" s="193" t="s">
        <v>939</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939</v>
      </c>
      <c r="K823" s="185" t="s">
        <v>115</v>
      </c>
      <c r="L823" s="193">
        <v>5.1138940000000002</v>
      </c>
      <c r="M823" s="193" t="s">
        <v>939</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939</v>
      </c>
      <c r="K824" s="185" t="s">
        <v>115</v>
      </c>
      <c r="L824" s="193">
        <v>4.263865</v>
      </c>
      <c r="M824" s="193" t="s">
        <v>939</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939</v>
      </c>
      <c r="K825" s="185" t="s">
        <v>115</v>
      </c>
      <c r="L825" s="193">
        <v>5.1154190000000002</v>
      </c>
      <c r="M825" s="193" t="s">
        <v>939</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939</v>
      </c>
      <c r="K826" s="185" t="s">
        <v>115</v>
      </c>
      <c r="L826" s="193">
        <v>3.2403230000000001</v>
      </c>
      <c r="M826" s="193" t="s">
        <v>939</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939</v>
      </c>
      <c r="K827" s="185" t="s">
        <v>115</v>
      </c>
      <c r="L827" s="193">
        <v>2.0478420000000002</v>
      </c>
      <c r="M827" s="193" t="s">
        <v>939</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939</v>
      </c>
      <c r="K828" s="185" t="s">
        <v>115</v>
      </c>
      <c r="L828" s="193">
        <v>1.0235399999999999</v>
      </c>
      <c r="M828" s="193" t="s">
        <v>939</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939</v>
      </c>
      <c r="K829" s="185" t="s">
        <v>115</v>
      </c>
      <c r="L829" s="193">
        <v>1.875</v>
      </c>
      <c r="M829" s="193" t="s">
        <v>939</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939</v>
      </c>
      <c r="K830" s="185" t="s">
        <v>115</v>
      </c>
      <c r="L830" s="193">
        <v>1.193182</v>
      </c>
      <c r="M830" s="193" t="s">
        <v>939</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939</v>
      </c>
      <c r="K831" s="185" t="s">
        <v>115</v>
      </c>
      <c r="L831" s="193">
        <v>0.68181820000000004</v>
      </c>
      <c r="M831" s="193" t="s">
        <v>939</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939</v>
      </c>
      <c r="K832" s="185" t="s">
        <v>115</v>
      </c>
      <c r="L832" s="193">
        <v>0.85227299999999995</v>
      </c>
      <c r="M832" s="193" t="s">
        <v>939</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939</v>
      </c>
      <c r="K833" s="185" t="s">
        <v>115</v>
      </c>
      <c r="L833" s="193">
        <v>0.34090939999999997</v>
      </c>
      <c r="M833" s="193" t="s">
        <v>939</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939</v>
      </c>
      <c r="K834" s="185" t="s">
        <v>115</v>
      </c>
      <c r="L834" s="193">
        <v>27.500060000000001</v>
      </c>
      <c r="M834" s="193" t="s">
        <v>939</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939</v>
      </c>
      <c r="K835" s="185" t="s">
        <v>115</v>
      </c>
      <c r="L835" s="193">
        <v>16.66724</v>
      </c>
      <c r="M835" s="193" t="s">
        <v>939</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939</v>
      </c>
      <c r="K836" s="185" t="s">
        <v>115</v>
      </c>
      <c r="L836" s="193">
        <v>12.33389</v>
      </c>
      <c r="M836" s="193" t="s">
        <v>939</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939</v>
      </c>
      <c r="K837" s="185" t="s">
        <v>115</v>
      </c>
      <c r="L837" s="193">
        <v>11.0002</v>
      </c>
      <c r="M837" s="193" t="s">
        <v>939</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939</v>
      </c>
      <c r="K838" s="185" t="s">
        <v>115</v>
      </c>
      <c r="L838" s="193">
        <v>7.5000210000000003</v>
      </c>
      <c r="M838" s="193" t="s">
        <v>939</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939</v>
      </c>
      <c r="K839" s="185" t="s">
        <v>115</v>
      </c>
      <c r="L839" s="193">
        <v>6.9998360000000002</v>
      </c>
      <c r="M839" s="193" t="s">
        <v>939</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939</v>
      </c>
      <c r="K840" s="185" t="s">
        <v>115</v>
      </c>
      <c r="L840" s="193">
        <v>4.6665029999999996</v>
      </c>
      <c r="M840" s="193" t="s">
        <v>939</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939</v>
      </c>
      <c r="K841" s="185" t="s">
        <v>115</v>
      </c>
      <c r="L841" s="193">
        <v>3.1673840000000002</v>
      </c>
      <c r="M841" s="193" t="s">
        <v>939</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939</v>
      </c>
      <c r="K842" s="185" t="s">
        <v>115</v>
      </c>
      <c r="L842" s="193">
        <v>2.5001829999999998</v>
      </c>
      <c r="M842" s="193" t="s">
        <v>939</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939</v>
      </c>
      <c r="K843" s="185" t="s">
        <v>115</v>
      </c>
      <c r="L843" s="193">
        <v>0.41379310000000002</v>
      </c>
      <c r="M843" s="193" t="s">
        <v>939</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939</v>
      </c>
      <c r="K844" s="185" t="s">
        <v>115</v>
      </c>
      <c r="L844" s="193">
        <v>2.7586210000000002</v>
      </c>
      <c r="M844" s="193" t="s">
        <v>939</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939</v>
      </c>
      <c r="K845" s="185" t="s">
        <v>115</v>
      </c>
      <c r="L845" s="193">
        <v>4.7586209999999998</v>
      </c>
      <c r="M845" s="193" t="s">
        <v>939</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939</v>
      </c>
      <c r="K846" s="185" t="s">
        <v>115</v>
      </c>
      <c r="L846" s="193">
        <v>3.9999989999999999</v>
      </c>
      <c r="M846" s="193" t="s">
        <v>939</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939</v>
      </c>
      <c r="K847" s="185" t="s">
        <v>115</v>
      </c>
      <c r="L847" s="193">
        <v>1.5172410000000001</v>
      </c>
      <c r="M847" s="193" t="s">
        <v>939</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939</v>
      </c>
      <c r="K848" s="185" t="s">
        <v>115</v>
      </c>
      <c r="L848" s="193">
        <v>2.137931</v>
      </c>
      <c r="M848" s="193" t="s">
        <v>939</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939</v>
      </c>
      <c r="K849" s="185" t="s">
        <v>115</v>
      </c>
      <c r="L849" s="193">
        <v>1.37931</v>
      </c>
      <c r="M849" s="193" t="s">
        <v>939</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939</v>
      </c>
      <c r="K850" s="185" t="s">
        <v>115</v>
      </c>
      <c r="L850" s="193">
        <v>0.48275869999999999</v>
      </c>
      <c r="M850" s="193" t="s">
        <v>939</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939</v>
      </c>
      <c r="K851" s="185" t="s">
        <v>115</v>
      </c>
      <c r="L851" s="193">
        <v>0.48554920000000001</v>
      </c>
      <c r="M851" s="193" t="s">
        <v>939</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939</v>
      </c>
      <c r="K852" s="185" t="s">
        <v>115</v>
      </c>
      <c r="L852" s="193">
        <v>0.76300570000000001</v>
      </c>
      <c r="M852" s="193" t="s">
        <v>939</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939</v>
      </c>
      <c r="K853" s="185" t="s">
        <v>115</v>
      </c>
      <c r="L853" s="193">
        <v>0.76300579999999996</v>
      </c>
      <c r="M853" s="193" t="s">
        <v>939</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939</v>
      </c>
      <c r="K854" s="185" t="s">
        <v>115</v>
      </c>
      <c r="L854" s="193">
        <v>0.62427750000000004</v>
      </c>
      <c r="M854" s="193" t="s">
        <v>939</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939</v>
      </c>
      <c r="K855" s="185" t="s">
        <v>115</v>
      </c>
      <c r="L855" s="193">
        <v>0.55491330000000005</v>
      </c>
      <c r="M855" s="193" t="s">
        <v>939</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939</v>
      </c>
      <c r="K856" s="185" t="s">
        <v>115</v>
      </c>
      <c r="L856" s="193">
        <v>0.55491330000000005</v>
      </c>
      <c r="M856" s="193" t="s">
        <v>939</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939</v>
      </c>
      <c r="K857" s="185" t="s">
        <v>115</v>
      </c>
      <c r="L857" s="193">
        <v>0.2774567</v>
      </c>
      <c r="M857" s="193" t="s">
        <v>939</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939</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939</v>
      </c>
      <c r="K859" s="185" t="s">
        <v>115</v>
      </c>
      <c r="L859" s="193">
        <v>27.89217</v>
      </c>
      <c r="M859" s="193" t="s">
        <v>939</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939</v>
      </c>
      <c r="K860" s="185" t="s">
        <v>115</v>
      </c>
      <c r="L860" s="193">
        <v>16.534669999999998</v>
      </c>
      <c r="M860" s="193" t="s">
        <v>939</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939</v>
      </c>
      <c r="K861" s="185" t="s">
        <v>115</v>
      </c>
      <c r="L861" s="193">
        <v>12.359249999999999</v>
      </c>
      <c r="M861" s="193" t="s">
        <v>939</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939</v>
      </c>
      <c r="K862" s="185" t="s">
        <v>115</v>
      </c>
      <c r="L862" s="193">
        <v>10.856450000000001</v>
      </c>
      <c r="M862" s="193" t="s">
        <v>939</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939</v>
      </c>
      <c r="K863" s="185" t="s">
        <v>115</v>
      </c>
      <c r="L863" s="193">
        <v>7.8494320000000002</v>
      </c>
      <c r="M863" s="193" t="s">
        <v>939</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939</v>
      </c>
      <c r="K864" s="185" t="s">
        <v>115</v>
      </c>
      <c r="L864" s="193">
        <v>6.5143719999999998</v>
      </c>
      <c r="M864" s="193" t="s">
        <v>939</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939</v>
      </c>
      <c r="K865" s="185" t="s">
        <v>115</v>
      </c>
      <c r="L865" s="193">
        <v>4.6764710000000003</v>
      </c>
      <c r="M865" s="193" t="s">
        <v>939</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939</v>
      </c>
      <c r="K866" s="185" t="s">
        <v>115</v>
      </c>
      <c r="L866" s="193">
        <v>3.0070139999999999</v>
      </c>
      <c r="M866" s="193" t="s">
        <v>939</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939</v>
      </c>
      <c r="K867" s="185" t="s">
        <v>115</v>
      </c>
      <c r="L867" s="193">
        <v>2.6719140000000001</v>
      </c>
      <c r="M867" s="193" t="s">
        <v>939</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1030</v>
      </c>
      <c r="J868" s="185" t="s">
        <v>939</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939</v>
      </c>
      <c r="K869" s="185" t="s">
        <v>334</v>
      </c>
      <c r="L869" s="193">
        <v>0.85631040000000003</v>
      </c>
      <c r="M869" s="193" t="s">
        <v>939</v>
      </c>
      <c r="N869" s="193" t="s">
        <v>947</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939</v>
      </c>
      <c r="K870" s="185" t="s">
        <v>334</v>
      </c>
      <c r="L870" s="193">
        <v>1.586341</v>
      </c>
      <c r="M870" s="193" t="s">
        <v>939</v>
      </c>
      <c r="N870" s="193" t="s">
        <v>947</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939</v>
      </c>
      <c r="K871" s="185" t="s">
        <v>334</v>
      </c>
      <c r="L871" s="193">
        <v>2.0373589999999999</v>
      </c>
      <c r="M871" s="193" t="s">
        <v>939</v>
      </c>
      <c r="N871" s="193" t="s">
        <v>947</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939</v>
      </c>
      <c r="K872" s="185" t="s">
        <v>334</v>
      </c>
      <c r="L872" s="193">
        <v>1.2931509999999999</v>
      </c>
      <c r="M872" s="193" t="s">
        <v>939</v>
      </c>
      <c r="N872" s="193" t="s">
        <v>947</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939</v>
      </c>
      <c r="K873" s="185" t="s">
        <v>334</v>
      </c>
      <c r="L873" s="193">
        <v>1.206161</v>
      </c>
      <c r="M873" s="193" t="s">
        <v>939</v>
      </c>
      <c r="N873" s="193" t="s">
        <v>947</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939</v>
      </c>
      <c r="K874" s="185" t="s">
        <v>334</v>
      </c>
      <c r="L874" s="193">
        <v>0.9924965</v>
      </c>
      <c r="M874" s="193" t="s">
        <v>939</v>
      </c>
      <c r="N874" s="193" t="s">
        <v>947</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939</v>
      </c>
      <c r="K875" s="185" t="s">
        <v>334</v>
      </c>
      <c r="L875" s="193">
        <v>0.75121119999999997</v>
      </c>
      <c r="M875" s="193" t="s">
        <v>939</v>
      </c>
      <c r="N875" s="193" t="s">
        <v>947</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939</v>
      </c>
      <c r="K876" s="185" t="s">
        <v>334</v>
      </c>
      <c r="L876" s="193">
        <v>0.61813689999999999</v>
      </c>
      <c r="M876" s="193" t="s">
        <v>939</v>
      </c>
      <c r="N876" s="193" t="s">
        <v>947</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939</v>
      </c>
      <c r="K877" s="185" t="s">
        <v>334</v>
      </c>
      <c r="L877" s="193">
        <v>0.50160170000000004</v>
      </c>
      <c r="M877" s="193" t="s">
        <v>939</v>
      </c>
      <c r="N877" s="193" t="s">
        <v>947</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939</v>
      </c>
      <c r="K878" s="185" t="s">
        <v>334</v>
      </c>
      <c r="L878" s="193">
        <v>0.18075749999999999</v>
      </c>
      <c r="M878" s="193" t="s">
        <v>939</v>
      </c>
      <c r="N878" s="193" t="s">
        <v>947</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939</v>
      </c>
      <c r="K879" s="185" t="s">
        <v>334</v>
      </c>
      <c r="L879" s="193">
        <v>0.18147849999999999</v>
      </c>
      <c r="M879" s="193" t="s">
        <v>939</v>
      </c>
      <c r="N879" s="193" t="s">
        <v>947</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939</v>
      </c>
      <c r="K880" s="185" t="s">
        <v>334</v>
      </c>
      <c r="L880" s="193">
        <v>0.1025277</v>
      </c>
      <c r="M880" s="193" t="s">
        <v>939</v>
      </c>
      <c r="N880" s="193" t="s">
        <v>947</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939</v>
      </c>
      <c r="K881" s="185" t="s">
        <v>334</v>
      </c>
      <c r="L881" s="193">
        <v>9.2539129999999997E-2</v>
      </c>
      <c r="M881" s="193" t="s">
        <v>939</v>
      </c>
      <c r="N881" s="193" t="s">
        <v>947</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939</v>
      </c>
      <c r="K882" s="185" t="s">
        <v>334</v>
      </c>
      <c r="L882" s="193">
        <v>4.0922060000000003E-2</v>
      </c>
      <c r="M882" s="193" t="s">
        <v>939</v>
      </c>
      <c r="N882" s="193" t="s">
        <v>947</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1030</v>
      </c>
      <c r="J883" s="185" t="s">
        <v>939</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939</v>
      </c>
      <c r="K884" s="185" t="s">
        <v>334</v>
      </c>
      <c r="L884" s="193">
        <v>1.630795</v>
      </c>
      <c r="M884" s="193" t="s">
        <v>939</v>
      </c>
      <c r="N884" s="193" t="s">
        <v>947</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939</v>
      </c>
      <c r="K885" s="185" t="s">
        <v>334</v>
      </c>
      <c r="L885" s="193">
        <v>1.7072430000000001</v>
      </c>
      <c r="M885" s="193" t="s">
        <v>939</v>
      </c>
      <c r="N885" s="193" t="s">
        <v>947</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939</v>
      </c>
      <c r="K886" s="185" t="s">
        <v>334</v>
      </c>
      <c r="L886" s="193">
        <v>1.3838619999999999</v>
      </c>
      <c r="M886" s="193" t="s">
        <v>939</v>
      </c>
      <c r="N886" s="193" t="s">
        <v>947</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939</v>
      </c>
      <c r="K887" s="185" t="s">
        <v>334</v>
      </c>
      <c r="L887" s="193">
        <v>0.86150360000000004</v>
      </c>
      <c r="M887" s="193" t="s">
        <v>939</v>
      </c>
      <c r="N887" s="193" t="s">
        <v>947</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939</v>
      </c>
      <c r="K888" s="185" t="s">
        <v>334</v>
      </c>
      <c r="L888" s="193">
        <v>0.92517090000000002</v>
      </c>
      <c r="M888" s="193" t="s">
        <v>939</v>
      </c>
      <c r="N888" s="193" t="s">
        <v>947</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939</v>
      </c>
      <c r="K889" s="185" t="s">
        <v>334</v>
      </c>
      <c r="L889" s="193">
        <v>0.71003249999999996</v>
      </c>
      <c r="M889" s="193" t="s">
        <v>939</v>
      </c>
      <c r="N889" s="193" t="s">
        <v>947</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939</v>
      </c>
      <c r="K890" s="185" t="s">
        <v>334</v>
      </c>
      <c r="L890" s="193">
        <v>0.56101509999999999</v>
      </c>
      <c r="M890" s="193" t="s">
        <v>939</v>
      </c>
      <c r="N890" s="193" t="s">
        <v>947</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939</v>
      </c>
      <c r="K891" s="185" t="s">
        <v>334</v>
      </c>
      <c r="L891" s="193">
        <v>0.47528930000000003</v>
      </c>
      <c r="M891" s="193" t="s">
        <v>939</v>
      </c>
      <c r="N891" s="193" t="s">
        <v>947</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939</v>
      </c>
      <c r="K892" s="185" t="s">
        <v>334</v>
      </c>
      <c r="L892" s="193">
        <v>9.1568469999999999E-2</v>
      </c>
      <c r="M892" s="193" t="s">
        <v>939</v>
      </c>
      <c r="N892" s="193" t="s">
        <v>947</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939</v>
      </c>
      <c r="K893" s="185" t="s">
        <v>334</v>
      </c>
      <c r="L893" s="193">
        <v>0.2000093</v>
      </c>
      <c r="M893" s="193" t="s">
        <v>939</v>
      </c>
      <c r="N893" s="193" t="s">
        <v>947</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939</v>
      </c>
      <c r="K894" s="185" t="s">
        <v>334</v>
      </c>
      <c r="L894" s="193">
        <v>0.15000530000000001</v>
      </c>
      <c r="M894" s="193" t="s">
        <v>939</v>
      </c>
      <c r="N894" s="193" t="s">
        <v>947</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939</v>
      </c>
      <c r="K895" s="185" t="s">
        <v>334</v>
      </c>
      <c r="L895" s="193">
        <v>0.13498840000000001</v>
      </c>
      <c r="M895" s="193" t="s">
        <v>939</v>
      </c>
      <c r="N895" s="193" t="s">
        <v>947</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939</v>
      </c>
      <c r="K896" s="185" t="s">
        <v>334</v>
      </c>
      <c r="L896" s="193">
        <v>0.1063794</v>
      </c>
      <c r="M896" s="193" t="s">
        <v>939</v>
      </c>
      <c r="N896" s="193" t="s">
        <v>947</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939</v>
      </c>
      <c r="K897" s="185" t="s">
        <v>334</v>
      </c>
      <c r="L897" s="193">
        <v>3.5121020000000003E-2</v>
      </c>
      <c r="M897" s="193" t="s">
        <v>939</v>
      </c>
      <c r="N897" s="193" t="s">
        <v>947</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1056</v>
      </c>
      <c r="J898" s="185" t="s">
        <v>939</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939</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939</v>
      </c>
      <c r="K900" s="185" t="s">
        <v>334</v>
      </c>
      <c r="L900" s="193">
        <v>4.8828100000000002E-4</v>
      </c>
      <c r="M900" s="193" t="s">
        <v>939</v>
      </c>
      <c r="N900" s="193" t="s">
        <v>947</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939</v>
      </c>
      <c r="K901" s="185" t="s">
        <v>334</v>
      </c>
      <c r="L901" s="193">
        <v>100.6919</v>
      </c>
      <c r="M901" s="193" t="s">
        <v>939</v>
      </c>
      <c r="N901" s="193" t="s">
        <v>947</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939</v>
      </c>
      <c r="K902" s="185" t="s">
        <v>334</v>
      </c>
      <c r="L902" s="193">
        <v>285.51659999999998</v>
      </c>
      <c r="M902" s="193" t="s">
        <v>939</v>
      </c>
      <c r="N902" s="193" t="s">
        <v>947</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939</v>
      </c>
      <c r="K903" s="185" t="s">
        <v>334</v>
      </c>
      <c r="L903" s="193">
        <v>172.8657</v>
      </c>
      <c r="M903" s="193" t="s">
        <v>939</v>
      </c>
      <c r="N903" s="193" t="s">
        <v>947</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939</v>
      </c>
      <c r="K904" s="185" t="s">
        <v>334</v>
      </c>
      <c r="L904" s="193">
        <v>80.082759999999993</v>
      </c>
      <c r="M904" s="193" t="s">
        <v>939</v>
      </c>
      <c r="N904" s="193" t="s">
        <v>947</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939</v>
      </c>
      <c r="K905" s="185" t="s">
        <v>334</v>
      </c>
      <c r="L905" s="193">
        <v>72.769779999999997</v>
      </c>
      <c r="M905" s="193" t="s">
        <v>939</v>
      </c>
      <c r="N905" s="193" t="s">
        <v>947</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939</v>
      </c>
      <c r="K906" s="185" t="s">
        <v>334</v>
      </c>
      <c r="L906" s="193">
        <v>114.8032</v>
      </c>
      <c r="M906" s="193" t="s">
        <v>939</v>
      </c>
      <c r="N906" s="193" t="s">
        <v>947</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939</v>
      </c>
      <c r="K907" s="185" t="s">
        <v>334</v>
      </c>
      <c r="L907" s="193">
        <v>80.602419999999995</v>
      </c>
      <c r="M907" s="193" t="s">
        <v>939</v>
      </c>
      <c r="N907" s="193" t="s">
        <v>947</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939</v>
      </c>
      <c r="K908" s="185" t="s">
        <v>334</v>
      </c>
      <c r="L908" s="193">
        <v>110.8544</v>
      </c>
      <c r="M908" s="193" t="s">
        <v>939</v>
      </c>
      <c r="N908" s="193" t="s">
        <v>947</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939</v>
      </c>
      <c r="K909" s="185" t="s">
        <v>334</v>
      </c>
      <c r="L909" s="193">
        <v>75.009950000000003</v>
      </c>
      <c r="M909" s="193" t="s">
        <v>939</v>
      </c>
      <c r="N909" s="193" t="s">
        <v>947</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939</v>
      </c>
      <c r="K910" s="185" t="s">
        <v>334</v>
      </c>
      <c r="L910" s="193">
        <v>36.053249999999998</v>
      </c>
      <c r="M910" s="193" t="s">
        <v>939</v>
      </c>
      <c r="N910" s="193" t="s">
        <v>947</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939</v>
      </c>
      <c r="K911" s="185" t="s">
        <v>334</v>
      </c>
      <c r="L911" s="193">
        <v>36.034289999999999</v>
      </c>
      <c r="M911" s="193" t="s">
        <v>939</v>
      </c>
      <c r="N911" s="193" t="s">
        <v>947</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939</v>
      </c>
      <c r="K912" s="185" t="s">
        <v>334</v>
      </c>
      <c r="L912" s="193">
        <v>17.590430000000001</v>
      </c>
      <c r="M912" s="193" t="s">
        <v>939</v>
      </c>
      <c r="N912" s="193" t="s">
        <v>947</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939</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939</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939</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939</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939</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939</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939</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939</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939</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939</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939</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939</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939</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939</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939</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939</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939</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939</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939</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939</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939</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939</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939</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939</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939</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939</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939</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939</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939</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939</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939</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939</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939</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939</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939</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939</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939</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939</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939</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939</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939</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939</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939</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939</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939</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939</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939</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939</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939</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939</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939</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939</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939</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939</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939</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939</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939</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939</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939</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939</v>
      </c>
      <c r="K978" s="185" t="s">
        <v>942</v>
      </c>
      <c r="L978" s="193">
        <v>1.598724</v>
      </c>
      <c r="M978" s="193"/>
      <c r="N978" s="193" t="s">
        <v>1022</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939</v>
      </c>
      <c r="K979" s="185" t="s">
        <v>942</v>
      </c>
      <c r="L979" s="193">
        <v>1.332074</v>
      </c>
      <c r="M979" s="193"/>
      <c r="N979" s="193" t="s">
        <v>1022</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939</v>
      </c>
      <c r="K980" s="185" t="s">
        <v>942</v>
      </c>
      <c r="L980" s="193">
        <v>1.497862</v>
      </c>
      <c r="M980" s="193"/>
      <c r="N980" s="193" t="s">
        <v>1022</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939</v>
      </c>
      <c r="K981" s="185" t="s">
        <v>942</v>
      </c>
      <c r="L981" s="193">
        <v>1.5575889999999999</v>
      </c>
      <c r="M981" s="193"/>
      <c r="N981" s="193" t="s">
        <v>1022</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939</v>
      </c>
      <c r="K982" s="185" t="s">
        <v>942</v>
      </c>
      <c r="L982" s="193">
        <v>1.821283</v>
      </c>
      <c r="M982" s="193"/>
      <c r="N982" s="193" t="s">
        <v>1022</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939</v>
      </c>
      <c r="K983" s="185" t="s">
        <v>942</v>
      </c>
      <c r="L983" s="193">
        <v>1.7287650000000001</v>
      </c>
      <c r="M983" s="193"/>
      <c r="N983" s="193" t="s">
        <v>1022</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939</v>
      </c>
      <c r="K984" s="185" t="s">
        <v>942</v>
      </c>
      <c r="L984" s="193">
        <v>1.640946</v>
      </c>
      <c r="M984" s="193"/>
      <c r="N984" s="193" t="s">
        <v>1022</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939</v>
      </c>
      <c r="K985" s="185" t="s">
        <v>942</v>
      </c>
      <c r="L985" s="193">
        <v>1.1692959999999999</v>
      </c>
      <c r="M985" s="193"/>
      <c r="N985" s="193" t="s">
        <v>1022</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939</v>
      </c>
      <c r="K986" s="185" t="s">
        <v>942</v>
      </c>
      <c r="L986" s="193">
        <v>1.3495490000000001</v>
      </c>
      <c r="M986" s="193"/>
      <c r="N986" s="193" t="s">
        <v>1022</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939</v>
      </c>
      <c r="K987" s="185" t="s">
        <v>942</v>
      </c>
      <c r="L987" s="193">
        <v>2.102042</v>
      </c>
      <c r="M987" s="193"/>
      <c r="N987" s="193" t="s">
        <v>1022</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939</v>
      </c>
      <c r="K988" s="185" t="s">
        <v>942</v>
      </c>
      <c r="L988" s="193">
        <v>1.2480340000000001</v>
      </c>
      <c r="M988" s="193"/>
      <c r="N988" s="193" t="s">
        <v>1022</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939</v>
      </c>
      <c r="K989" s="185" t="s">
        <v>942</v>
      </c>
      <c r="L989" s="193">
        <v>1.4404250000000001</v>
      </c>
      <c r="M989" s="193"/>
      <c r="N989" s="193" t="s">
        <v>1022</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939</v>
      </c>
      <c r="K990" s="185" t="s">
        <v>942</v>
      </c>
      <c r="M990" s="193"/>
      <c r="N990" s="193"/>
      <c r="O990" s="197">
        <v>0.01</v>
      </c>
      <c r="P990" s="186" t="s">
        <v>1332</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939</v>
      </c>
      <c r="K991" s="185" t="s">
        <v>942</v>
      </c>
      <c r="L991" s="193">
        <v>1.2644070000000001</v>
      </c>
      <c r="M991" s="193"/>
      <c r="N991" s="193" t="s">
        <v>1022</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939</v>
      </c>
      <c r="K992" s="185" t="s">
        <v>942</v>
      </c>
      <c r="L992" s="193">
        <v>1.2159219999999999</v>
      </c>
      <c r="M992" s="193"/>
      <c r="N992" s="193" t="s">
        <v>1022</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939</v>
      </c>
      <c r="K993" s="185" t="s">
        <v>942</v>
      </c>
      <c r="L993" s="193">
        <v>1.154155</v>
      </c>
      <c r="M993" s="193"/>
      <c r="N993" s="193" t="s">
        <v>1022</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939</v>
      </c>
      <c r="K994" s="185" t="s">
        <v>942</v>
      </c>
      <c r="L994" s="193">
        <v>1.2159219999999999</v>
      </c>
      <c r="M994" s="193"/>
      <c r="N994" s="193" t="s">
        <v>1022</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939</v>
      </c>
      <c r="K995" s="185" t="s">
        <v>942</v>
      </c>
      <c r="L995" s="193">
        <v>1.3851899999999999</v>
      </c>
      <c r="M995" s="193"/>
      <c r="N995" s="193" t="s">
        <v>1022</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939</v>
      </c>
      <c r="K996" s="185" t="s">
        <v>942</v>
      </c>
      <c r="L996" s="193">
        <v>1.403362</v>
      </c>
      <c r="M996" s="193"/>
      <c r="N996" s="193" t="s">
        <v>1022</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939</v>
      </c>
      <c r="K997" s="185" t="s">
        <v>942</v>
      </c>
      <c r="L997" s="193">
        <v>1.751444</v>
      </c>
      <c r="M997" s="193"/>
      <c r="N997" s="193" t="s">
        <v>1022</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939</v>
      </c>
      <c r="K998" s="185" t="s">
        <v>942</v>
      </c>
      <c r="L998" s="193">
        <v>1.53742</v>
      </c>
      <c r="M998" s="193"/>
      <c r="N998" s="193" t="s">
        <v>1022</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939</v>
      </c>
      <c r="K999" s="185" t="s">
        <v>942</v>
      </c>
      <c r="L999" s="193">
        <v>1.367254</v>
      </c>
      <c r="M999" s="193"/>
      <c r="N999" s="193" t="s">
        <v>1022</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939</v>
      </c>
      <c r="K1000" s="185" t="s">
        <v>942</v>
      </c>
      <c r="L1000" s="193">
        <v>1.332074</v>
      </c>
      <c r="M1000" s="193"/>
      <c r="N1000" s="193" t="s">
        <v>1022</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939</v>
      </c>
      <c r="K1001" s="185" t="s">
        <v>942</v>
      </c>
      <c r="L1001" s="193">
        <v>1.4593210000000001</v>
      </c>
      <c r="M1001" s="193"/>
      <c r="N1001" s="193" t="s">
        <v>1022</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939</v>
      </c>
      <c r="K1002" s="185" t="s">
        <v>942</v>
      </c>
      <c r="L1002" s="193">
        <v>1.598724</v>
      </c>
      <c r="M1002" s="193"/>
      <c r="N1002" s="193" t="s">
        <v>1022</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939</v>
      </c>
      <c r="K1003" s="185" t="s">
        <v>942</v>
      </c>
      <c r="L1003" s="193">
        <v>1.6196980000000001</v>
      </c>
      <c r="M1003" s="193"/>
      <c r="N1003" s="193" t="s">
        <v>1022</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939</v>
      </c>
      <c r="K1004" s="185" t="s">
        <v>942</v>
      </c>
      <c r="L1004" s="193">
        <v>1.8693820000000001</v>
      </c>
      <c r="M1004" s="193"/>
      <c r="N1004" s="193" t="s">
        <v>1022</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939</v>
      </c>
      <c r="K1005" s="185" t="s">
        <v>942</v>
      </c>
      <c r="L1005" s="193">
        <v>1.893907</v>
      </c>
      <c r="M1005" s="193"/>
      <c r="N1005" s="193" t="s">
        <v>1022</v>
      </c>
      <c r="O1005" s="197">
        <v>0.01</v>
      </c>
      <c r="P1005" s="186" t="s">
        <v>1333</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939</v>
      </c>
      <c r="K1006" s="185" t="s">
        <v>942</v>
      </c>
      <c r="L1006" s="193">
        <v>1.184636</v>
      </c>
      <c r="M1006" s="193"/>
      <c r="N1006" s="193" t="s">
        <v>1022</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939</v>
      </c>
      <c r="K1007" s="185" t="s">
        <v>942</v>
      </c>
      <c r="L1007" s="193">
        <v>1.200177</v>
      </c>
      <c r="M1007" s="193"/>
      <c r="N1007" s="193" t="s">
        <v>1022</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939</v>
      </c>
      <c r="K1008" s="185" t="s">
        <v>942</v>
      </c>
      <c r="L1008" s="193">
        <v>1.1392100000000001</v>
      </c>
      <c r="M1008" s="193"/>
      <c r="N1008" s="193" t="s">
        <v>1022</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939</v>
      </c>
      <c r="K1009" s="185" t="s">
        <v>942</v>
      </c>
      <c r="L1009" s="193">
        <v>1.200177</v>
      </c>
      <c r="M1009" s="193"/>
      <c r="N1009" s="193" t="s">
        <v>1022</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939</v>
      </c>
      <c r="K1010" s="185" t="s">
        <v>942</v>
      </c>
      <c r="L1010" s="193">
        <v>1.053517</v>
      </c>
      <c r="M1010" s="193"/>
      <c r="N1010" s="193" t="s">
        <v>1022</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939</v>
      </c>
      <c r="K1011" s="185" t="s">
        <v>942</v>
      </c>
      <c r="L1011" s="193">
        <v>1.2644070000000001</v>
      </c>
      <c r="M1011" s="193"/>
      <c r="N1011" s="193" t="s">
        <v>1022</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939</v>
      </c>
      <c r="K1012" s="185" t="s">
        <v>942</v>
      </c>
      <c r="L1012" s="193">
        <v>1.2977989999999999</v>
      </c>
      <c r="M1012" s="193"/>
      <c r="N1012" s="193" t="s">
        <v>1022</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939</v>
      </c>
      <c r="K1013" s="185" t="s">
        <v>942</v>
      </c>
      <c r="L1013" s="193">
        <v>1.3148249999999999</v>
      </c>
      <c r="M1013" s="193"/>
      <c r="N1013" s="193" t="s">
        <v>1022</v>
      </c>
      <c r="O1013" s="197">
        <v>0.01</v>
      </c>
      <c r="P1013" s="186" t="s">
        <v>1333</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1020</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957</v>
      </c>
      <c r="K1015" s="185" t="s">
        <v>115</v>
      </c>
      <c r="L1015" s="193">
        <v>117</v>
      </c>
      <c r="M1015" s="193" t="s">
        <v>446</v>
      </c>
      <c r="N1015" s="193" t="s">
        <v>959</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957</v>
      </c>
      <c r="K1016" s="185" t="s">
        <v>115</v>
      </c>
      <c r="L1016" s="193">
        <v>49</v>
      </c>
      <c r="M1016" s="193" t="s">
        <v>446</v>
      </c>
      <c r="N1016" s="193" t="s">
        <v>959</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957</v>
      </c>
      <c r="K1017" s="185" t="s">
        <v>115</v>
      </c>
      <c r="L1017" s="193">
        <v>36</v>
      </c>
      <c r="M1017" s="193" t="s">
        <v>446</v>
      </c>
      <c r="N1017" s="193" t="s">
        <v>959</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957</v>
      </c>
      <c r="K1018" s="185" t="s">
        <v>115</v>
      </c>
      <c r="L1018" s="193">
        <v>32</v>
      </c>
      <c r="M1018" s="193" t="s">
        <v>446</v>
      </c>
      <c r="N1018" s="193" t="s">
        <v>959</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957</v>
      </c>
      <c r="K1019" s="185" t="s">
        <v>115</v>
      </c>
      <c r="L1019" s="193">
        <v>24</v>
      </c>
      <c r="M1019" s="193" t="s">
        <v>446</v>
      </c>
      <c r="N1019" s="193" t="s">
        <v>959</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957</v>
      </c>
      <c r="K1020" s="185" t="s">
        <v>115</v>
      </c>
      <c r="L1020" s="193">
        <v>23</v>
      </c>
      <c r="M1020" s="193" t="s">
        <v>446</v>
      </c>
      <c r="N1020" s="193" t="s">
        <v>959</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957</v>
      </c>
      <c r="K1021" s="185" t="s">
        <v>115</v>
      </c>
      <c r="L1021" s="193">
        <v>22</v>
      </c>
      <c r="M1021" s="193" t="s">
        <v>446</v>
      </c>
      <c r="N1021" s="193" t="s">
        <v>959</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957</v>
      </c>
      <c r="K1022" s="185" t="s">
        <v>115</v>
      </c>
      <c r="L1022" s="193">
        <v>25</v>
      </c>
      <c r="M1022" s="193" t="s">
        <v>446</v>
      </c>
      <c r="N1022" s="193" t="s">
        <v>959</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957</v>
      </c>
      <c r="K1023" s="185" t="s">
        <v>115</v>
      </c>
      <c r="L1023" s="193">
        <v>35</v>
      </c>
      <c r="M1023" s="193" t="s">
        <v>446</v>
      </c>
      <c r="N1023" s="193" t="s">
        <v>959</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957</v>
      </c>
      <c r="K1024" s="185" t="s">
        <v>115</v>
      </c>
      <c r="L1024" s="193">
        <v>44</v>
      </c>
      <c r="M1024" s="193" t="s">
        <v>446</v>
      </c>
      <c r="N1024" s="193" t="s">
        <v>959</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957</v>
      </c>
      <c r="K1025" s="185" t="s">
        <v>115</v>
      </c>
      <c r="L1025" s="193">
        <v>59</v>
      </c>
      <c r="M1025" s="193" t="s">
        <v>446</v>
      </c>
      <c r="N1025" s="193" t="s">
        <v>959</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957</v>
      </c>
      <c r="K1026" s="185" t="s">
        <v>115</v>
      </c>
      <c r="L1026" s="193">
        <v>114</v>
      </c>
      <c r="M1026" s="193" t="s">
        <v>446</v>
      </c>
      <c r="N1026" s="193" t="s">
        <v>959</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957</v>
      </c>
      <c r="K1027" s="185" t="s">
        <v>115</v>
      </c>
      <c r="L1027" s="193">
        <v>600</v>
      </c>
      <c r="M1027" s="193" t="s">
        <v>446</v>
      </c>
      <c r="N1027" s="193" t="s">
        <v>959</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957</v>
      </c>
      <c r="K1028" s="185" t="s">
        <v>115</v>
      </c>
      <c r="L1028" s="193">
        <v>148</v>
      </c>
      <c r="M1028" s="193" t="s">
        <v>446</v>
      </c>
      <c r="N1028" s="193" t="s">
        <v>959</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957</v>
      </c>
      <c r="K1029" s="185" t="s">
        <v>115</v>
      </c>
      <c r="L1029" s="193">
        <v>37</v>
      </c>
      <c r="M1029" s="193" t="s">
        <v>446</v>
      </c>
      <c r="N1029" s="193" t="s">
        <v>959</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957</v>
      </c>
      <c r="K1030" s="185" t="s">
        <v>115</v>
      </c>
      <c r="L1030" s="193">
        <v>31</v>
      </c>
      <c r="M1030" s="193" t="s">
        <v>446</v>
      </c>
      <c r="N1030" s="193" t="s">
        <v>959</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957</v>
      </c>
      <c r="K1031" s="185" t="s">
        <v>115</v>
      </c>
      <c r="L1031" s="193">
        <v>25</v>
      </c>
      <c r="M1031" s="193" t="s">
        <v>446</v>
      </c>
      <c r="N1031" s="193" t="s">
        <v>959</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957</v>
      </c>
      <c r="K1032" s="185" t="s">
        <v>115</v>
      </c>
      <c r="L1032" s="193">
        <v>23</v>
      </c>
      <c r="M1032" s="193" t="s">
        <v>446</v>
      </c>
      <c r="N1032" s="193" t="s">
        <v>959</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957</v>
      </c>
      <c r="K1033" s="185" t="s">
        <v>115</v>
      </c>
      <c r="L1033" s="193">
        <v>25</v>
      </c>
      <c r="M1033" s="193" t="s">
        <v>446</v>
      </c>
      <c r="N1033" s="193" t="s">
        <v>959</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957</v>
      </c>
      <c r="K1034" s="185" t="s">
        <v>115</v>
      </c>
      <c r="L1034" s="193">
        <v>24</v>
      </c>
      <c r="M1034" s="193" t="s">
        <v>446</v>
      </c>
      <c r="N1034" s="193" t="s">
        <v>959</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957</v>
      </c>
      <c r="K1035" s="185" t="s">
        <v>115</v>
      </c>
      <c r="L1035" s="193">
        <v>24</v>
      </c>
      <c r="M1035" s="193" t="s">
        <v>446</v>
      </c>
      <c r="N1035" s="193" t="s">
        <v>959</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957</v>
      </c>
      <c r="K1036" s="185" t="s">
        <v>115</v>
      </c>
      <c r="L1036" s="193">
        <v>31</v>
      </c>
      <c r="M1036" s="193" t="s">
        <v>446</v>
      </c>
      <c r="N1036" s="193" t="s">
        <v>959</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957</v>
      </c>
      <c r="K1037" s="185" t="s">
        <v>115</v>
      </c>
      <c r="L1037" s="193">
        <v>40</v>
      </c>
      <c r="M1037" s="193" t="s">
        <v>446</v>
      </c>
      <c r="N1037" s="193" t="s">
        <v>959</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957</v>
      </c>
      <c r="K1038" s="185" t="s">
        <v>115</v>
      </c>
      <c r="L1038" s="193">
        <v>52</v>
      </c>
      <c r="M1038" s="193" t="s">
        <v>446</v>
      </c>
      <c r="N1038" s="193" t="s">
        <v>959</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957</v>
      </c>
      <c r="K1039" s="185" t="s">
        <v>115</v>
      </c>
      <c r="L1039" s="193">
        <v>108</v>
      </c>
      <c r="M1039" s="193" t="s">
        <v>446</v>
      </c>
      <c r="N1039" s="193" t="s">
        <v>959</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957</v>
      </c>
      <c r="K1040" s="185" t="s">
        <v>115</v>
      </c>
      <c r="L1040" s="193">
        <v>353</v>
      </c>
      <c r="M1040" s="193" t="s">
        <v>446</v>
      </c>
      <c r="N1040" s="193" t="s">
        <v>959</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957</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957</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957</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957</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957</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957</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957</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957</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957</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957</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957</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957</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957</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957</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957</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957</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957</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957</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957</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957</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957</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957</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957</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957</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957</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957</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957</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957</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957</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957</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957</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957</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957</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957</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939</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939</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939</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939</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939</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939</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939</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939</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939</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939</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939</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939</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939</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939</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939</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939</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939</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939</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939</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939</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939</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939</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939</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939</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939</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939</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939</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939</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939</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939</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939</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939</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939</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939</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939</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939</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939</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939</v>
      </c>
      <c r="K1112" s="185" t="s">
        <v>115</v>
      </c>
      <c r="L1112" s="193">
        <v>1.5551459999999997</v>
      </c>
      <c r="M1112" s="193" t="s">
        <v>939</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939</v>
      </c>
      <c r="K1113" s="185" t="s">
        <v>115</v>
      </c>
      <c r="L1113" s="193">
        <v>1.2981539999999998</v>
      </c>
      <c r="M1113" s="193" t="s">
        <v>939</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939</v>
      </c>
      <c r="K1114" s="185" t="s">
        <v>115</v>
      </c>
      <c r="L1114" s="193">
        <v>1.3369920000000002</v>
      </c>
      <c r="M1114" s="193" t="s">
        <v>939</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939</v>
      </c>
      <c r="K1115" s="185" t="s">
        <v>115</v>
      </c>
      <c r="L1115" s="193">
        <v>0.40370769999999989</v>
      </c>
      <c r="M1115" s="193" t="s">
        <v>939</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939</v>
      </c>
      <c r="K1116" s="185" t="s">
        <v>115</v>
      </c>
      <c r="L1116" s="193">
        <v>0.13487900000000003</v>
      </c>
      <c r="M1116" s="193" t="s">
        <v>939</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939</v>
      </c>
      <c r="K1117" s="185" t="s">
        <v>115</v>
      </c>
      <c r="L1117" s="193">
        <v>8.3418100000000023E-2</v>
      </c>
      <c r="M1117" s="193" t="s">
        <v>939</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939</v>
      </c>
      <c r="K1118" s="185" t="s">
        <v>115</v>
      </c>
      <c r="L1118" s="193">
        <v>8.0824789999999994E-2</v>
      </c>
      <c r="M1118" s="193" t="s">
        <v>939</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939</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939</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939</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939</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939</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939</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939</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939</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939</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939</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939</v>
      </c>
      <c r="K1129" s="185" t="s">
        <v>115</v>
      </c>
      <c r="L1129" s="193">
        <v>0.17179720000000001</v>
      </c>
      <c r="M1129" s="193" t="s">
        <v>939</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939</v>
      </c>
      <c r="K1130" s="185" t="s">
        <v>115</v>
      </c>
      <c r="L1130" s="193">
        <v>1.478556</v>
      </c>
      <c r="M1130" s="193" t="s">
        <v>939</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939</v>
      </c>
      <c r="K1131" s="185" t="s">
        <v>115</v>
      </c>
      <c r="L1131" s="193">
        <v>1.3309219999999999</v>
      </c>
      <c r="M1131" s="193" t="s">
        <v>939</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939</v>
      </c>
      <c r="K1132" s="185" t="s">
        <v>115</v>
      </c>
      <c r="L1132" s="193">
        <v>1.9015949999999999</v>
      </c>
      <c r="M1132" s="193" t="s">
        <v>939</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939</v>
      </c>
      <c r="K1133" s="185" t="s">
        <v>115</v>
      </c>
      <c r="L1133" s="193">
        <v>1.6512150000000001</v>
      </c>
      <c r="M1133" s="193" t="s">
        <v>939</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939</v>
      </c>
      <c r="K1134" s="185" t="s">
        <v>115</v>
      </c>
      <c r="L1134" s="193">
        <v>1.183651</v>
      </c>
      <c r="M1134" s="193" t="s">
        <v>939</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939</v>
      </c>
      <c r="K1135" s="185" t="s">
        <v>115</v>
      </c>
      <c r="L1135" s="193">
        <v>0.35571920000000001</v>
      </c>
      <c r="M1135" s="193" t="s">
        <v>939</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939</v>
      </c>
      <c r="K1136" s="185" t="s">
        <v>115</v>
      </c>
      <c r="L1136" s="193">
        <v>0.2195936</v>
      </c>
      <c r="M1136" s="193" t="s">
        <v>939</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939</v>
      </c>
      <c r="K1137" s="185" t="s">
        <v>115</v>
      </c>
      <c r="L1137" s="193">
        <v>0.1653549</v>
      </c>
      <c r="M1137" s="193" t="s">
        <v>939</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993</v>
      </c>
      <c r="K1138" s="185" t="s">
        <v>334</v>
      </c>
      <c r="L1138" s="193">
        <v>10.54974</v>
      </c>
      <c r="M1138" s="193" t="s">
        <v>993</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993</v>
      </c>
      <c r="K1139" s="185" t="s">
        <v>334</v>
      </c>
      <c r="L1139" s="193">
        <v>6.25528</v>
      </c>
      <c r="M1139" s="193" t="s">
        <v>993</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939</v>
      </c>
      <c r="K1140" s="185" t="s">
        <v>334</v>
      </c>
      <c r="L1140" s="193">
        <v>6.9421239999999997</v>
      </c>
      <c r="M1140" s="193" t="s">
        <v>993</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939</v>
      </c>
      <c r="K1141" s="185" t="s">
        <v>334</v>
      </c>
      <c r="L1141" s="193">
        <v>5.1217879999999996</v>
      </c>
      <c r="M1141" s="193" t="s">
        <v>993</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939</v>
      </c>
      <c r="K1142" s="185" t="s">
        <v>334</v>
      </c>
      <c r="L1142" s="193">
        <v>4.9181350000000004</v>
      </c>
      <c r="M1142" s="193" t="s">
        <v>993</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939</v>
      </c>
      <c r="K1143" s="185" t="s">
        <v>334</v>
      </c>
      <c r="L1143" s="193">
        <v>3.9628619999999999</v>
      </c>
      <c r="M1143" s="193" t="s">
        <v>993</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939</v>
      </c>
      <c r="K1144" s="185" t="s">
        <v>334</v>
      </c>
      <c r="L1144" s="193">
        <v>2.3223980000000002</v>
      </c>
      <c r="M1144" s="193" t="s">
        <v>993</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939</v>
      </c>
      <c r="K1145" s="185" t="s">
        <v>334</v>
      </c>
      <c r="L1145" s="193">
        <v>1.8479540000000001</v>
      </c>
      <c r="M1145" s="193" t="s">
        <v>993</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939</v>
      </c>
      <c r="K1146" s="185" t="s">
        <v>334</v>
      </c>
      <c r="L1146" s="193">
        <v>1.025698</v>
      </c>
      <c r="M1146" s="193" t="s">
        <v>993</v>
      </c>
      <c r="N1146" s="193" t="s">
        <v>116</v>
      </c>
      <c r="O1146" s="197">
        <v>1</v>
      </c>
      <c r="P1146" s="187" t="s">
        <v>1057</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939</v>
      </c>
      <c r="K1147" s="185" t="s">
        <v>334</v>
      </c>
      <c r="L1147" s="193">
        <v>1.1651370000000001</v>
      </c>
      <c r="M1147" s="193" t="s">
        <v>993</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939</v>
      </c>
      <c r="K1148" s="185" t="s">
        <v>334</v>
      </c>
      <c r="L1148" s="193">
        <v>1.1456310000000001</v>
      </c>
      <c r="M1148" s="193" t="s">
        <v>993</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939</v>
      </c>
      <c r="K1149" s="185" t="s">
        <v>334</v>
      </c>
      <c r="L1149" s="193">
        <v>0.2440872</v>
      </c>
      <c r="M1149" s="193" t="s">
        <v>993</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939</v>
      </c>
      <c r="K1150" s="185" t="s">
        <v>334</v>
      </c>
      <c r="L1150" s="193">
        <v>20.622479999999999</v>
      </c>
      <c r="M1150" s="193" t="s">
        <v>993</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939</v>
      </c>
      <c r="K1151" s="185" t="s">
        <v>334</v>
      </c>
      <c r="L1151" s="193">
        <v>25.840499999999999</v>
      </c>
      <c r="M1151" s="193" t="s">
        <v>993</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939</v>
      </c>
      <c r="K1152" s="185" t="s">
        <v>334</v>
      </c>
      <c r="L1152" s="193">
        <v>20.494949999999999</v>
      </c>
      <c r="M1152" s="193" t="s">
        <v>993</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939</v>
      </c>
      <c r="K1153" s="185" t="s">
        <v>334</v>
      </c>
      <c r="L1153" s="193">
        <v>17.20309</v>
      </c>
      <c r="M1153" s="193" t="s">
        <v>993</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939</v>
      </c>
      <c r="K1154" s="185" t="s">
        <v>334</v>
      </c>
      <c r="L1154" s="193">
        <v>15.113939999999999</v>
      </c>
      <c r="M1154" s="193" t="s">
        <v>993</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939</v>
      </c>
      <c r="K1155" s="185" t="s">
        <v>334</v>
      </c>
      <c r="L1155" s="193">
        <v>12.5687</v>
      </c>
      <c r="M1155" s="193" t="s">
        <v>993</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939</v>
      </c>
      <c r="K1156" s="185" t="s">
        <v>334</v>
      </c>
      <c r="L1156" s="193">
        <v>9.4182950000000005</v>
      </c>
      <c r="M1156" s="193" t="s">
        <v>993</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939</v>
      </c>
      <c r="K1157" s="185" t="s">
        <v>334</v>
      </c>
      <c r="L1157" s="193">
        <v>8.4889700000000001</v>
      </c>
      <c r="M1157" s="193" t="s">
        <v>993</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939</v>
      </c>
      <c r="K1158" s="185" t="s">
        <v>334</v>
      </c>
      <c r="L1158" s="193">
        <v>6.4798049999999998</v>
      </c>
      <c r="M1158" s="193" t="s">
        <v>993</v>
      </c>
      <c r="N1158" s="193" t="s">
        <v>116</v>
      </c>
      <c r="O1158" s="197">
        <v>1</v>
      </c>
      <c r="P1158" s="187" t="s">
        <v>1058</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939</v>
      </c>
      <c r="K1159" s="185" t="s">
        <v>334</v>
      </c>
      <c r="L1159" s="193">
        <v>8.6539839999999995</v>
      </c>
      <c r="M1159" s="193" t="s">
        <v>993</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939</v>
      </c>
      <c r="K1160" s="185" t="s">
        <v>334</v>
      </c>
      <c r="L1160" s="193">
        <v>6.3170359999999999</v>
      </c>
      <c r="M1160" s="193" t="s">
        <v>993</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939</v>
      </c>
      <c r="K1161" s="185" t="s">
        <v>334</v>
      </c>
      <c r="L1161" s="193">
        <v>5.0536659999999998</v>
      </c>
      <c r="M1161" s="193" t="s">
        <v>993</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939</v>
      </c>
      <c r="K1162" s="185" t="s">
        <v>334</v>
      </c>
      <c r="L1162" s="193">
        <v>5.0315209999999997</v>
      </c>
      <c r="M1162" s="193" t="s">
        <v>993</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939</v>
      </c>
      <c r="K1163" s="185" t="s">
        <v>334</v>
      </c>
      <c r="L1163" s="193">
        <v>10.245240000000001</v>
      </c>
      <c r="M1163" s="193" t="s">
        <v>993</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939</v>
      </c>
      <c r="K1164" s="185" t="s">
        <v>334</v>
      </c>
      <c r="L1164" s="193">
        <v>15.901540000000001</v>
      </c>
      <c r="M1164" s="193" t="s">
        <v>993</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939</v>
      </c>
      <c r="K1165" s="185" t="s">
        <v>334</v>
      </c>
      <c r="L1165" s="193">
        <v>15.6974</v>
      </c>
      <c r="M1165" s="193" t="s">
        <v>993</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939</v>
      </c>
      <c r="K1166" s="185" t="s">
        <v>334</v>
      </c>
      <c r="L1166" s="193">
        <v>19.536480000000001</v>
      </c>
      <c r="M1166" s="193" t="s">
        <v>993</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939</v>
      </c>
      <c r="K1167" s="185" t="s">
        <v>334</v>
      </c>
      <c r="L1167" s="193">
        <v>9.2179900000000004</v>
      </c>
      <c r="M1167" s="193" t="s">
        <v>993</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939</v>
      </c>
      <c r="K1168" s="185" t="s">
        <v>334</v>
      </c>
      <c r="L1168" s="193">
        <v>7.6119120000000002</v>
      </c>
      <c r="M1168" s="193" t="s">
        <v>993</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939</v>
      </c>
      <c r="K1169" s="185" t="s">
        <v>334</v>
      </c>
      <c r="L1169" s="193">
        <v>8.2366790000000005</v>
      </c>
      <c r="M1169" s="193" t="s">
        <v>993</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939</v>
      </c>
      <c r="K1170" s="185" t="s">
        <v>334</v>
      </c>
      <c r="L1170" s="193">
        <v>7.9170280000000002</v>
      </c>
      <c r="M1170" s="193" t="s">
        <v>993</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939</v>
      </c>
      <c r="K1171" s="185" t="s">
        <v>334</v>
      </c>
      <c r="L1171" s="193">
        <v>7.6653260000000003</v>
      </c>
      <c r="M1171" s="193" t="s">
        <v>993</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939</v>
      </c>
      <c r="K1172" s="185" t="s">
        <v>334</v>
      </c>
      <c r="L1172" s="193">
        <v>5.2232969999999996</v>
      </c>
      <c r="M1172" s="193" t="s">
        <v>993</v>
      </c>
      <c r="N1172" s="193" t="s">
        <v>116</v>
      </c>
      <c r="O1172" s="197">
        <v>1</v>
      </c>
      <c r="P1172" s="187" t="s">
        <v>1059</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939</v>
      </c>
      <c r="K1173" s="185" t="s">
        <v>334</v>
      </c>
      <c r="L1173" s="193">
        <v>2.7281710000000001</v>
      </c>
      <c r="M1173" s="193" t="s">
        <v>993</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939</v>
      </c>
      <c r="K1174" s="185" t="s">
        <v>334</v>
      </c>
      <c r="L1174" s="193">
        <v>2.5200330000000002</v>
      </c>
      <c r="M1174" s="193" t="s">
        <v>993</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939</v>
      </c>
      <c r="K1175" s="185" t="s">
        <v>334</v>
      </c>
      <c r="L1175" s="193">
        <v>1.7034819999999999</v>
      </c>
      <c r="M1175" s="193" t="s">
        <v>993</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939</v>
      </c>
      <c r="K1176" s="185" t="s">
        <v>334</v>
      </c>
      <c r="L1176" s="193">
        <v>11.86153</v>
      </c>
      <c r="M1176" s="193" t="s">
        <v>993</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939</v>
      </c>
      <c r="K1177" s="185" t="s">
        <v>334</v>
      </c>
      <c r="L1177" s="193">
        <v>17.537859999999998</v>
      </c>
      <c r="M1177" s="193" t="s">
        <v>993</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939</v>
      </c>
      <c r="K1178" s="185" t="s">
        <v>334</v>
      </c>
      <c r="L1178" s="193">
        <v>23.584340000000001</v>
      </c>
      <c r="M1178" s="193" t="s">
        <v>993</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939</v>
      </c>
      <c r="K1179" s="185" t="s">
        <v>334</v>
      </c>
      <c r="L1179" s="193">
        <v>10.1342</v>
      </c>
      <c r="M1179" s="193" t="s">
        <v>993</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939</v>
      </c>
      <c r="K1180" s="185" t="s">
        <v>334</v>
      </c>
      <c r="L1180" s="193">
        <v>8.7926640000000003</v>
      </c>
      <c r="M1180" s="193" t="s">
        <v>993</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939</v>
      </c>
      <c r="K1181" s="185" t="s">
        <v>334</v>
      </c>
      <c r="L1181" s="193">
        <v>7.9753509999999999</v>
      </c>
      <c r="M1181" s="193" t="s">
        <v>993</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939</v>
      </c>
      <c r="K1182" s="185" t="s">
        <v>334</v>
      </c>
      <c r="L1182" s="193">
        <v>6.1848409999999996</v>
      </c>
      <c r="M1182" s="193" t="s">
        <v>993</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939</v>
      </c>
      <c r="K1183" s="185" t="s">
        <v>334</v>
      </c>
      <c r="L1183" s="193">
        <v>6.3555279999999996</v>
      </c>
      <c r="M1183" s="193" t="s">
        <v>993</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939</v>
      </c>
      <c r="K1184" s="185" t="s">
        <v>334</v>
      </c>
      <c r="L1184" s="193">
        <v>5.0070839999999999</v>
      </c>
      <c r="M1184" s="193" t="s">
        <v>993</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939</v>
      </c>
      <c r="K1185" s="185" t="s">
        <v>334</v>
      </c>
      <c r="L1185" s="193">
        <v>3.4811399999999999</v>
      </c>
      <c r="M1185" s="193" t="s">
        <v>993</v>
      </c>
      <c r="N1185" s="193" t="s">
        <v>116</v>
      </c>
      <c r="O1185" s="197">
        <v>1</v>
      </c>
      <c r="P1185" s="187" t="s">
        <v>1058</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939</v>
      </c>
      <c r="K1186" s="185" t="s">
        <v>334</v>
      </c>
      <c r="L1186" s="193">
        <v>4.8702480000000001</v>
      </c>
      <c r="M1186" s="193" t="s">
        <v>993</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939</v>
      </c>
      <c r="K1187" s="185" t="s">
        <v>334</v>
      </c>
      <c r="L1187" s="193">
        <v>3.3645640000000001</v>
      </c>
      <c r="M1187" s="193" t="s">
        <v>993</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939</v>
      </c>
      <c r="K1188" s="185" t="s">
        <v>334</v>
      </c>
      <c r="L1188" s="193">
        <v>3.363038</v>
      </c>
      <c r="M1188" s="193" t="s">
        <v>993</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939</v>
      </c>
      <c r="K1189" s="185" t="s">
        <v>334</v>
      </c>
      <c r="L1189" s="193">
        <v>4.5913190000000004</v>
      </c>
      <c r="M1189" s="193" t="s">
        <v>993</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966</v>
      </c>
      <c r="K1190" s="185" t="s">
        <v>334</v>
      </c>
      <c r="L1190" s="193">
        <v>0.62516459999999996</v>
      </c>
      <c r="M1190" s="193" t="s">
        <v>966</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966</v>
      </c>
      <c r="K1191" s="185" t="s">
        <v>334</v>
      </c>
      <c r="L1191" s="193">
        <v>5.2633609999999997</v>
      </c>
      <c r="M1191" s="193" t="s">
        <v>966</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966</v>
      </c>
      <c r="K1192" s="185" t="s">
        <v>334</v>
      </c>
      <c r="L1192" s="193">
        <v>5.5206299999999997</v>
      </c>
      <c r="M1192" s="193" t="s">
        <v>966</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966</v>
      </c>
      <c r="K1193" s="185" t="s">
        <v>334</v>
      </c>
      <c r="L1193" s="193">
        <v>4.5096660000000002</v>
      </c>
      <c r="M1193" s="193" t="s">
        <v>966</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966</v>
      </c>
      <c r="K1194" s="185" t="s">
        <v>334</v>
      </c>
      <c r="L1194" s="193">
        <v>3.9141349999999999</v>
      </c>
      <c r="M1194" s="193" t="s">
        <v>966</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966</v>
      </c>
      <c r="K1195" s="185" t="s">
        <v>334</v>
      </c>
      <c r="L1195" s="193">
        <v>3.2531460000000001</v>
      </c>
      <c r="M1195" s="193" t="s">
        <v>966</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966</v>
      </c>
      <c r="K1196" s="185" t="s">
        <v>334</v>
      </c>
      <c r="L1196" s="193">
        <v>2.855518</v>
      </c>
      <c r="M1196" s="193" t="s">
        <v>966</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966</v>
      </c>
      <c r="K1197" s="185" t="s">
        <v>334</v>
      </c>
      <c r="L1197" s="193">
        <v>2.9367679999999998</v>
      </c>
      <c r="M1197" s="193" t="s">
        <v>966</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966</v>
      </c>
      <c r="K1198" s="185" t="s">
        <v>334</v>
      </c>
      <c r="L1198" s="193">
        <v>2.2002730000000001</v>
      </c>
      <c r="M1198" s="193" t="s">
        <v>966</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966</v>
      </c>
      <c r="K1199" s="185" t="s">
        <v>334</v>
      </c>
      <c r="L1199" s="193">
        <v>1.837388</v>
      </c>
      <c r="M1199" s="193" t="s">
        <v>966</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966</v>
      </c>
      <c r="K1200" s="185" t="s">
        <v>334</v>
      </c>
      <c r="L1200" s="193">
        <v>1.221479</v>
      </c>
      <c r="M1200" s="193" t="s">
        <v>966</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966</v>
      </c>
      <c r="K1201" s="185" t="s">
        <v>334</v>
      </c>
      <c r="L1201" s="193">
        <v>1.01237</v>
      </c>
      <c r="M1201" s="193" t="s">
        <v>966</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966</v>
      </c>
      <c r="K1202" s="185" t="s">
        <v>334</v>
      </c>
      <c r="L1202" s="193">
        <v>0.76937140000000004</v>
      </c>
      <c r="M1202" s="193" t="s">
        <v>966</v>
      </c>
      <c r="N1202" s="193" t="s">
        <v>116</v>
      </c>
      <c r="O1202" s="197">
        <v>0.25</v>
      </c>
      <c r="P1202" s="187" t="s">
        <v>1060</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966</v>
      </c>
      <c r="K1203" s="185" t="s">
        <v>334</v>
      </c>
      <c r="L1203" s="193">
        <v>0.67075739999999995</v>
      </c>
      <c r="M1203" s="193" t="s">
        <v>966</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966</v>
      </c>
      <c r="K1204" s="185" t="s">
        <v>334</v>
      </c>
      <c r="L1204" s="193">
        <v>1.1425209999999999</v>
      </c>
      <c r="M1204" s="193" t="s">
        <v>966</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966</v>
      </c>
      <c r="K1205" s="185" t="s">
        <v>334</v>
      </c>
      <c r="L1205" s="193">
        <v>1.2835799999999999</v>
      </c>
      <c r="M1205" s="193" t="s">
        <v>966</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966</v>
      </c>
      <c r="K1206" s="185" t="s">
        <v>334</v>
      </c>
      <c r="L1206" s="193">
        <v>1.410676</v>
      </c>
      <c r="M1206" s="193" t="s">
        <v>966</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966</v>
      </c>
      <c r="K1207" s="185" t="s">
        <v>334</v>
      </c>
      <c r="L1207" s="193">
        <v>1.1405320000000001</v>
      </c>
      <c r="M1207" s="193" t="s">
        <v>966</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966</v>
      </c>
      <c r="K1208" s="185" t="s">
        <v>334</v>
      </c>
      <c r="L1208" s="193">
        <v>0.81918880000000005</v>
      </c>
      <c r="M1208" s="193" t="s">
        <v>966</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966</v>
      </c>
      <c r="K1209" s="185" t="s">
        <v>334</v>
      </c>
      <c r="L1209" s="193">
        <v>0.62361100000000003</v>
      </c>
      <c r="M1209" s="193" t="s">
        <v>966</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966</v>
      </c>
      <c r="K1210" s="185" t="s">
        <v>334</v>
      </c>
      <c r="L1210" s="193">
        <v>0.8434218</v>
      </c>
      <c r="M1210" s="193" t="s">
        <v>966</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966</v>
      </c>
      <c r="K1211" s="185" t="s">
        <v>334</v>
      </c>
      <c r="L1211" s="193">
        <v>0.57273560000000001</v>
      </c>
      <c r="M1211" s="193" t="s">
        <v>966</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966</v>
      </c>
      <c r="K1212" s="185" t="s">
        <v>334</v>
      </c>
      <c r="L1212" s="193">
        <v>0.48606080000000002</v>
      </c>
      <c r="M1212" s="193" t="s">
        <v>966</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966</v>
      </c>
      <c r="K1213" s="185" t="s">
        <v>334</v>
      </c>
      <c r="L1213" s="193">
        <v>0.31508789999999998</v>
      </c>
      <c r="M1213" s="193" t="s">
        <v>966</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966</v>
      </c>
      <c r="K1214" s="185" t="s">
        <v>334</v>
      </c>
      <c r="L1214" s="193">
        <v>0.29328189999999998</v>
      </c>
      <c r="M1214" s="193" t="s">
        <v>966</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966</v>
      </c>
      <c r="K1215" s="185" t="s">
        <v>334</v>
      </c>
      <c r="L1215" s="193">
        <v>0.25905489999999998</v>
      </c>
      <c r="M1215" s="193" t="s">
        <v>966</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966</v>
      </c>
      <c r="K1216" s="185" t="s">
        <v>334</v>
      </c>
      <c r="L1216" s="193">
        <v>0.27229520000000002</v>
      </c>
      <c r="M1216" s="193" t="s">
        <v>966</v>
      </c>
      <c r="N1216" s="193" t="s">
        <v>116</v>
      </c>
      <c r="O1216" s="197">
        <v>0.25</v>
      </c>
      <c r="P1216" s="187" t="s">
        <v>1061</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966</v>
      </c>
      <c r="K1217" s="185" t="s">
        <v>334</v>
      </c>
      <c r="L1217" s="193">
        <v>3.6819380000000002</v>
      </c>
      <c r="M1217" s="193" t="s">
        <v>966</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966</v>
      </c>
      <c r="K1218" s="185" t="s">
        <v>334</v>
      </c>
      <c r="L1218" s="193">
        <v>12.0054</v>
      </c>
      <c r="M1218" s="193" t="s">
        <v>966</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966</v>
      </c>
      <c r="K1219" s="185" t="s">
        <v>334</v>
      </c>
      <c r="L1219" s="193">
        <v>14.31668</v>
      </c>
      <c r="M1219" s="193" t="s">
        <v>966</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966</v>
      </c>
      <c r="K1220" s="185" t="s">
        <v>334</v>
      </c>
      <c r="L1220" s="193">
        <v>8.9163490000000003</v>
      </c>
      <c r="M1220" s="193" t="s">
        <v>966</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966</v>
      </c>
      <c r="K1221" s="185" t="s">
        <v>334</v>
      </c>
      <c r="L1221" s="193">
        <v>7.024572</v>
      </c>
      <c r="M1221" s="193" t="s">
        <v>966</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966</v>
      </c>
      <c r="K1222" s="185" t="s">
        <v>334</v>
      </c>
      <c r="L1222" s="193">
        <v>13.57058</v>
      </c>
      <c r="M1222" s="193" t="s">
        <v>966</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966</v>
      </c>
      <c r="K1223" s="185" t="s">
        <v>334</v>
      </c>
      <c r="L1223" s="193">
        <v>9.4504760000000001</v>
      </c>
      <c r="M1223" s="193" t="s">
        <v>966</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966</v>
      </c>
      <c r="K1224" s="185" t="s">
        <v>334</v>
      </c>
      <c r="L1224" s="193">
        <v>7.5903960000000001</v>
      </c>
      <c r="M1224" s="193" t="s">
        <v>966</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966</v>
      </c>
      <c r="K1225" s="185" t="s">
        <v>334</v>
      </c>
      <c r="L1225" s="193">
        <v>5.2969900000000001</v>
      </c>
      <c r="M1225" s="193" t="s">
        <v>966</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966</v>
      </c>
      <c r="K1226" s="185" t="s">
        <v>334</v>
      </c>
      <c r="L1226" s="193">
        <v>5.0100530000000001</v>
      </c>
      <c r="M1226" s="193" t="s">
        <v>966</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966</v>
      </c>
      <c r="K1227" s="185" t="s">
        <v>334</v>
      </c>
      <c r="L1227" s="193">
        <v>5.4765290000000002</v>
      </c>
      <c r="M1227" s="193" t="s">
        <v>966</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966</v>
      </c>
      <c r="K1228" s="185" t="s">
        <v>334</v>
      </c>
      <c r="L1228" s="193">
        <v>2.1050149999999999</v>
      </c>
      <c r="M1228" s="193" t="s">
        <v>966</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966</v>
      </c>
      <c r="K1229" s="185" t="s">
        <v>334</v>
      </c>
      <c r="L1229" s="193">
        <v>1.6904330000000001</v>
      </c>
      <c r="M1229" s="193" t="s">
        <v>966</v>
      </c>
      <c r="N1229" s="193" t="s">
        <v>116</v>
      </c>
      <c r="O1229" s="197">
        <v>0.25</v>
      </c>
      <c r="P1229" s="187" t="s">
        <v>1060</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966</v>
      </c>
      <c r="K1230" s="185" t="s">
        <v>334</v>
      </c>
      <c r="L1230" s="193">
        <v>1.90735E-6</v>
      </c>
      <c r="M1230" s="193" t="s">
        <v>966</v>
      </c>
      <c r="N1230" s="193" t="s">
        <v>116</v>
      </c>
      <c r="O1230" s="197">
        <v>0.25</v>
      </c>
      <c r="P1230" s="187" t="s">
        <v>1062</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966</v>
      </c>
      <c r="K1231" s="185" t="s">
        <v>334</v>
      </c>
      <c r="L1231" s="193">
        <v>0.57727810000000002</v>
      </c>
      <c r="M1231" s="193" t="s">
        <v>966</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966</v>
      </c>
      <c r="K1232" s="185" t="s">
        <v>334</v>
      </c>
      <c r="L1232" s="193">
        <v>20.332370000000001</v>
      </c>
      <c r="M1232" s="193" t="s">
        <v>966</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966</v>
      </c>
      <c r="K1233" s="185" t="s">
        <v>334</v>
      </c>
      <c r="L1233" s="193">
        <v>3.8885480000000001</v>
      </c>
      <c r="M1233" s="193" t="s">
        <v>966</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966</v>
      </c>
      <c r="K1234" s="185" t="s">
        <v>334</v>
      </c>
      <c r="L1234" s="193">
        <v>3.699551</v>
      </c>
      <c r="M1234" s="193" t="s">
        <v>966</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966</v>
      </c>
      <c r="K1235" s="185" t="s">
        <v>334</v>
      </c>
      <c r="L1235" s="193">
        <v>2.9702169999999999</v>
      </c>
      <c r="M1235" s="193" t="s">
        <v>966</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966</v>
      </c>
      <c r="K1236" s="185" t="s">
        <v>334</v>
      </c>
      <c r="L1236" s="193">
        <v>2.420693</v>
      </c>
      <c r="M1236" s="193" t="s">
        <v>966</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966</v>
      </c>
      <c r="K1237" s="185" t="s">
        <v>334</v>
      </c>
      <c r="L1237" s="193">
        <v>2.3810150000000001</v>
      </c>
      <c r="M1237" s="193" t="s">
        <v>966</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966</v>
      </c>
      <c r="K1238" s="185" t="s">
        <v>334</v>
      </c>
      <c r="L1238" s="193">
        <v>3.962828</v>
      </c>
      <c r="M1238" s="193" t="s">
        <v>966</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966</v>
      </c>
      <c r="K1239" s="185" t="s">
        <v>334</v>
      </c>
      <c r="L1239" s="193">
        <v>2.2335199999999999</v>
      </c>
      <c r="M1239" s="193" t="s">
        <v>966</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966</v>
      </c>
      <c r="K1240" s="185" t="s">
        <v>334</v>
      </c>
      <c r="L1240" s="193">
        <v>1.4124270000000001</v>
      </c>
      <c r="M1240" s="193" t="s">
        <v>966</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966</v>
      </c>
      <c r="K1241" s="185" t="s">
        <v>334</v>
      </c>
      <c r="L1241" s="193">
        <v>1.372965</v>
      </c>
      <c r="M1241" s="193" t="s">
        <v>966</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966</v>
      </c>
      <c r="K1242" s="185" t="s">
        <v>334</v>
      </c>
      <c r="L1242" s="193">
        <v>1.248729</v>
      </c>
      <c r="M1242" s="193" t="s">
        <v>966</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966</v>
      </c>
      <c r="K1243" s="185" t="s">
        <v>334</v>
      </c>
      <c r="L1243" s="193">
        <v>0.79461610000000005</v>
      </c>
      <c r="M1243" s="193" t="s">
        <v>966</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939</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939</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939</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939</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939</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939</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939</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939</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939</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939</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939</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939</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939</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939</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939</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939</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939</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939</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939</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939</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939</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939</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939</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939</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939</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939</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939</v>
      </c>
      <c r="K1270" s="185" t="s">
        <v>238</v>
      </c>
      <c r="M1270" s="193"/>
      <c r="N1270" s="193"/>
      <c r="O1270" s="197"/>
      <c r="P1270" s="187" t="s">
        <v>1063</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939</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939</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939</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939</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939</v>
      </c>
      <c r="K1275" s="185" t="s">
        <v>238</v>
      </c>
      <c r="M1275" s="193"/>
      <c r="N1275" s="193"/>
      <c r="O1275" s="197"/>
      <c r="P1275" s="187" t="s">
        <v>1064</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939</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939</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939</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939</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939</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939</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939</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939</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939</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939</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939</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939</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939</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939</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939</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939</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939</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939</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939</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939</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939</v>
      </c>
      <c r="K1296" s="185" t="s">
        <v>238</v>
      </c>
      <c r="M1296" s="193"/>
      <c r="N1296" s="193"/>
      <c r="O1296" s="197"/>
      <c r="P1296" s="187" t="s">
        <v>1065</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939</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939</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939</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939</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939</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939</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939</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939</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939</v>
      </c>
      <c r="K1305" s="185" t="s">
        <v>238</v>
      </c>
      <c r="M1305" s="193"/>
      <c r="N1305" s="193"/>
      <c r="O1305" s="197"/>
      <c r="P1305" s="187" t="s">
        <v>1066</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939</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939</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939</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939</v>
      </c>
      <c r="K1309" s="185" t="s">
        <v>238</v>
      </c>
      <c r="M1309" s="193"/>
      <c r="N1309" s="193"/>
      <c r="O1309" s="197"/>
      <c r="P1309" s="187" t="s">
        <v>1067</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939</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939</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939</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939</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939</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939</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939</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939</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939</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939</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939</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939</v>
      </c>
      <c r="K1321" s="185" t="s">
        <v>238</v>
      </c>
      <c r="M1321" s="193"/>
      <c r="N1321" s="193"/>
      <c r="O1321" s="197"/>
      <c r="P1321" s="187" t="s">
        <v>1068</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939</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939</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939</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939</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939</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939</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939</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939</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939</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939</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939</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939</v>
      </c>
      <c r="K1333" s="185" t="s">
        <v>238</v>
      </c>
      <c r="M1333" s="193"/>
      <c r="N1333" s="193"/>
      <c r="O1333" s="197"/>
      <c r="P1333" s="187" t="s">
        <v>1065</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939</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939</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939</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939</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939</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939</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939</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939</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939</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939</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939</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1030</v>
      </c>
      <c r="J1345" s="185" t="s">
        <v>993</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993</v>
      </c>
      <c r="K1346" s="185" t="s">
        <v>334</v>
      </c>
      <c r="L1346" s="193">
        <v>1.701387</v>
      </c>
      <c r="M1346" s="193" t="s">
        <v>993</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993</v>
      </c>
      <c r="K1347" s="185" t="s">
        <v>334</v>
      </c>
      <c r="L1347" s="193">
        <v>1.9444399999999999</v>
      </c>
      <c r="M1347" s="193" t="s">
        <v>993</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993</v>
      </c>
      <c r="K1348" s="185" t="s">
        <v>334</v>
      </c>
      <c r="L1348" s="193">
        <v>1.2152799999999999</v>
      </c>
      <c r="M1348" s="193" t="s">
        <v>993</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993</v>
      </c>
      <c r="K1349" s="185" t="s">
        <v>334</v>
      </c>
      <c r="L1349" s="193">
        <v>1.1545099999999999</v>
      </c>
      <c r="M1349" s="193" t="s">
        <v>993</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993</v>
      </c>
      <c r="K1350" s="185" t="s">
        <v>334</v>
      </c>
      <c r="L1350" s="193">
        <v>0.91145900000000002</v>
      </c>
      <c r="M1350" s="193" t="s">
        <v>993</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993</v>
      </c>
      <c r="K1351" s="185" t="s">
        <v>334</v>
      </c>
      <c r="L1351" s="193">
        <v>0.97222229999999998</v>
      </c>
      <c r="M1351" s="193" t="s">
        <v>993</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993</v>
      </c>
      <c r="K1352" s="185" t="s">
        <v>334</v>
      </c>
      <c r="L1352" s="193">
        <v>1.032986</v>
      </c>
      <c r="M1352" s="193" t="s">
        <v>993</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993</v>
      </c>
      <c r="K1353" s="185" t="s">
        <v>334</v>
      </c>
      <c r="L1353" s="193">
        <v>0.54687569999999996</v>
      </c>
      <c r="M1353" s="193" t="s">
        <v>993</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993</v>
      </c>
      <c r="K1354" s="185" t="s">
        <v>334</v>
      </c>
      <c r="L1354" s="193">
        <v>0.42534709999999998</v>
      </c>
      <c r="M1354" s="193" t="s">
        <v>993</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993</v>
      </c>
      <c r="K1355" s="185" t="s">
        <v>334</v>
      </c>
      <c r="M1355" s="193"/>
      <c r="N1355" s="193"/>
      <c r="O1355" s="197">
        <v>1</v>
      </c>
      <c r="P1355" s="187" t="s">
        <v>1069</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1030</v>
      </c>
      <c r="J1356" s="185" t="s">
        <v>993</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993</v>
      </c>
      <c r="K1357" s="185" t="s">
        <v>334</v>
      </c>
      <c r="L1357" s="193">
        <v>2.0659749999999999</v>
      </c>
      <c r="M1357" s="193" t="s">
        <v>993</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993</v>
      </c>
      <c r="K1358" s="185" t="s">
        <v>334</v>
      </c>
      <c r="L1358" s="193">
        <v>2.6736089999999999</v>
      </c>
      <c r="M1358" s="193" t="s">
        <v>993</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993</v>
      </c>
      <c r="K1359" s="185" t="s">
        <v>334</v>
      </c>
      <c r="L1359" s="193">
        <v>2.3090310000000001</v>
      </c>
      <c r="M1359" s="193" t="s">
        <v>993</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993</v>
      </c>
      <c r="K1360" s="185" t="s">
        <v>334</v>
      </c>
      <c r="L1360" s="193">
        <v>1.8229200000000001</v>
      </c>
      <c r="M1360" s="193" t="s">
        <v>993</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993</v>
      </c>
      <c r="K1361" s="185" t="s">
        <v>334</v>
      </c>
      <c r="L1361" s="193">
        <v>1.701389</v>
      </c>
      <c r="M1361" s="193" t="s">
        <v>993</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993</v>
      </c>
      <c r="K1362" s="185" t="s">
        <v>334</v>
      </c>
      <c r="L1362" s="193">
        <v>1.7621519999999999</v>
      </c>
      <c r="M1362" s="193" t="s">
        <v>993</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993</v>
      </c>
      <c r="K1363" s="185" t="s">
        <v>334</v>
      </c>
      <c r="L1363" s="193">
        <v>1.2760419999999999</v>
      </c>
      <c r="M1363" s="193" t="s">
        <v>993</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993</v>
      </c>
      <c r="K1364" s="185" t="s">
        <v>334</v>
      </c>
      <c r="L1364" s="193">
        <v>0.97222229999999998</v>
      </c>
      <c r="M1364" s="193" t="s">
        <v>993</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993</v>
      </c>
      <c r="K1365" s="185" t="s">
        <v>334</v>
      </c>
      <c r="L1365" s="193">
        <v>0.78993080000000004</v>
      </c>
      <c r="M1365" s="193" t="s">
        <v>993</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993</v>
      </c>
      <c r="K1366" s="185" t="s">
        <v>334</v>
      </c>
      <c r="L1366" s="193">
        <v>0.48611140000000003</v>
      </c>
      <c r="M1366" s="193" t="s">
        <v>993</v>
      </c>
      <c r="N1366" s="193" t="s">
        <v>116</v>
      </c>
      <c r="O1366" s="197">
        <v>1</v>
      </c>
      <c r="P1366" s="187" t="s">
        <v>1069</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1029</v>
      </c>
      <c r="J1367" s="185" t="s">
        <v>993</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993</v>
      </c>
      <c r="K1368" s="185" t="s">
        <v>115</v>
      </c>
      <c r="L1368" s="193">
        <v>1.343261</v>
      </c>
      <c r="M1368" s="193" t="s">
        <v>993</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993</v>
      </c>
      <c r="K1369" s="185" t="s">
        <v>115</v>
      </c>
      <c r="L1369" s="193">
        <v>2.6118969999999999</v>
      </c>
      <c r="M1369" s="193" t="s">
        <v>993</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993</v>
      </c>
      <c r="K1370" s="185" t="s">
        <v>115</v>
      </c>
      <c r="L1370" s="193">
        <v>2.343289</v>
      </c>
      <c r="M1370" s="193" t="s">
        <v>993</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993</v>
      </c>
      <c r="K1371" s="185" t="s">
        <v>115</v>
      </c>
      <c r="L1371" s="193">
        <v>2.1193680000000001</v>
      </c>
      <c r="M1371" s="193" t="s">
        <v>993</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993</v>
      </c>
      <c r="K1372" s="185" t="s">
        <v>115</v>
      </c>
      <c r="L1372" s="193">
        <v>1.8655969999999999</v>
      </c>
      <c r="M1372" s="193" t="s">
        <v>993</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993</v>
      </c>
      <c r="K1373" s="185" t="s">
        <v>115</v>
      </c>
      <c r="L1373" s="193">
        <v>1.6865380000000001</v>
      </c>
      <c r="M1373" s="193" t="s">
        <v>993</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993</v>
      </c>
      <c r="K1374" s="185" t="s">
        <v>115</v>
      </c>
      <c r="L1374" s="193">
        <v>1.26868</v>
      </c>
      <c r="M1374" s="193" t="s">
        <v>993</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993</v>
      </c>
      <c r="K1375" s="185" t="s">
        <v>115</v>
      </c>
      <c r="L1375" s="193">
        <v>0.88058210000000003</v>
      </c>
      <c r="M1375" s="193" t="s">
        <v>993</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993</v>
      </c>
      <c r="K1376" s="185" t="s">
        <v>115</v>
      </c>
      <c r="L1376" s="193">
        <v>0.77615089999999998</v>
      </c>
      <c r="M1376" s="193" t="s">
        <v>993</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993</v>
      </c>
      <c r="K1377" s="185" t="s">
        <v>115</v>
      </c>
      <c r="L1377" s="193">
        <v>0.62685469999999999</v>
      </c>
      <c r="M1377" s="193" t="s">
        <v>993</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993</v>
      </c>
      <c r="K1378" s="185" t="s">
        <v>115</v>
      </c>
      <c r="L1378" s="193">
        <v>0.32835320000000001</v>
      </c>
      <c r="M1378" s="193" t="s">
        <v>993</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993</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993</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1029</v>
      </c>
      <c r="J1381" s="185" t="s">
        <v>993</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993</v>
      </c>
      <c r="K1382" s="185" t="s">
        <v>115</v>
      </c>
      <c r="L1382" s="193">
        <v>0.25372709999999998</v>
      </c>
      <c r="M1382" s="193" t="s">
        <v>993</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993</v>
      </c>
      <c r="K1383" s="185" t="s">
        <v>115</v>
      </c>
      <c r="L1383" s="193">
        <v>0.77610610000000002</v>
      </c>
      <c r="M1383" s="193" t="s">
        <v>993</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993</v>
      </c>
      <c r="K1384" s="185" t="s">
        <v>115</v>
      </c>
      <c r="L1384" s="193">
        <v>0.73137609999999997</v>
      </c>
      <c r="M1384" s="193" t="s">
        <v>993</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993</v>
      </c>
      <c r="K1385" s="185" t="s">
        <v>115</v>
      </c>
      <c r="L1385" s="193">
        <v>0.77610659999999998</v>
      </c>
      <c r="M1385" s="193" t="s">
        <v>993</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993</v>
      </c>
      <c r="K1386" s="185" t="s">
        <v>115</v>
      </c>
      <c r="L1386" s="193">
        <v>0.83580639999999995</v>
      </c>
      <c r="M1386" s="193" t="s">
        <v>993</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993</v>
      </c>
      <c r="K1387" s="185" t="s">
        <v>115</v>
      </c>
      <c r="L1387" s="193">
        <v>0.59700470000000005</v>
      </c>
      <c r="M1387" s="193" t="s">
        <v>993</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993</v>
      </c>
      <c r="K1388" s="185" t="s">
        <v>115</v>
      </c>
      <c r="L1388" s="193">
        <v>0.64178009999999996</v>
      </c>
      <c r="M1388" s="193" t="s">
        <v>993</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993</v>
      </c>
      <c r="K1389" s="185" t="s">
        <v>115</v>
      </c>
      <c r="L1389" s="193">
        <v>0.53730429999999996</v>
      </c>
      <c r="M1389" s="193" t="s">
        <v>993</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993</v>
      </c>
      <c r="K1390" s="185" t="s">
        <v>115</v>
      </c>
      <c r="L1390" s="193">
        <v>0.50745450000000003</v>
      </c>
      <c r="M1390" s="193" t="s">
        <v>993</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993</v>
      </c>
      <c r="K1391" s="185" t="s">
        <v>115</v>
      </c>
      <c r="L1391" s="193">
        <v>0.46267930000000002</v>
      </c>
      <c r="M1391" s="193" t="s">
        <v>993</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993</v>
      </c>
      <c r="K1392" s="185" t="s">
        <v>115</v>
      </c>
      <c r="L1392" s="193">
        <v>0.40297850000000002</v>
      </c>
      <c r="M1392" s="193" t="s">
        <v>993</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993</v>
      </c>
      <c r="K1393" s="185" t="s">
        <v>115</v>
      </c>
      <c r="L1393" s="193">
        <v>0.23880199999999999</v>
      </c>
      <c r="M1393" s="193" t="s">
        <v>993</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993</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1029</v>
      </c>
      <c r="J1395" s="185" t="s">
        <v>993</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993</v>
      </c>
      <c r="K1396" s="185" t="s">
        <v>115</v>
      </c>
      <c r="L1396" s="193">
        <v>2.0606059999999999</v>
      </c>
      <c r="M1396" s="193" t="s">
        <v>993</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993</v>
      </c>
      <c r="K1397" s="185" t="s">
        <v>115</v>
      </c>
      <c r="L1397" s="193">
        <v>1.3939440000000001</v>
      </c>
      <c r="M1397" s="193" t="s">
        <v>993</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993</v>
      </c>
      <c r="K1398" s="185" t="s">
        <v>115</v>
      </c>
      <c r="L1398" s="193">
        <v>5.2727279999999999</v>
      </c>
      <c r="M1398" s="193" t="s">
        <v>993</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993</v>
      </c>
      <c r="K1399" s="185" t="s">
        <v>115</v>
      </c>
      <c r="L1399" s="193">
        <v>1.8181799999999999</v>
      </c>
      <c r="M1399" s="193" t="s">
        <v>993</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993</v>
      </c>
      <c r="K1400" s="185" t="s">
        <v>115</v>
      </c>
      <c r="L1400" s="193">
        <v>1.454545</v>
      </c>
      <c r="M1400" s="193" t="s">
        <v>993</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993</v>
      </c>
      <c r="K1401" s="185" t="s">
        <v>115</v>
      </c>
      <c r="L1401" s="193">
        <v>1.1515150000000001</v>
      </c>
      <c r="M1401" s="193" t="s">
        <v>993</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993</v>
      </c>
      <c r="K1402" s="185" t="s">
        <v>115</v>
      </c>
      <c r="L1402" s="193">
        <v>1.030303</v>
      </c>
      <c r="M1402" s="193" t="s">
        <v>993</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993</v>
      </c>
      <c r="K1403" s="185" t="s">
        <v>115</v>
      </c>
      <c r="L1403" s="193">
        <v>0.90909150000000005</v>
      </c>
      <c r="M1403" s="193" t="s">
        <v>993</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993</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993</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993</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993</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993</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1029</v>
      </c>
      <c r="J1409" s="185" t="s">
        <v>993</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993</v>
      </c>
      <c r="K1410" s="185" t="s">
        <v>115</v>
      </c>
      <c r="L1410" s="193">
        <v>1.8787849999999999</v>
      </c>
      <c r="M1410" s="193" t="s">
        <v>993</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993</v>
      </c>
      <c r="K1411" s="185" t="s">
        <v>115</v>
      </c>
      <c r="L1411" s="193">
        <v>1.757576</v>
      </c>
      <c r="M1411" s="193" t="s">
        <v>993</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993</v>
      </c>
      <c r="K1412" s="185" t="s">
        <v>115</v>
      </c>
      <c r="L1412" s="193">
        <v>1.9393899999999999</v>
      </c>
      <c r="M1412" s="193" t="s">
        <v>993</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993</v>
      </c>
      <c r="K1413" s="185" t="s">
        <v>115</v>
      </c>
      <c r="L1413" s="193">
        <v>1.2121200000000001</v>
      </c>
      <c r="M1413" s="193" t="s">
        <v>993</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993</v>
      </c>
      <c r="K1414" s="185" t="s">
        <v>115</v>
      </c>
      <c r="L1414" s="193">
        <v>1.3333349999999999</v>
      </c>
      <c r="M1414" s="193" t="s">
        <v>993</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993</v>
      </c>
      <c r="K1415" s="185" t="s">
        <v>115</v>
      </c>
      <c r="L1415" s="193">
        <v>1.0303</v>
      </c>
      <c r="M1415" s="193" t="s">
        <v>993</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993</v>
      </c>
      <c r="K1416" s="185" t="s">
        <v>115</v>
      </c>
      <c r="L1416" s="193">
        <v>0.84848500000000004</v>
      </c>
      <c r="M1416" s="193" t="s">
        <v>993</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993</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993</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993</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993</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993</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993</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1029</v>
      </c>
      <c r="J1423" s="185" t="s">
        <v>939</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939</v>
      </c>
      <c r="K1424" s="185" t="s">
        <v>115</v>
      </c>
      <c r="L1424" s="193">
        <v>9.6080880000000004</v>
      </c>
      <c r="M1424" s="193" t="s">
        <v>939</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939</v>
      </c>
      <c r="K1425" s="185" t="s">
        <v>115</v>
      </c>
      <c r="L1425" s="193">
        <v>10.22137</v>
      </c>
      <c r="M1425" s="193" t="s">
        <v>939</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939</v>
      </c>
      <c r="K1426" s="185" t="s">
        <v>115</v>
      </c>
      <c r="L1426" s="193">
        <v>9.5399480000000008</v>
      </c>
      <c r="M1426" s="193" t="s">
        <v>939</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939</v>
      </c>
      <c r="K1427" s="185" t="s">
        <v>115</v>
      </c>
      <c r="L1427" s="193">
        <v>7.0186500000000001</v>
      </c>
      <c r="M1427" s="193" t="s">
        <v>939</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939</v>
      </c>
      <c r="K1428" s="185" t="s">
        <v>115</v>
      </c>
      <c r="L1428" s="193">
        <v>5.7240159999999998</v>
      </c>
      <c r="M1428" s="193" t="s">
        <v>939</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939</v>
      </c>
      <c r="K1429" s="185" t="s">
        <v>115</v>
      </c>
      <c r="L1429" s="193">
        <v>4.9063040000000004</v>
      </c>
      <c r="M1429" s="193" t="s">
        <v>939</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939</v>
      </c>
      <c r="K1430" s="185" t="s">
        <v>115</v>
      </c>
      <c r="L1430" s="193">
        <v>2.5893489999999999</v>
      </c>
      <c r="M1430" s="193" t="s">
        <v>939</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939</v>
      </c>
      <c r="K1431" s="185" t="s">
        <v>115</v>
      </c>
      <c r="L1431" s="193">
        <v>1.9080060000000001</v>
      </c>
      <c r="M1431" s="193" t="s">
        <v>939</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939</v>
      </c>
      <c r="K1432" s="185" t="s">
        <v>115</v>
      </c>
      <c r="L1432" s="193">
        <v>1.839774</v>
      </c>
      <c r="M1432" s="193" t="s">
        <v>939</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939</v>
      </c>
      <c r="K1433" s="185" t="s">
        <v>115</v>
      </c>
      <c r="L1433" s="193">
        <v>1.362862</v>
      </c>
      <c r="M1433" s="193" t="s">
        <v>939</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1029</v>
      </c>
      <c r="J1434" s="185" t="s">
        <v>939</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939</v>
      </c>
      <c r="K1435" s="185" t="s">
        <v>115</v>
      </c>
      <c r="L1435" s="193">
        <v>2.5894379999999999</v>
      </c>
      <c r="M1435" s="193" t="s">
        <v>939</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939</v>
      </c>
      <c r="K1436" s="185" t="s">
        <v>115</v>
      </c>
      <c r="L1436" s="193">
        <v>2.5212949999999998</v>
      </c>
      <c r="M1436" s="193" t="s">
        <v>939</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939</v>
      </c>
      <c r="K1437" s="185" t="s">
        <v>115</v>
      </c>
      <c r="L1437" s="193">
        <v>1.0221469999999999</v>
      </c>
      <c r="M1437" s="193" t="s">
        <v>939</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939</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939</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939</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939</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939</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939</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939</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1029</v>
      </c>
      <c r="J1445" s="185" t="s">
        <v>939</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939</v>
      </c>
      <c r="K1446" s="185" t="s">
        <v>115</v>
      </c>
      <c r="L1446" s="193">
        <v>15.510199999999999</v>
      </c>
      <c r="M1446" s="193" t="s">
        <v>939</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939</v>
      </c>
      <c r="K1447" s="185" t="s">
        <v>115</v>
      </c>
      <c r="L1447" s="193">
        <v>13.06123</v>
      </c>
      <c r="M1447" s="193" t="s">
        <v>939</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939</v>
      </c>
      <c r="K1448" s="185" t="s">
        <v>115</v>
      </c>
      <c r="L1448" s="193">
        <v>6.8027230000000003</v>
      </c>
      <c r="M1448" s="193" t="s">
        <v>939</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939</v>
      </c>
      <c r="K1449" s="185" t="s">
        <v>115</v>
      </c>
      <c r="L1449" s="193">
        <v>7.6190439999999997</v>
      </c>
      <c r="M1449" s="193" t="s">
        <v>939</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939</v>
      </c>
      <c r="K1450" s="185" t="s">
        <v>115</v>
      </c>
      <c r="L1450" s="193">
        <v>6.2584999999999997</v>
      </c>
      <c r="M1450" s="193" t="s">
        <v>939</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939</v>
      </c>
      <c r="K1451" s="185" t="s">
        <v>115</v>
      </c>
      <c r="L1451" s="193">
        <v>5.9863999999999997</v>
      </c>
      <c r="M1451" s="193" t="s">
        <v>939</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939</v>
      </c>
      <c r="K1452" s="185" t="s">
        <v>115</v>
      </c>
      <c r="L1452" s="193">
        <v>5.714289</v>
      </c>
      <c r="M1452" s="193" t="s">
        <v>939</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939</v>
      </c>
      <c r="K1453" s="185" t="s">
        <v>115</v>
      </c>
      <c r="L1453" s="193">
        <v>3.8095240000000001</v>
      </c>
      <c r="M1453" s="193" t="s">
        <v>939</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939</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939</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1029</v>
      </c>
      <c r="J1456" s="185" t="s">
        <v>939</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939</v>
      </c>
      <c r="K1457" s="185" t="s">
        <v>115</v>
      </c>
      <c r="L1457" s="193">
        <v>44.081629999999997</v>
      </c>
      <c r="M1457" s="193" t="s">
        <v>939</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939</v>
      </c>
      <c r="K1458" s="185" t="s">
        <v>115</v>
      </c>
      <c r="L1458" s="193">
        <v>31.020389999999999</v>
      </c>
      <c r="M1458" s="193" t="s">
        <v>939</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939</v>
      </c>
      <c r="K1459" s="185" t="s">
        <v>115</v>
      </c>
      <c r="L1459" s="193">
        <v>31.564630000000001</v>
      </c>
      <c r="M1459" s="193" t="s">
        <v>939</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939</v>
      </c>
      <c r="K1460" s="185" t="s">
        <v>115</v>
      </c>
      <c r="L1460" s="193">
        <v>19.863949999999999</v>
      </c>
      <c r="M1460" s="193" t="s">
        <v>939</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939</v>
      </c>
      <c r="K1461" s="185" t="s">
        <v>115</v>
      </c>
      <c r="L1461" s="193">
        <v>20.68027</v>
      </c>
      <c r="M1461" s="193" t="s">
        <v>939</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939</v>
      </c>
      <c r="K1462" s="185" t="s">
        <v>115</v>
      </c>
      <c r="L1462" s="193">
        <v>19.863949999999999</v>
      </c>
      <c r="M1462" s="193" t="s">
        <v>939</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939</v>
      </c>
      <c r="K1463" s="185" t="s">
        <v>115</v>
      </c>
      <c r="L1463" s="193">
        <v>15.510199999999999</v>
      </c>
      <c r="M1463" s="193" t="s">
        <v>939</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939</v>
      </c>
      <c r="K1464" s="185" t="s">
        <v>115</v>
      </c>
      <c r="L1464" s="193">
        <v>13.06122</v>
      </c>
      <c r="M1464" s="193" t="s">
        <v>939</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939</v>
      </c>
      <c r="K1465" s="185" t="s">
        <v>115</v>
      </c>
      <c r="L1465" s="193">
        <v>13.06122</v>
      </c>
      <c r="M1465" s="193" t="s">
        <v>939</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939</v>
      </c>
      <c r="K1466" s="185" t="s">
        <v>115</v>
      </c>
      <c r="L1466" s="193">
        <v>11.97279</v>
      </c>
      <c r="M1466" s="193" t="s">
        <v>939</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1029</v>
      </c>
      <c r="J1467" s="185" t="s">
        <v>939</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939</v>
      </c>
      <c r="K1468" s="185" t="s">
        <v>115</v>
      </c>
      <c r="L1468" s="193">
        <v>11.156459999999999</v>
      </c>
      <c r="M1468" s="193" t="s">
        <v>939</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939</v>
      </c>
      <c r="K1469" s="185" t="s">
        <v>115</v>
      </c>
      <c r="L1469" s="193">
        <v>10.408160000000001</v>
      </c>
      <c r="M1469" s="193" t="s">
        <v>939</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939</v>
      </c>
      <c r="K1470" s="185" t="s">
        <v>115</v>
      </c>
      <c r="L1470" s="193">
        <v>8.0272100000000002</v>
      </c>
      <c r="M1470" s="193" t="s">
        <v>939</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939</v>
      </c>
      <c r="K1471" s="185" t="s">
        <v>115</v>
      </c>
      <c r="L1471" s="193">
        <v>7.0067979999999999</v>
      </c>
      <c r="M1471" s="193" t="s">
        <v>939</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939</v>
      </c>
      <c r="K1472" s="185" t="s">
        <v>115</v>
      </c>
      <c r="L1472" s="193">
        <v>6.0544269999999996</v>
      </c>
      <c r="M1472" s="193" t="s">
        <v>939</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939</v>
      </c>
      <c r="K1473" s="185" t="s">
        <v>115</v>
      </c>
      <c r="L1473" s="193">
        <v>4.9659870000000002</v>
      </c>
      <c r="M1473" s="193" t="s">
        <v>939</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939</v>
      </c>
      <c r="K1474" s="185" t="s">
        <v>115</v>
      </c>
      <c r="L1474" s="193">
        <v>3.5374189999999999</v>
      </c>
      <c r="M1474" s="193" t="s">
        <v>939</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939</v>
      </c>
      <c r="K1475" s="185" t="s">
        <v>115</v>
      </c>
      <c r="L1475" s="193">
        <v>2.8571430000000002</v>
      </c>
      <c r="M1475" s="193" t="s">
        <v>939</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939</v>
      </c>
      <c r="K1476" s="185" t="s">
        <v>115</v>
      </c>
      <c r="L1476" s="193">
        <v>2.6530610000000001</v>
      </c>
      <c r="M1476" s="193" t="s">
        <v>939</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939</v>
      </c>
      <c r="K1477" s="185" t="s">
        <v>115</v>
      </c>
      <c r="L1477" s="193">
        <v>1.836735</v>
      </c>
      <c r="M1477" s="193" t="s">
        <v>939</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1029</v>
      </c>
      <c r="J1478" s="185" t="s">
        <v>939</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939</v>
      </c>
      <c r="K1479" s="185" t="s">
        <v>115</v>
      </c>
      <c r="L1479" s="193">
        <v>9.471895</v>
      </c>
      <c r="M1479" s="193" t="s">
        <v>939</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939</v>
      </c>
      <c r="K1480" s="185" t="s">
        <v>115</v>
      </c>
      <c r="L1480" s="193">
        <v>9.0630279999999992</v>
      </c>
      <c r="M1480" s="193" t="s">
        <v>939</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939</v>
      </c>
      <c r="K1481" s="185" t="s">
        <v>115</v>
      </c>
      <c r="L1481" s="193">
        <v>8.722315</v>
      </c>
      <c r="M1481" s="193" t="s">
        <v>939</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939</v>
      </c>
      <c r="K1482" s="185" t="s">
        <v>115</v>
      </c>
      <c r="L1482" s="193">
        <v>8.9267459999999996</v>
      </c>
      <c r="M1482" s="193" t="s">
        <v>939</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939</v>
      </c>
      <c r="K1483" s="185" t="s">
        <v>115</v>
      </c>
      <c r="L1483" s="193">
        <v>4.7700209999999998</v>
      </c>
      <c r="M1483" s="193" t="s">
        <v>939</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939</v>
      </c>
      <c r="K1484" s="185" t="s">
        <v>115</v>
      </c>
      <c r="L1484" s="193">
        <v>4.4974400000000001</v>
      </c>
      <c r="M1484" s="193" t="s">
        <v>939</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939</v>
      </c>
      <c r="K1485" s="185" t="s">
        <v>115</v>
      </c>
      <c r="L1485" s="193">
        <v>4.0204430000000002</v>
      </c>
      <c r="M1485" s="193" t="s">
        <v>939</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939</v>
      </c>
      <c r="K1486" s="185" t="s">
        <v>115</v>
      </c>
      <c r="L1486" s="193">
        <v>2.8620100000000002</v>
      </c>
      <c r="M1486" s="193" t="s">
        <v>939</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939</v>
      </c>
      <c r="K1487" s="185" t="s">
        <v>115</v>
      </c>
      <c r="L1487" s="193">
        <v>2.5212949999999998</v>
      </c>
      <c r="M1487" s="193" t="s">
        <v>939</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939</v>
      </c>
      <c r="K1488" s="185" t="s">
        <v>115</v>
      </c>
      <c r="L1488" s="193">
        <v>2.4531520000000002</v>
      </c>
      <c r="M1488" s="193" t="s">
        <v>939</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993</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993</v>
      </c>
      <c r="K1490" s="185" t="s">
        <v>115</v>
      </c>
      <c r="L1490" s="193">
        <v>13.47522</v>
      </c>
      <c r="M1490" s="193" t="s">
        <v>993</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993</v>
      </c>
      <c r="K1491" s="185" t="s">
        <v>115</v>
      </c>
      <c r="L1491" s="193">
        <v>15.95749</v>
      </c>
      <c r="M1491" s="193" t="s">
        <v>993</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993</v>
      </c>
      <c r="K1492" s="185" t="s">
        <v>115</v>
      </c>
      <c r="L1492" s="193">
        <v>14.893660000000001</v>
      </c>
      <c r="M1492" s="193" t="s">
        <v>993</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993</v>
      </c>
      <c r="K1493" s="185" t="s">
        <v>115</v>
      </c>
      <c r="L1493" s="193">
        <v>15.07067</v>
      </c>
      <c r="M1493" s="193" t="s">
        <v>993</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993</v>
      </c>
      <c r="K1494" s="185" t="s">
        <v>115</v>
      </c>
      <c r="L1494" s="193">
        <v>15.42558</v>
      </c>
      <c r="M1494" s="193" t="s">
        <v>993</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993</v>
      </c>
      <c r="K1495" s="185" t="s">
        <v>115</v>
      </c>
      <c r="L1495" s="193">
        <v>9.2195909999999994</v>
      </c>
      <c r="M1495" s="193" t="s">
        <v>993</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993</v>
      </c>
      <c r="K1496" s="185" t="s">
        <v>115</v>
      </c>
      <c r="L1496" s="193">
        <v>5.14215</v>
      </c>
      <c r="M1496" s="193" t="s">
        <v>993</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993</v>
      </c>
      <c r="K1497" s="185" t="s">
        <v>115</v>
      </c>
      <c r="L1497" s="193">
        <v>3.5461100000000001</v>
      </c>
      <c r="M1497" s="193" t="s">
        <v>993</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993</v>
      </c>
      <c r="K1498" s="185" t="s">
        <v>115</v>
      </c>
      <c r="L1498" s="193">
        <v>2.3049710000000001</v>
      </c>
      <c r="M1498" s="193" t="s">
        <v>993</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993</v>
      </c>
      <c r="K1499" s="185" t="s">
        <v>115</v>
      </c>
      <c r="L1499" s="193">
        <v>2.4822760000000001</v>
      </c>
      <c r="M1499" s="193" t="s">
        <v>993</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993</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993</v>
      </c>
      <c r="K1501" s="185" t="s">
        <v>115</v>
      </c>
      <c r="L1501" s="193">
        <v>4.4326369999999997</v>
      </c>
      <c r="M1501" s="193" t="s">
        <v>993</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993</v>
      </c>
      <c r="K1502" s="185" t="s">
        <v>115</v>
      </c>
      <c r="L1502" s="193">
        <v>2.6595819999999999</v>
      </c>
      <c r="M1502" s="193" t="s">
        <v>993</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993</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993</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993</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993</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993</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993</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993</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993</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993</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993</v>
      </c>
      <c r="K1512" s="185" t="s">
        <v>115</v>
      </c>
      <c r="L1512" s="193">
        <v>40.142800000000001</v>
      </c>
      <c r="M1512" s="193" t="s">
        <v>993</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993</v>
      </c>
      <c r="K1513" s="185" t="s">
        <v>115</v>
      </c>
      <c r="L1513" s="193">
        <v>23.445889999999999</v>
      </c>
      <c r="M1513" s="193" t="s">
        <v>993</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993</v>
      </c>
      <c r="K1514" s="185" t="s">
        <v>115</v>
      </c>
      <c r="L1514" s="193">
        <v>18.827770000000001</v>
      </c>
      <c r="M1514" s="193" t="s">
        <v>993</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993</v>
      </c>
      <c r="K1515" s="185" t="s">
        <v>115</v>
      </c>
      <c r="L1515" s="193">
        <v>14.56546</v>
      </c>
      <c r="M1515" s="193" t="s">
        <v>993</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993</v>
      </c>
      <c r="K1516" s="185" t="s">
        <v>115</v>
      </c>
      <c r="L1516" s="193">
        <v>12.43343</v>
      </c>
      <c r="M1516" s="193" t="s">
        <v>993</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993</v>
      </c>
      <c r="K1517" s="185" t="s">
        <v>115</v>
      </c>
      <c r="L1517" s="193">
        <v>7.8152939999999997</v>
      </c>
      <c r="M1517" s="193" t="s">
        <v>993</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993</v>
      </c>
      <c r="K1518" s="185" t="s">
        <v>115</v>
      </c>
      <c r="L1518" s="193">
        <v>4.9733689999999999</v>
      </c>
      <c r="M1518" s="193" t="s">
        <v>993</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993</v>
      </c>
      <c r="K1519" s="185" t="s">
        <v>115</v>
      </c>
      <c r="L1519" s="193">
        <v>4.263477</v>
      </c>
      <c r="M1519" s="193" t="s">
        <v>993</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993</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993</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993</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993</v>
      </c>
      <c r="K1523" s="185" t="s">
        <v>115</v>
      </c>
      <c r="L1523" s="193">
        <v>43.339410000000001</v>
      </c>
      <c r="M1523" s="193" t="s">
        <v>993</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993</v>
      </c>
      <c r="K1524" s="185" t="s">
        <v>115</v>
      </c>
      <c r="L1524" s="193">
        <v>41.20796</v>
      </c>
      <c r="M1524" s="193" t="s">
        <v>993</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993</v>
      </c>
      <c r="K1525" s="185" t="s">
        <v>115</v>
      </c>
      <c r="L1525" s="193">
        <v>49.733730000000001</v>
      </c>
      <c r="M1525" s="193" t="s">
        <v>993</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993</v>
      </c>
      <c r="K1526" s="185" t="s">
        <v>115</v>
      </c>
      <c r="L1526" s="193">
        <v>41.562609999999999</v>
      </c>
      <c r="M1526" s="193" t="s">
        <v>993</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993</v>
      </c>
      <c r="K1527" s="185" t="s">
        <v>115</v>
      </c>
      <c r="L1527" s="193">
        <v>30.905930000000001</v>
      </c>
      <c r="M1527" s="193" t="s">
        <v>993</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993</v>
      </c>
      <c r="K1528" s="185" t="s">
        <v>115</v>
      </c>
      <c r="L1528" s="193">
        <v>23.445889999999999</v>
      </c>
      <c r="M1528" s="193" t="s">
        <v>993</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993</v>
      </c>
      <c r="K1529" s="185" t="s">
        <v>115</v>
      </c>
      <c r="L1529" s="193">
        <v>15.98584</v>
      </c>
      <c r="M1529" s="193" t="s">
        <v>993</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993</v>
      </c>
      <c r="K1530" s="185" t="s">
        <v>115</v>
      </c>
      <c r="L1530" s="193">
        <v>10.301399999999999</v>
      </c>
      <c r="M1530" s="193" t="s">
        <v>993</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993</v>
      </c>
      <c r="K1531" s="185" t="s">
        <v>115</v>
      </c>
      <c r="L1531" s="193">
        <v>10.30139</v>
      </c>
      <c r="M1531" s="193" t="s">
        <v>993</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993</v>
      </c>
      <c r="K1532" s="185" t="s">
        <v>115</v>
      </c>
      <c r="L1532" s="193">
        <v>8.5257799999999992</v>
      </c>
      <c r="M1532" s="193" t="s">
        <v>993</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993</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993</v>
      </c>
      <c r="K1534" s="185" t="s">
        <v>115</v>
      </c>
      <c r="L1534" s="193">
        <v>20.32085</v>
      </c>
      <c r="M1534" s="193" t="s">
        <v>993</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993</v>
      </c>
      <c r="K1535" s="185" t="s">
        <v>115</v>
      </c>
      <c r="L1535" s="193">
        <v>17.825320000000001</v>
      </c>
      <c r="M1535" s="193" t="s">
        <v>993</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993</v>
      </c>
      <c r="K1536" s="185" t="s">
        <v>115</v>
      </c>
      <c r="L1536" s="193">
        <v>14.26024</v>
      </c>
      <c r="M1536" s="193" t="s">
        <v>993</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993</v>
      </c>
      <c r="K1537" s="185" t="s">
        <v>115</v>
      </c>
      <c r="L1537" s="193">
        <v>12.121219999999999</v>
      </c>
      <c r="M1537" s="193" t="s">
        <v>993</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993</v>
      </c>
      <c r="K1538" s="185" t="s">
        <v>115</v>
      </c>
      <c r="L1538" s="193">
        <v>12.12121</v>
      </c>
      <c r="M1538" s="193" t="s">
        <v>993</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993</v>
      </c>
      <c r="K1539" s="185" t="s">
        <v>115</v>
      </c>
      <c r="L1539" s="193">
        <v>9.9821790000000004</v>
      </c>
      <c r="M1539" s="193" t="s">
        <v>993</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993</v>
      </c>
      <c r="K1540" s="185" t="s">
        <v>115</v>
      </c>
      <c r="L1540" s="193">
        <v>5.7040980000000001</v>
      </c>
      <c r="M1540" s="193" t="s">
        <v>993</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993</v>
      </c>
      <c r="K1541" s="185" t="s">
        <v>115</v>
      </c>
      <c r="L1541" s="193">
        <v>4.6345809999999998</v>
      </c>
      <c r="M1541" s="193" t="s">
        <v>993</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993</v>
      </c>
      <c r="K1542" s="185" t="s">
        <v>115</v>
      </c>
      <c r="L1542" s="193">
        <v>2.317291</v>
      </c>
      <c r="M1542" s="193" t="s">
        <v>993</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993</v>
      </c>
      <c r="K1543" s="185" t="s">
        <v>115</v>
      </c>
      <c r="L1543" s="193">
        <v>2.6737959999999998</v>
      </c>
      <c r="M1543" s="193" t="s">
        <v>993</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993</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993</v>
      </c>
      <c r="K1545" s="185" t="s">
        <v>115</v>
      </c>
      <c r="L1545" s="193">
        <v>17.761990000000001</v>
      </c>
      <c r="M1545" s="193" t="s">
        <v>993</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993</v>
      </c>
      <c r="K1546" s="185" t="s">
        <v>115</v>
      </c>
      <c r="L1546" s="193">
        <v>12.96625</v>
      </c>
      <c r="M1546" s="193" t="s">
        <v>993</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993</v>
      </c>
      <c r="K1547" s="185" t="s">
        <v>115</v>
      </c>
      <c r="L1547" s="193">
        <v>11.54529</v>
      </c>
      <c r="M1547" s="193" t="s">
        <v>993</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993</v>
      </c>
      <c r="K1548" s="185" t="s">
        <v>115</v>
      </c>
      <c r="L1548" s="193">
        <v>11.545299999999999</v>
      </c>
      <c r="M1548" s="193" t="s">
        <v>993</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993</v>
      </c>
      <c r="K1549" s="185" t="s">
        <v>115</v>
      </c>
      <c r="L1549" s="193">
        <v>7.4600390000000001</v>
      </c>
      <c r="M1549" s="193" t="s">
        <v>993</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993</v>
      </c>
      <c r="K1550" s="185" t="s">
        <v>115</v>
      </c>
      <c r="L1550" s="193">
        <v>7.9928929999999996</v>
      </c>
      <c r="M1550" s="193" t="s">
        <v>993</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993</v>
      </c>
      <c r="K1551" s="185" t="s">
        <v>115</v>
      </c>
      <c r="L1551" s="193">
        <v>4.7957390000000002</v>
      </c>
      <c r="M1551" s="193" t="s">
        <v>993</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993</v>
      </c>
      <c r="K1552" s="185" t="s">
        <v>115</v>
      </c>
      <c r="L1552" s="193">
        <v>4.4404969999999997</v>
      </c>
      <c r="M1552" s="193" t="s">
        <v>993</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993</v>
      </c>
      <c r="K1553" s="185" t="s">
        <v>115</v>
      </c>
      <c r="L1553" s="193">
        <v>2.309059</v>
      </c>
      <c r="M1553" s="193" t="s">
        <v>993</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993</v>
      </c>
      <c r="K1554" s="185" t="s">
        <v>115</v>
      </c>
      <c r="L1554" s="193">
        <v>2.8419180000000002</v>
      </c>
      <c r="M1554" s="193" t="s">
        <v>993</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1029</v>
      </c>
      <c r="J1555" s="185" t="s">
        <v>939</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939</v>
      </c>
      <c r="K1556" s="185" t="s">
        <v>115</v>
      </c>
      <c r="L1556" s="193">
        <v>0.1054546</v>
      </c>
      <c r="M1556" s="193" t="s">
        <v>939</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939</v>
      </c>
      <c r="K1557" s="185" t="s">
        <v>115</v>
      </c>
      <c r="L1557" s="193">
        <v>0.37818180000000001</v>
      </c>
      <c r="M1557" s="193" t="s">
        <v>939</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939</v>
      </c>
      <c r="K1558" s="185" t="s">
        <v>115</v>
      </c>
      <c r="L1558" s="193">
        <v>0.31636379999999997</v>
      </c>
      <c r="M1558" s="193" t="s">
        <v>939</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939</v>
      </c>
      <c r="K1559" s="185" t="s">
        <v>115</v>
      </c>
      <c r="L1559" s="193">
        <v>0.30545460000000002</v>
      </c>
      <c r="M1559" s="193" t="s">
        <v>939</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939</v>
      </c>
      <c r="K1560" s="185" t="s">
        <v>115</v>
      </c>
      <c r="L1560" s="193">
        <v>0.30545460000000002</v>
      </c>
      <c r="M1560" s="193" t="s">
        <v>939</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939</v>
      </c>
      <c r="K1561" s="185" t="s">
        <v>115</v>
      </c>
      <c r="L1561" s="193">
        <v>0.26545449999999998</v>
      </c>
      <c r="M1561" s="193" t="s">
        <v>939</v>
      </c>
      <c r="N1561" s="193" t="s">
        <v>116</v>
      </c>
      <c r="O1561" s="197">
        <v>0.1</v>
      </c>
      <c r="P1561" s="186" t="s">
        <v>1046</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939</v>
      </c>
      <c r="K1562" s="185" t="s">
        <v>115</v>
      </c>
      <c r="L1562" s="193">
        <v>0.27636359999999999</v>
      </c>
      <c r="M1562" s="193" t="s">
        <v>939</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939</v>
      </c>
      <c r="K1563" s="185" t="s">
        <v>115</v>
      </c>
      <c r="L1563" s="193">
        <v>0.1781818</v>
      </c>
      <c r="M1563" s="193" t="s">
        <v>939</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939</v>
      </c>
      <c r="K1564" s="185" t="s">
        <v>115</v>
      </c>
      <c r="L1564" s="193">
        <v>0.1127273</v>
      </c>
      <c r="M1564" s="193" t="s">
        <v>939</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1029</v>
      </c>
      <c r="J1565" s="185" t="s">
        <v>939</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939</v>
      </c>
      <c r="K1566" s="185" t="s">
        <v>115</v>
      </c>
      <c r="L1566" s="193">
        <v>0.18181820000000001</v>
      </c>
      <c r="M1566" s="193" t="s">
        <v>939</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939</v>
      </c>
      <c r="K1567" s="185" t="s">
        <v>115</v>
      </c>
      <c r="L1567" s="193">
        <v>0.31272729999999999</v>
      </c>
      <c r="M1567" s="193" t="s">
        <v>939</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939</v>
      </c>
      <c r="K1568" s="185" t="s">
        <v>115</v>
      </c>
      <c r="L1568" s="193">
        <v>0.28000009999999997</v>
      </c>
      <c r="M1568" s="193" t="s">
        <v>939</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939</v>
      </c>
      <c r="K1569" s="185" t="s">
        <v>115</v>
      </c>
      <c r="L1569" s="193">
        <v>0.23636360000000001</v>
      </c>
      <c r="M1569" s="193" t="s">
        <v>939</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939</v>
      </c>
      <c r="K1570" s="185" t="s">
        <v>115</v>
      </c>
      <c r="L1570" s="193">
        <v>0.28000000000000003</v>
      </c>
      <c r="M1570" s="193" t="s">
        <v>939</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939</v>
      </c>
      <c r="K1571" s="185" t="s">
        <v>115</v>
      </c>
      <c r="L1571" s="193">
        <v>0.2618181</v>
      </c>
      <c r="M1571" s="193" t="s">
        <v>939</v>
      </c>
      <c r="N1571" s="193" t="s">
        <v>116</v>
      </c>
      <c r="O1571" s="197">
        <v>0.1</v>
      </c>
      <c r="P1571" s="186" t="s">
        <v>1047</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939</v>
      </c>
      <c r="K1572" s="185" t="s">
        <v>115</v>
      </c>
      <c r="L1572" s="193">
        <v>0.2327273</v>
      </c>
      <c r="M1572" s="193" t="s">
        <v>939</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939</v>
      </c>
      <c r="K1573" s="185" t="s">
        <v>115</v>
      </c>
      <c r="L1573" s="193">
        <v>0.17090910000000001</v>
      </c>
      <c r="M1573" s="193" t="s">
        <v>939</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939</v>
      </c>
      <c r="K1574" s="185" t="s">
        <v>115</v>
      </c>
      <c r="L1574" s="193">
        <v>8.3636390000000005E-2</v>
      </c>
      <c r="M1574" s="193" t="s">
        <v>939</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1029</v>
      </c>
      <c r="J1575" s="185" t="s">
        <v>939</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939</v>
      </c>
      <c r="K1576" s="185" t="s">
        <v>115</v>
      </c>
      <c r="L1576" s="193">
        <v>0.25818180000000002</v>
      </c>
      <c r="M1576" s="193" t="s">
        <v>939</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939</v>
      </c>
      <c r="K1577" s="185" t="s">
        <v>115</v>
      </c>
      <c r="L1577" s="193">
        <v>0.56727269999999996</v>
      </c>
      <c r="M1577" s="193" t="s">
        <v>939</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939</v>
      </c>
      <c r="K1578" s="185" t="s">
        <v>115</v>
      </c>
      <c r="L1578" s="193">
        <v>0.45090920000000001</v>
      </c>
      <c r="M1578" s="193" t="s">
        <v>939</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939</v>
      </c>
      <c r="K1579" s="185" t="s">
        <v>115</v>
      </c>
      <c r="L1579" s="193">
        <v>0.34909089999999998</v>
      </c>
      <c r="M1579" s="193" t="s">
        <v>939</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939</v>
      </c>
      <c r="K1580" s="185" t="s">
        <v>115</v>
      </c>
      <c r="L1580" s="193">
        <v>0.29090909999999998</v>
      </c>
      <c r="M1580" s="193" t="s">
        <v>939</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939</v>
      </c>
      <c r="K1581" s="185" t="s">
        <v>115</v>
      </c>
      <c r="L1581" s="193">
        <v>0.21090909999999999</v>
      </c>
      <c r="M1581" s="193" t="s">
        <v>939</v>
      </c>
      <c r="N1581" s="193" t="s">
        <v>116</v>
      </c>
      <c r="O1581" s="197">
        <v>0.1</v>
      </c>
      <c r="P1581" s="186" t="s">
        <v>1046</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939</v>
      </c>
      <c r="K1582" s="185" t="s">
        <v>115</v>
      </c>
      <c r="L1582" s="193">
        <v>0.16</v>
      </c>
      <c r="M1582" s="193" t="s">
        <v>939</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939</v>
      </c>
      <c r="K1583" s="185" t="s">
        <v>115</v>
      </c>
      <c r="L1583" s="193">
        <v>0.15272730000000001</v>
      </c>
      <c r="M1583" s="193" t="s">
        <v>939</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939</v>
      </c>
      <c r="K1584" s="185" t="s">
        <v>115</v>
      </c>
      <c r="L1584" s="193">
        <v>7.2727280000000005E-2</v>
      </c>
      <c r="M1584" s="193" t="s">
        <v>939</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1029</v>
      </c>
      <c r="J1585" s="185" t="s">
        <v>939</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939</v>
      </c>
      <c r="K1586" s="185" t="s">
        <v>115</v>
      </c>
      <c r="L1586" s="193">
        <v>0.54545449999999995</v>
      </c>
      <c r="M1586" s="193" t="s">
        <v>939</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939</v>
      </c>
      <c r="K1587" s="185" t="s">
        <v>115</v>
      </c>
      <c r="L1587" s="193">
        <v>0.6072729</v>
      </c>
      <c r="M1587" s="193" t="s">
        <v>939</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939</v>
      </c>
      <c r="K1588" s="185" t="s">
        <v>115</v>
      </c>
      <c r="L1588" s="193">
        <v>0.40727259999999998</v>
      </c>
      <c r="M1588" s="193" t="s">
        <v>939</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939</v>
      </c>
      <c r="K1589" s="185" t="s">
        <v>115</v>
      </c>
      <c r="L1589" s="193">
        <v>0.39999990000000002</v>
      </c>
      <c r="M1589" s="193" t="s">
        <v>939</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939</v>
      </c>
      <c r="K1590" s="185" t="s">
        <v>115</v>
      </c>
      <c r="L1590" s="193">
        <v>0.37454569999999998</v>
      </c>
      <c r="M1590" s="193" t="s">
        <v>939</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939</v>
      </c>
      <c r="K1591" s="185" t="s">
        <v>115</v>
      </c>
      <c r="L1591" s="193">
        <v>0.3199999</v>
      </c>
      <c r="M1591" s="193" t="s">
        <v>939</v>
      </c>
      <c r="N1591" s="193" t="s">
        <v>116</v>
      </c>
      <c r="O1591" s="197">
        <v>0.1</v>
      </c>
      <c r="P1591" s="186" t="s">
        <v>1047</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939</v>
      </c>
      <c r="K1592" s="185" t="s">
        <v>115</v>
      </c>
      <c r="L1592" s="193">
        <v>0.33818179999999998</v>
      </c>
      <c r="M1592" s="193" t="s">
        <v>939</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939</v>
      </c>
      <c r="K1593" s="185" t="s">
        <v>115</v>
      </c>
      <c r="L1593" s="193">
        <v>0.18909090000000001</v>
      </c>
      <c r="M1593" s="193" t="s">
        <v>939</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939</v>
      </c>
      <c r="K1594" s="185" t="s">
        <v>115</v>
      </c>
      <c r="L1594" s="193">
        <v>0.12</v>
      </c>
      <c r="M1594" s="193" t="s">
        <v>939</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939</v>
      </c>
      <c r="K1595" s="185" t="s">
        <v>115</v>
      </c>
      <c r="L1595" s="193">
        <v>0.24850739999999999</v>
      </c>
      <c r="M1595" s="193" t="s">
        <v>939</v>
      </c>
      <c r="N1595" s="193" t="s">
        <v>947</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939</v>
      </c>
      <c r="K1596" s="185" t="s">
        <v>115</v>
      </c>
      <c r="L1596" s="193">
        <v>0.15223890000000001</v>
      </c>
      <c r="M1596" s="193" t="s">
        <v>939</v>
      </c>
      <c r="N1596" s="193" t="s">
        <v>947</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939</v>
      </c>
      <c r="K1597" s="185" t="s">
        <v>115</v>
      </c>
      <c r="L1597" s="193">
        <v>0.1410447</v>
      </c>
      <c r="M1597" s="193" t="s">
        <v>939</v>
      </c>
      <c r="N1597" s="193" t="s">
        <v>947</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939</v>
      </c>
      <c r="K1598" s="185" t="s">
        <v>115</v>
      </c>
      <c r="L1598" s="193">
        <v>0.1231344</v>
      </c>
      <c r="M1598" s="193" t="s">
        <v>939</v>
      </c>
      <c r="N1598" s="193" t="s">
        <v>947</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939</v>
      </c>
      <c r="K1599" s="185" t="s">
        <v>115</v>
      </c>
      <c r="L1599" s="193">
        <v>6.9402989999999998E-2</v>
      </c>
      <c r="M1599" s="193" t="s">
        <v>939</v>
      </c>
      <c r="N1599" s="193" t="s">
        <v>947</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939</v>
      </c>
      <c r="K1600" s="185" t="s">
        <v>115</v>
      </c>
      <c r="L1600" s="193">
        <v>5.149256E-2</v>
      </c>
      <c r="M1600" s="193" t="s">
        <v>939</v>
      </c>
      <c r="N1600" s="193" t="s">
        <v>947</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939</v>
      </c>
      <c r="K1601" s="185" t="s">
        <v>115</v>
      </c>
      <c r="L1601" s="193">
        <v>3.3582090000000002E-2</v>
      </c>
      <c r="M1601" s="193" t="s">
        <v>939</v>
      </c>
      <c r="N1601" s="193" t="s">
        <v>947</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939</v>
      </c>
      <c r="K1602" s="185" t="s">
        <v>115</v>
      </c>
      <c r="L1602" s="193">
        <v>2.2388020000000002E-2</v>
      </c>
      <c r="M1602" s="193" t="s">
        <v>939</v>
      </c>
      <c r="N1602" s="193" t="s">
        <v>947</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939</v>
      </c>
      <c r="K1603" s="185" t="s">
        <v>115</v>
      </c>
      <c r="L1603" s="193">
        <v>1.1194030000000001E-2</v>
      </c>
      <c r="M1603" s="193" t="s">
        <v>939</v>
      </c>
      <c r="N1603" s="193" t="s">
        <v>947</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939</v>
      </c>
      <c r="K1604" s="185" t="s">
        <v>115</v>
      </c>
      <c r="L1604" s="193">
        <v>1.343284E-2</v>
      </c>
      <c r="M1604" s="193" t="s">
        <v>939</v>
      </c>
      <c r="N1604" s="193" t="s">
        <v>947</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939</v>
      </c>
      <c r="K1605" s="185" t="s">
        <v>115</v>
      </c>
      <c r="L1605" s="193">
        <v>1.791044E-2</v>
      </c>
      <c r="M1605" s="193" t="s">
        <v>939</v>
      </c>
      <c r="N1605" s="193" t="s">
        <v>947</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939</v>
      </c>
      <c r="K1606" s="185" t="s">
        <v>115</v>
      </c>
      <c r="L1606" s="193">
        <v>0.1208955</v>
      </c>
      <c r="M1606" s="193" t="s">
        <v>939</v>
      </c>
      <c r="N1606" s="193" t="s">
        <v>947</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939</v>
      </c>
      <c r="K1607" s="185" t="s">
        <v>115</v>
      </c>
      <c r="L1607" s="193">
        <v>0.14104449999999999</v>
      </c>
      <c r="M1607" s="193" t="s">
        <v>939</v>
      </c>
      <c r="N1607" s="193" t="s">
        <v>947</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939</v>
      </c>
      <c r="K1608" s="185" t="s">
        <v>115</v>
      </c>
      <c r="L1608" s="193">
        <v>0.16791030000000001</v>
      </c>
      <c r="M1608" s="193" t="s">
        <v>939</v>
      </c>
      <c r="N1608" s="193" t="s">
        <v>947</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939</v>
      </c>
      <c r="K1609" s="185" t="s">
        <v>115</v>
      </c>
      <c r="L1609" s="193">
        <v>0.2283579</v>
      </c>
      <c r="M1609" s="193" t="s">
        <v>939</v>
      </c>
      <c r="N1609" s="193" t="s">
        <v>947</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939</v>
      </c>
      <c r="K1610" s="185" t="s">
        <v>115</v>
      </c>
      <c r="L1610" s="193">
        <v>0.1567163</v>
      </c>
      <c r="M1610" s="193" t="s">
        <v>939</v>
      </c>
      <c r="N1610" s="193" t="s">
        <v>947</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939</v>
      </c>
      <c r="K1611" s="185" t="s">
        <v>115</v>
      </c>
      <c r="L1611" s="193">
        <v>0.1320896</v>
      </c>
      <c r="M1611" s="193" t="s">
        <v>939</v>
      </c>
      <c r="N1611" s="193" t="s">
        <v>947</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939</v>
      </c>
      <c r="K1612" s="185" t="s">
        <v>115</v>
      </c>
      <c r="L1612" s="193">
        <v>0.1007463</v>
      </c>
      <c r="M1612" s="193" t="s">
        <v>939</v>
      </c>
      <c r="N1612" s="193" t="s">
        <v>947</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939</v>
      </c>
      <c r="K1613" s="185" t="s">
        <v>115</v>
      </c>
      <c r="L1613" s="193">
        <v>0.17238800000000001</v>
      </c>
      <c r="M1613" s="193" t="s">
        <v>939</v>
      </c>
      <c r="N1613" s="193" t="s">
        <v>947</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939</v>
      </c>
      <c r="K1614" s="185" t="s">
        <v>115</v>
      </c>
      <c r="L1614" s="193">
        <v>4.701491E-2</v>
      </c>
      <c r="M1614" s="193" t="s">
        <v>939</v>
      </c>
      <c r="N1614" s="193" t="s">
        <v>947</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939</v>
      </c>
      <c r="K1615" s="185" t="s">
        <v>115</v>
      </c>
      <c r="L1615" s="193">
        <v>2.6865630000000001E-2</v>
      </c>
      <c r="M1615" s="193" t="s">
        <v>939</v>
      </c>
      <c r="N1615" s="193" t="s">
        <v>947</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939</v>
      </c>
      <c r="K1616" s="185" t="s">
        <v>115</v>
      </c>
      <c r="L1616" s="193">
        <v>2.014925E-2</v>
      </c>
      <c r="M1616" s="193" t="s">
        <v>939</v>
      </c>
      <c r="N1616" s="193" t="s">
        <v>947</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939</v>
      </c>
      <c r="K1617" s="185" t="s">
        <v>115</v>
      </c>
      <c r="L1617" s="193">
        <v>21.6</v>
      </c>
      <c r="M1617" s="193" t="s">
        <v>939</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939</v>
      </c>
      <c r="K1618" s="185" t="s">
        <v>115</v>
      </c>
      <c r="L1618" s="193">
        <v>61.4</v>
      </c>
      <c r="M1618" s="193" t="s">
        <v>939</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939</v>
      </c>
      <c r="K1619" s="185" t="s">
        <v>115</v>
      </c>
      <c r="L1619" s="193">
        <v>59.5</v>
      </c>
      <c r="M1619" s="193" t="s">
        <v>939</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939</v>
      </c>
      <c r="K1620" s="185" t="s">
        <v>115</v>
      </c>
      <c r="L1620" s="193">
        <v>52.2</v>
      </c>
      <c r="M1620" s="193" t="s">
        <v>939</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939</v>
      </c>
      <c r="K1621" s="185" t="s">
        <v>115</v>
      </c>
      <c r="L1621" s="193">
        <v>38.200000000000003</v>
      </c>
      <c r="M1621" s="193" t="s">
        <v>939</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939</v>
      </c>
      <c r="K1622" s="185" t="s">
        <v>115</v>
      </c>
      <c r="L1622" s="193">
        <v>31.2</v>
      </c>
      <c r="M1622" s="193" t="s">
        <v>939</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939</v>
      </c>
      <c r="K1623" s="185" t="s">
        <v>115</v>
      </c>
      <c r="L1623" s="193">
        <v>19.399999999999999</v>
      </c>
      <c r="M1623" s="193" t="s">
        <v>939</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939</v>
      </c>
      <c r="K1624" s="185" t="s">
        <v>115</v>
      </c>
      <c r="L1624" s="193">
        <v>12.6</v>
      </c>
      <c r="M1624" s="193" t="s">
        <v>939</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939</v>
      </c>
      <c r="K1625" s="185" t="s">
        <v>115</v>
      </c>
      <c r="L1625" s="193">
        <v>11.3</v>
      </c>
      <c r="M1625" s="193" t="s">
        <v>939</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939</v>
      </c>
      <c r="K1626" s="185" t="s">
        <v>115</v>
      </c>
      <c r="L1626" s="193">
        <v>8.8000000000000007</v>
      </c>
      <c r="M1626" s="193" t="s">
        <v>939</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939</v>
      </c>
      <c r="K1627" s="185" t="s">
        <v>115</v>
      </c>
      <c r="L1627" s="193">
        <v>2.8</v>
      </c>
      <c r="M1627" s="193" t="s">
        <v>939</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939</v>
      </c>
      <c r="K1628" s="185" t="s">
        <v>115</v>
      </c>
      <c r="L1628" s="193">
        <v>24.5</v>
      </c>
      <c r="M1628" s="193" t="s">
        <v>939</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939</v>
      </c>
      <c r="K1629" s="185" t="s">
        <v>115</v>
      </c>
      <c r="L1629" s="193">
        <v>29.1</v>
      </c>
      <c r="M1629" s="193" t="s">
        <v>939</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939</v>
      </c>
      <c r="K1630" s="185" t="s">
        <v>115</v>
      </c>
      <c r="L1630" s="193">
        <v>39.4</v>
      </c>
      <c r="M1630" s="193" t="s">
        <v>939</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939</v>
      </c>
      <c r="K1631" s="185" t="s">
        <v>115</v>
      </c>
      <c r="L1631" s="193">
        <v>47.7</v>
      </c>
      <c r="M1631" s="193" t="s">
        <v>939</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939</v>
      </c>
      <c r="K1632" s="185" t="s">
        <v>115</v>
      </c>
      <c r="L1632" s="193">
        <v>27.6</v>
      </c>
      <c r="M1632" s="193" t="s">
        <v>939</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939</v>
      </c>
      <c r="K1633" s="185" t="s">
        <v>115</v>
      </c>
      <c r="L1633" s="193">
        <v>68.8</v>
      </c>
      <c r="M1633" s="193" t="s">
        <v>939</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939</v>
      </c>
      <c r="K1634" s="185" t="s">
        <v>115</v>
      </c>
      <c r="L1634" s="193">
        <v>73.3</v>
      </c>
      <c r="M1634" s="193" t="s">
        <v>939</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939</v>
      </c>
      <c r="K1635" s="185" t="s">
        <v>115</v>
      </c>
      <c r="L1635" s="193">
        <v>95.2</v>
      </c>
      <c r="M1635" s="193" t="s">
        <v>939</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939</v>
      </c>
      <c r="K1636" s="185" t="s">
        <v>115</v>
      </c>
      <c r="L1636" s="193">
        <v>116</v>
      </c>
      <c r="M1636" s="193" t="s">
        <v>939</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939</v>
      </c>
      <c r="K1637" s="185" t="s">
        <v>115</v>
      </c>
      <c r="L1637" s="193">
        <v>122</v>
      </c>
      <c r="M1637" s="193" t="s">
        <v>939</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939</v>
      </c>
      <c r="K1638" s="185" t="s">
        <v>115</v>
      </c>
      <c r="L1638" s="193">
        <v>97.7</v>
      </c>
      <c r="M1638" s="193" t="s">
        <v>939</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939</v>
      </c>
      <c r="K1639" s="185" t="s">
        <v>115</v>
      </c>
      <c r="L1639" s="193">
        <v>65.8</v>
      </c>
      <c r="M1639" s="193" t="s">
        <v>939</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939</v>
      </c>
      <c r="K1640" s="185" t="s">
        <v>115</v>
      </c>
      <c r="L1640" s="193">
        <v>47.7</v>
      </c>
      <c r="M1640" s="193" t="s">
        <v>939</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939</v>
      </c>
      <c r="K1641" s="185" t="s">
        <v>115</v>
      </c>
      <c r="L1641" s="193">
        <v>52.4</v>
      </c>
      <c r="M1641" s="193" t="s">
        <v>939</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939</v>
      </c>
      <c r="K1642" s="185" t="s">
        <v>115</v>
      </c>
      <c r="L1642" s="193">
        <v>37.6</v>
      </c>
      <c r="M1642" s="193" t="s">
        <v>939</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939</v>
      </c>
      <c r="K1643" s="185" t="s">
        <v>115</v>
      </c>
      <c r="L1643" s="193">
        <v>23.7</v>
      </c>
      <c r="M1643" s="193" t="s">
        <v>939</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939</v>
      </c>
      <c r="K1644" s="185" t="s">
        <v>115</v>
      </c>
      <c r="L1644" s="193">
        <v>22.2</v>
      </c>
      <c r="M1644" s="193" t="s">
        <v>939</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939</v>
      </c>
      <c r="K1645" s="185" t="s">
        <v>115</v>
      </c>
      <c r="L1645" s="193">
        <v>55.6</v>
      </c>
      <c r="M1645" s="193" t="s">
        <v>939</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939</v>
      </c>
      <c r="K1646" s="185" t="s">
        <v>115</v>
      </c>
      <c r="L1646" s="193">
        <v>128</v>
      </c>
      <c r="M1646" s="193" t="s">
        <v>939</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939</v>
      </c>
      <c r="K1647" s="185" t="s">
        <v>115</v>
      </c>
      <c r="L1647" s="193">
        <v>108</v>
      </c>
      <c r="M1647" s="193" t="s">
        <v>939</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939</v>
      </c>
      <c r="K1648" s="185" t="s">
        <v>115</v>
      </c>
      <c r="L1648" s="193">
        <v>89.8</v>
      </c>
      <c r="M1648" s="193" t="s">
        <v>939</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939</v>
      </c>
      <c r="K1649" s="185" t="s">
        <v>115</v>
      </c>
      <c r="L1649" s="193">
        <v>78.400000000000006</v>
      </c>
      <c r="M1649" s="193" t="s">
        <v>939</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939</v>
      </c>
      <c r="K1650" s="185" t="s">
        <v>115</v>
      </c>
      <c r="L1650" s="193">
        <v>65.599999999999994</v>
      </c>
      <c r="M1650" s="193" t="s">
        <v>939</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939</v>
      </c>
      <c r="K1651" s="185" t="s">
        <v>115</v>
      </c>
      <c r="L1651" s="193">
        <v>33.6</v>
      </c>
      <c r="M1651" s="193" t="s">
        <v>939</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939</v>
      </c>
      <c r="K1652" s="185" t="s">
        <v>115</v>
      </c>
      <c r="L1652" s="193">
        <v>35.299999999999997</v>
      </c>
      <c r="M1652" s="193" t="s">
        <v>939</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939</v>
      </c>
      <c r="K1653" s="185" t="s">
        <v>115</v>
      </c>
      <c r="L1653" s="193">
        <v>30.5</v>
      </c>
      <c r="M1653" s="193" t="s">
        <v>939</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939</v>
      </c>
      <c r="K1654" s="185" t="s">
        <v>115</v>
      </c>
      <c r="L1654" s="193">
        <v>4.5999999999999996</v>
      </c>
      <c r="M1654" s="193" t="s">
        <v>939</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939</v>
      </c>
      <c r="K1655" s="185" t="s">
        <v>115</v>
      </c>
      <c r="L1655" s="193">
        <v>10.3</v>
      </c>
      <c r="M1655" s="193" t="s">
        <v>939</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939</v>
      </c>
      <c r="K1656" s="185" t="s">
        <v>115</v>
      </c>
      <c r="L1656" s="193">
        <v>53.1</v>
      </c>
      <c r="M1656" s="193" t="s">
        <v>939</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939</v>
      </c>
      <c r="K1657" s="185" t="s">
        <v>115</v>
      </c>
      <c r="L1657" s="193">
        <v>123</v>
      </c>
      <c r="M1657" s="193" t="s">
        <v>939</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939</v>
      </c>
      <c r="K1658" s="185" t="s">
        <v>115</v>
      </c>
      <c r="L1658" s="193">
        <v>158</v>
      </c>
      <c r="M1658" s="193" t="s">
        <v>939</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939</v>
      </c>
      <c r="K1659" s="185" t="s">
        <v>115</v>
      </c>
      <c r="L1659" s="193">
        <v>180</v>
      </c>
      <c r="M1659" s="193" t="s">
        <v>939</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939</v>
      </c>
      <c r="K1660" s="185" t="s">
        <v>115</v>
      </c>
      <c r="L1660" s="193">
        <v>207</v>
      </c>
      <c r="M1660" s="193" t="s">
        <v>939</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939</v>
      </c>
      <c r="K1661" s="185" t="s">
        <v>115</v>
      </c>
      <c r="L1661" s="193">
        <v>260</v>
      </c>
      <c r="M1661" s="193" t="s">
        <v>939</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939</v>
      </c>
      <c r="K1662" s="185" t="s">
        <v>115</v>
      </c>
      <c r="L1662" s="193">
        <v>331</v>
      </c>
      <c r="M1662" s="193" t="s">
        <v>939</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939</v>
      </c>
      <c r="K1663" s="185" t="s">
        <v>115</v>
      </c>
      <c r="L1663" s="193">
        <v>383</v>
      </c>
      <c r="M1663" s="193" t="s">
        <v>939</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939</v>
      </c>
      <c r="K1664" s="185" t="s">
        <v>115</v>
      </c>
      <c r="L1664" s="193">
        <v>447</v>
      </c>
      <c r="M1664" s="193" t="s">
        <v>939</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939</v>
      </c>
      <c r="K1665" s="185" t="s">
        <v>115</v>
      </c>
      <c r="L1665" s="193">
        <v>373</v>
      </c>
      <c r="M1665" s="193" t="s">
        <v>939</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939</v>
      </c>
      <c r="K1666" s="185" t="s">
        <v>115</v>
      </c>
      <c r="L1666" s="193">
        <v>560</v>
      </c>
      <c r="M1666" s="193" t="s">
        <v>939</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939</v>
      </c>
      <c r="K1667" s="185" t="s">
        <v>115</v>
      </c>
      <c r="L1667" s="193">
        <v>192</v>
      </c>
      <c r="M1667" s="193" t="s">
        <v>939</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939</v>
      </c>
      <c r="K1668" s="185" t="s">
        <v>115</v>
      </c>
      <c r="L1668" s="193">
        <v>251</v>
      </c>
      <c r="M1668" s="193" t="s">
        <v>939</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939</v>
      </c>
      <c r="K1669" s="185" t="s">
        <v>115</v>
      </c>
      <c r="L1669" s="193">
        <v>179</v>
      </c>
      <c r="M1669" s="193" t="s">
        <v>939</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939</v>
      </c>
      <c r="K1670" s="185" t="s">
        <v>115</v>
      </c>
      <c r="L1670" s="193">
        <v>122</v>
      </c>
      <c r="M1670" s="193" t="s">
        <v>939</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939</v>
      </c>
      <c r="K1671" s="185" t="s">
        <v>115</v>
      </c>
      <c r="L1671" s="193">
        <v>127</v>
      </c>
      <c r="M1671" s="193" t="s">
        <v>939</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939</v>
      </c>
      <c r="K1672" s="185" t="s">
        <v>115</v>
      </c>
      <c r="L1672" s="193">
        <v>163</v>
      </c>
      <c r="M1672" s="193" t="s">
        <v>939</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939</v>
      </c>
      <c r="K1673" s="185" t="s">
        <v>115</v>
      </c>
      <c r="L1673" s="193">
        <v>156</v>
      </c>
      <c r="M1673" s="193" t="s">
        <v>939</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939</v>
      </c>
      <c r="K1674" s="185" t="s">
        <v>115</v>
      </c>
      <c r="L1674" s="193">
        <v>149</v>
      </c>
      <c r="M1674" s="193" t="s">
        <v>939</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939</v>
      </c>
      <c r="K1675" s="185" t="s">
        <v>115</v>
      </c>
      <c r="L1675" s="193">
        <v>189</v>
      </c>
      <c r="M1675" s="193" t="s">
        <v>939</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939</v>
      </c>
      <c r="K1676" s="185" t="s">
        <v>115</v>
      </c>
      <c r="L1676" s="193">
        <v>200</v>
      </c>
      <c r="M1676" s="193" t="s">
        <v>939</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939</v>
      </c>
      <c r="K1677" s="185" t="s">
        <v>115</v>
      </c>
      <c r="L1677" s="193">
        <v>74.5</v>
      </c>
      <c r="M1677" s="193" t="s">
        <v>939</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939</v>
      </c>
      <c r="K1678" s="185" t="s">
        <v>115</v>
      </c>
      <c r="L1678" s="193">
        <v>96.3</v>
      </c>
      <c r="M1678" s="193" t="s">
        <v>939</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939</v>
      </c>
      <c r="K1679" s="185" t="s">
        <v>115</v>
      </c>
      <c r="L1679" s="193">
        <v>68</v>
      </c>
      <c r="M1679" s="193" t="s">
        <v>939</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939</v>
      </c>
      <c r="K1680" s="185" t="s">
        <v>115</v>
      </c>
      <c r="L1680" s="193">
        <v>65.599999999999994</v>
      </c>
      <c r="M1680" s="193" t="s">
        <v>939</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939</v>
      </c>
      <c r="K1681" s="185" t="s">
        <v>115</v>
      </c>
      <c r="L1681" s="193">
        <v>60.3</v>
      </c>
      <c r="M1681" s="193" t="s">
        <v>939</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939</v>
      </c>
      <c r="K1682" s="185" t="s">
        <v>115</v>
      </c>
      <c r="L1682" s="193">
        <v>44.3</v>
      </c>
      <c r="M1682" s="193" t="s">
        <v>939</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939</v>
      </c>
      <c r="K1683" s="185" t="s">
        <v>115</v>
      </c>
      <c r="L1683" s="193">
        <v>32.1</v>
      </c>
      <c r="M1683" s="193" t="s">
        <v>939</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939</v>
      </c>
      <c r="K1684" s="185" t="s">
        <v>115</v>
      </c>
      <c r="L1684" s="193">
        <v>190</v>
      </c>
      <c r="M1684" s="193" t="s">
        <v>939</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939</v>
      </c>
      <c r="K1685" s="185" t="s">
        <v>115</v>
      </c>
      <c r="L1685" s="193">
        <v>358</v>
      </c>
      <c r="M1685" s="193" t="s">
        <v>939</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939</v>
      </c>
      <c r="K1686" s="185" t="s">
        <v>115</v>
      </c>
      <c r="L1686" s="193">
        <v>390</v>
      </c>
      <c r="M1686" s="193" t="s">
        <v>939</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939</v>
      </c>
      <c r="K1687" s="185" t="s">
        <v>115</v>
      </c>
      <c r="L1687" s="193">
        <v>378</v>
      </c>
      <c r="M1687" s="193" t="s">
        <v>939</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939</v>
      </c>
      <c r="K1688" s="185" t="s">
        <v>115</v>
      </c>
      <c r="L1688" s="193">
        <v>290</v>
      </c>
      <c r="M1688" s="193" t="s">
        <v>939</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939</v>
      </c>
      <c r="K1689" s="185" t="s">
        <v>115</v>
      </c>
      <c r="L1689" s="193">
        <v>420</v>
      </c>
      <c r="M1689" s="193" t="s">
        <v>939</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939</v>
      </c>
      <c r="K1690" s="185" t="s">
        <v>115</v>
      </c>
      <c r="L1690" s="193">
        <v>594</v>
      </c>
      <c r="M1690" s="193" t="s">
        <v>939</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939</v>
      </c>
      <c r="K1691" s="185" t="s">
        <v>115</v>
      </c>
      <c r="L1691" s="193">
        <v>543</v>
      </c>
      <c r="M1691" s="193" t="s">
        <v>939</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939</v>
      </c>
      <c r="K1692" s="185" t="s">
        <v>115</v>
      </c>
      <c r="L1692" s="193">
        <v>572</v>
      </c>
      <c r="M1692" s="193" t="s">
        <v>939</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939</v>
      </c>
      <c r="K1693" s="185" t="s">
        <v>115</v>
      </c>
      <c r="L1693" s="193">
        <v>564</v>
      </c>
      <c r="M1693" s="193" t="s">
        <v>939</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939</v>
      </c>
      <c r="K1694" s="185" t="s">
        <v>115</v>
      </c>
      <c r="L1694" s="193">
        <v>293</v>
      </c>
      <c r="M1694" s="193" t="s">
        <v>939</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939</v>
      </c>
      <c r="K1695" s="185" t="s">
        <v>115</v>
      </c>
      <c r="L1695" s="193">
        <v>378</v>
      </c>
      <c r="M1695" s="193" t="s">
        <v>939</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939</v>
      </c>
      <c r="K1696" s="185" t="s">
        <v>115</v>
      </c>
      <c r="L1696" s="193">
        <v>394</v>
      </c>
      <c r="M1696" s="193" t="s">
        <v>939</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939</v>
      </c>
      <c r="K1697" s="185" t="s">
        <v>115</v>
      </c>
      <c r="L1697" s="193">
        <v>286</v>
      </c>
      <c r="M1697" s="193" t="s">
        <v>939</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939</v>
      </c>
      <c r="K1698" s="185" t="s">
        <v>115</v>
      </c>
      <c r="L1698" s="193">
        <v>293</v>
      </c>
      <c r="M1698" s="193" t="s">
        <v>939</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939</v>
      </c>
      <c r="K1699" s="185" t="s">
        <v>115</v>
      </c>
      <c r="L1699" s="193">
        <v>110</v>
      </c>
      <c r="M1699" s="193" t="s">
        <v>939</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939</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939</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939</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939</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939</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939</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939</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939</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939</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939</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939</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939</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939</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939</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939</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939</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939</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939</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939</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939</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939</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939</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939</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939</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939</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939</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939</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939</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939</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1021</v>
      </c>
      <c r="J1729" s="185" t="s">
        <v>939</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939</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939</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939</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939</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939</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939</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939</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939</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939</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939</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939</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939</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939</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939</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939</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939</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939</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939</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939</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939</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939</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939</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939</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939</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939</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939</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939</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939</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1021</v>
      </c>
      <c r="J1758" s="185" t="s">
        <v>939</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1021</v>
      </c>
      <c r="J1759" s="185" t="s">
        <v>939</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939</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939</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939</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939</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939</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939</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939</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939</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939</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939</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939</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939</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939</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939</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1021</v>
      </c>
      <c r="J1774" s="185" t="s">
        <v>939</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939</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939</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939</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939</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939</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939</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939</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939</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939</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939</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939</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939</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939</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939</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939</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939</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939</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939</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939</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939</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939</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939</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939</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939</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1021</v>
      </c>
      <c r="J1799" s="185" t="s">
        <v>939</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1021</v>
      </c>
      <c r="J1800" s="185" t="s">
        <v>939</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1021</v>
      </c>
      <c r="J1801" s="185" t="s">
        <v>939</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1021</v>
      </c>
      <c r="J1802" s="185" t="s">
        <v>939</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939</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939</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939</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939</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939</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939</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939</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939</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939</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939</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939</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1021</v>
      </c>
      <c r="J1814" s="185" t="s">
        <v>939</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1021</v>
      </c>
      <c r="J1815" s="185" t="s">
        <v>939</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939</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939</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939</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939</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939</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939</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939</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939</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939</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939</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1021</v>
      </c>
      <c r="J1826" s="185" t="s">
        <v>939</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1021</v>
      </c>
      <c r="J1827" s="185" t="s">
        <v>939</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1021</v>
      </c>
      <c r="J1828" s="185" t="s">
        <v>939</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939</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939</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939</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939</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939</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939</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939</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939</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939</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939</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1021</v>
      </c>
      <c r="J1839" s="185" t="s">
        <v>939</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1021</v>
      </c>
      <c r="J1840" s="185" t="s">
        <v>939</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1021</v>
      </c>
      <c r="J1841" s="185" t="s">
        <v>939</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939</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939</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939</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939</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939</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939</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939</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939</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939</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939</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939</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939</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939</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939</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939</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939</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939</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939</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939</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939</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939</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939</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939</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939</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939</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939</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939</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939</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939</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939</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939</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939</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939</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939</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939</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939</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939</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1021</v>
      </c>
      <c r="J1879" s="185" t="s">
        <v>939</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1021</v>
      </c>
      <c r="J1880" s="185" t="s">
        <v>939</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939</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939</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939</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939</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939</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939</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939</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939</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939</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939</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939</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939</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939</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939</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939</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939</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939</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939</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939</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939</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939</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939</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939</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939</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1021</v>
      </c>
      <c r="J1905" s="185" t="s">
        <v>939</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1021</v>
      </c>
      <c r="J1906" s="185" t="s">
        <v>939</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939</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939</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939</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939</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939</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939</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939</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939</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939</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939</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939</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1021</v>
      </c>
      <c r="J1918" s="185" t="s">
        <v>939</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1021</v>
      </c>
      <c r="J1919" s="185" t="s">
        <v>939</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939</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939</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939</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939</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939</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939</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939</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939</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939</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939</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939</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939</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939</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939</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939</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939</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939</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939</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939</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939</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939</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939</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939</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939</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939</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939</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944</v>
      </c>
      <c r="K1946" s="185" t="s">
        <v>115</v>
      </c>
      <c r="L1946" s="193">
        <v>19.004519999999999</v>
      </c>
      <c r="M1946" s="193" t="s">
        <v>944</v>
      </c>
      <c r="N1946" s="193" t="s">
        <v>1048</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944</v>
      </c>
      <c r="K1947" s="185" t="s">
        <v>115</v>
      </c>
      <c r="L1947" s="193">
        <v>4.5988559999999996</v>
      </c>
      <c r="M1947" s="193" t="s">
        <v>944</v>
      </c>
      <c r="N1947" s="193" t="s">
        <v>1048</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944</v>
      </c>
      <c r="K1948" s="185" t="s">
        <v>115</v>
      </c>
      <c r="L1948" s="193">
        <v>3.428315</v>
      </c>
      <c r="M1948" s="193" t="s">
        <v>944</v>
      </c>
      <c r="N1948" s="193" t="s">
        <v>1048</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944</v>
      </c>
      <c r="K1949" s="185" t="s">
        <v>115</v>
      </c>
      <c r="L1949" s="193">
        <v>2.2660550000000002</v>
      </c>
      <c r="M1949" s="193" t="s">
        <v>944</v>
      </c>
      <c r="N1949" s="193" t="s">
        <v>1048</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944</v>
      </c>
      <c r="K1950" s="185" t="s">
        <v>115</v>
      </c>
      <c r="L1950" s="193">
        <v>1.8795500000000001</v>
      </c>
      <c r="M1950" s="193" t="s">
        <v>944</v>
      </c>
      <c r="N1950" s="193" t="s">
        <v>1048</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944</v>
      </c>
      <c r="K1951" s="185" t="s">
        <v>115</v>
      </c>
      <c r="L1951" s="193">
        <v>1.852522</v>
      </c>
      <c r="M1951" s="193" t="s">
        <v>944</v>
      </c>
      <c r="N1951" s="193" t="s">
        <v>1048</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944</v>
      </c>
      <c r="K1952" s="185" t="s">
        <v>115</v>
      </c>
      <c r="L1952" s="193">
        <v>1.0450569999999999</v>
      </c>
      <c r="M1952" s="193" t="s">
        <v>944</v>
      </c>
      <c r="N1952" s="193" t="s">
        <v>1048</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944</v>
      </c>
      <c r="K1953" s="185" t="s">
        <v>115</v>
      </c>
      <c r="M1953" s="193" t="s">
        <v>944</v>
      </c>
      <c r="N1953" s="193" t="s">
        <v>1048</v>
      </c>
      <c r="O1953" s="197">
        <v>9.2999999999999999E-2</v>
      </c>
      <c r="P1953" s="186" t="s">
        <v>1049</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944</v>
      </c>
      <c r="K1954" s="185" t="s">
        <v>115</v>
      </c>
      <c r="L1954" s="193">
        <v>0.79046320000000003</v>
      </c>
      <c r="M1954" s="193" t="s">
        <v>944</v>
      </c>
      <c r="N1954" s="193" t="s">
        <v>1048</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944</v>
      </c>
      <c r="K1955" s="185" t="s">
        <v>115</v>
      </c>
      <c r="L1955" s="193">
        <v>0.52995820000000005</v>
      </c>
      <c r="M1955" s="193" t="s">
        <v>944</v>
      </c>
      <c r="N1955" s="193" t="s">
        <v>1048</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944</v>
      </c>
      <c r="K1956" s="185" t="s">
        <v>115</v>
      </c>
      <c r="L1956" s="193">
        <v>0.38004529999999997</v>
      </c>
      <c r="M1956" s="193" t="s">
        <v>944</v>
      </c>
      <c r="N1956" s="193" t="s">
        <v>1048</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944</v>
      </c>
      <c r="K1957" s="185" t="s">
        <v>115</v>
      </c>
      <c r="L1957" s="193">
        <v>0.3988003</v>
      </c>
      <c r="M1957" s="193" t="s">
        <v>944</v>
      </c>
      <c r="N1957" s="193" t="s">
        <v>1048</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944</v>
      </c>
      <c r="K1958" s="185" t="s">
        <v>115</v>
      </c>
      <c r="L1958" s="193">
        <v>0.3094826</v>
      </c>
      <c r="M1958" s="193" t="s">
        <v>944</v>
      </c>
      <c r="N1958" s="193" t="s">
        <v>1048</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944</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944</v>
      </c>
      <c r="K1960" s="185" t="s">
        <v>115</v>
      </c>
      <c r="L1960" s="193">
        <v>27394.36</v>
      </c>
      <c r="M1960" s="193" t="s">
        <v>944</v>
      </c>
      <c r="N1960" s="193" t="s">
        <v>1048</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944</v>
      </c>
      <c r="K1961" s="185" t="s">
        <v>115</v>
      </c>
      <c r="L1961" s="193">
        <v>4661.1719999999996</v>
      </c>
      <c r="M1961" s="193" t="s">
        <v>944</v>
      </c>
      <c r="N1961" s="193" t="s">
        <v>1048</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944</v>
      </c>
      <c r="K1962" s="185" t="s">
        <v>115</v>
      </c>
      <c r="L1962" s="193">
        <v>2773.08</v>
      </c>
      <c r="M1962" s="193" t="s">
        <v>944</v>
      </c>
      <c r="N1962" s="193" t="s">
        <v>1048</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944</v>
      </c>
      <c r="K1963" s="185" t="s">
        <v>115</v>
      </c>
      <c r="L1963" s="193">
        <v>2067.2469999999998</v>
      </c>
      <c r="M1963" s="193" t="s">
        <v>944</v>
      </c>
      <c r="N1963" s="193" t="s">
        <v>1048</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944</v>
      </c>
      <c r="K1964" s="185" t="s">
        <v>115</v>
      </c>
      <c r="M1964" s="193"/>
      <c r="N1964" s="193" t="s">
        <v>1048</v>
      </c>
      <c r="O1964" s="197">
        <v>9.2999999999999999E-2</v>
      </c>
      <c r="P1964" s="186" t="s">
        <v>1049</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944</v>
      </c>
      <c r="K1965" s="185" t="s">
        <v>115</v>
      </c>
      <c r="M1965" s="193"/>
      <c r="N1965" s="193" t="s">
        <v>1048</v>
      </c>
      <c r="O1965" s="197">
        <v>9.2999999999999999E-2</v>
      </c>
      <c r="P1965" s="186" t="s">
        <v>1049</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944</v>
      </c>
      <c r="K1966" s="185" t="s">
        <v>115</v>
      </c>
      <c r="M1966" s="193"/>
      <c r="N1966" s="193" t="s">
        <v>1048</v>
      </c>
      <c r="O1966" s="197">
        <v>9.2999999999999999E-2</v>
      </c>
      <c r="P1966" s="186" t="s">
        <v>1049</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944</v>
      </c>
      <c r="K1967" s="185" t="s">
        <v>115</v>
      </c>
      <c r="M1967" s="193"/>
      <c r="N1967" s="193" t="s">
        <v>1048</v>
      </c>
      <c r="O1967" s="197">
        <v>9.2999999999999999E-2</v>
      </c>
      <c r="P1967" s="186" t="s">
        <v>1049</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944</v>
      </c>
      <c r="K1968" s="185" t="s">
        <v>115</v>
      </c>
      <c r="M1968" s="193"/>
      <c r="N1968" s="193" t="s">
        <v>1048</v>
      </c>
      <c r="O1968" s="197">
        <v>9.2999999999999999E-2</v>
      </c>
      <c r="P1968" s="186" t="s">
        <v>1049</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944</v>
      </c>
      <c r="K1969" s="185" t="s">
        <v>115</v>
      </c>
      <c r="L1969" s="193">
        <v>552.70140000000004</v>
      </c>
      <c r="M1969" s="193" t="s">
        <v>944</v>
      </c>
      <c r="N1969" s="193" t="s">
        <v>1048</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944</v>
      </c>
      <c r="K1970" s="185" t="s">
        <v>115</v>
      </c>
      <c r="L1970" s="193">
        <v>332.72910000000002</v>
      </c>
      <c r="M1970" s="193" t="s">
        <v>944</v>
      </c>
      <c r="N1970" s="193" t="s">
        <v>1048</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944</v>
      </c>
      <c r="K1971" s="185" t="s">
        <v>115</v>
      </c>
      <c r="L1971" s="193">
        <v>462.21609999999998</v>
      </c>
      <c r="M1971" s="193" t="s">
        <v>944</v>
      </c>
      <c r="N1971" s="193" t="s">
        <v>1048</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944</v>
      </c>
      <c r="K1972" s="185" t="s">
        <v>115</v>
      </c>
      <c r="L1972" s="193">
        <v>188.3536</v>
      </c>
      <c r="M1972" s="193" t="s">
        <v>944</v>
      </c>
      <c r="N1972" s="193" t="s">
        <v>1048</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944</v>
      </c>
      <c r="K1973" s="185" t="s">
        <v>115</v>
      </c>
      <c r="L1973" s="193">
        <v>43.641539999999999</v>
      </c>
      <c r="M1973" s="193" t="s">
        <v>944</v>
      </c>
      <c r="N1973" s="193" t="s">
        <v>1048</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944</v>
      </c>
      <c r="K1974" s="185" t="s">
        <v>115</v>
      </c>
      <c r="L1974" s="193">
        <v>2.3280080000000001</v>
      </c>
      <c r="M1974" s="193" t="s">
        <v>944</v>
      </c>
      <c r="N1974" s="193" t="s">
        <v>1048</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944</v>
      </c>
      <c r="K1975" s="185" t="s">
        <v>115</v>
      </c>
      <c r="L1975" s="193">
        <v>2.382997</v>
      </c>
      <c r="M1975" s="193" t="s">
        <v>944</v>
      </c>
      <c r="N1975" s="193" t="s">
        <v>1048</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944</v>
      </c>
      <c r="K1976" s="185" t="s">
        <v>115</v>
      </c>
      <c r="L1976" s="193">
        <v>1.8058080000000001</v>
      </c>
      <c r="M1976" s="193" t="s">
        <v>944</v>
      </c>
      <c r="N1976" s="193" t="s">
        <v>1048</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944</v>
      </c>
      <c r="K1977" s="185" t="s">
        <v>115</v>
      </c>
      <c r="M1977" s="193"/>
      <c r="N1977" s="193" t="s">
        <v>1048</v>
      </c>
      <c r="O1977" s="197">
        <v>9.2999999999999999E-2</v>
      </c>
      <c r="P1977" s="186" t="s">
        <v>1049</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944</v>
      </c>
      <c r="K1978" s="185" t="s">
        <v>115</v>
      </c>
      <c r="L1978" s="193">
        <v>0.79367489999999996</v>
      </c>
      <c r="M1978" s="193" t="s">
        <v>944</v>
      </c>
      <c r="N1978" s="193" t="s">
        <v>1048</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944</v>
      </c>
      <c r="K1979" s="185" t="s">
        <v>115</v>
      </c>
      <c r="M1979" s="193"/>
      <c r="N1979" s="193" t="s">
        <v>1048</v>
      </c>
      <c r="O1979" s="197">
        <v>9.2999999999999999E-2</v>
      </c>
      <c r="P1979" s="186" t="s">
        <v>1049</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944</v>
      </c>
      <c r="K1980" s="185" t="s">
        <v>115</v>
      </c>
      <c r="L1980" s="193">
        <v>0.56544830000000001</v>
      </c>
      <c r="M1980" s="193" t="s">
        <v>944</v>
      </c>
      <c r="N1980" s="193" t="s">
        <v>1048</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944</v>
      </c>
      <c r="K1981" s="185" t="s">
        <v>115</v>
      </c>
      <c r="L1981" s="193">
        <v>0.43305680000000002</v>
      </c>
      <c r="M1981" s="193" t="s">
        <v>944</v>
      </c>
      <c r="N1981" s="193" t="s">
        <v>1048</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944</v>
      </c>
      <c r="K1982" s="185" t="s">
        <v>115</v>
      </c>
      <c r="L1982" s="193">
        <v>0.2244884</v>
      </c>
      <c r="M1982" s="193" t="s">
        <v>944</v>
      </c>
      <c r="N1982" s="193" t="s">
        <v>1048</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944</v>
      </c>
      <c r="K1983" s="185" t="s">
        <v>115</v>
      </c>
      <c r="L1983" s="193">
        <v>0.2221339</v>
      </c>
      <c r="M1983" s="193" t="s">
        <v>944</v>
      </c>
      <c r="N1983" s="193" t="s">
        <v>1048</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944</v>
      </c>
      <c r="K1984" s="185" t="s">
        <v>115</v>
      </c>
      <c r="L1984" s="193">
        <v>0.18312349999999999</v>
      </c>
      <c r="M1984" s="193" t="s">
        <v>944</v>
      </c>
      <c r="N1984" s="193" t="s">
        <v>1048</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944</v>
      </c>
      <c r="K1985" s="185" t="s">
        <v>115</v>
      </c>
      <c r="L1985" s="193">
        <v>0.14256340000000001</v>
      </c>
      <c r="M1985" s="193" t="s">
        <v>944</v>
      </c>
      <c r="N1985" s="193" t="s">
        <v>1048</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944</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944</v>
      </c>
      <c r="K1987" s="185" t="s">
        <v>115</v>
      </c>
      <c r="M1987" s="193"/>
      <c r="N1987" s="193" t="s">
        <v>1048</v>
      </c>
      <c r="O1987" s="197">
        <v>9.2999999999999999E-2</v>
      </c>
      <c r="P1987" s="186" t="s">
        <v>1049</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944</v>
      </c>
      <c r="K1988" s="185" t="s">
        <v>115</v>
      </c>
      <c r="L1988" s="193">
        <v>3124.4490000000001</v>
      </c>
      <c r="M1988" s="193" t="s">
        <v>944</v>
      </c>
      <c r="N1988" s="193" t="s">
        <v>1048</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944</v>
      </c>
      <c r="K1989" s="185" t="s">
        <v>115</v>
      </c>
      <c r="L1989" s="193">
        <v>1051.973</v>
      </c>
      <c r="M1989" s="193" t="s">
        <v>944</v>
      </c>
      <c r="N1989" s="193" t="s">
        <v>1048</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944</v>
      </c>
      <c r="K1990" s="185" t="s">
        <v>115</v>
      </c>
      <c r="L1990" s="193">
        <v>1478.0419999999999</v>
      </c>
      <c r="M1990" s="193" t="s">
        <v>944</v>
      </c>
      <c r="N1990" s="193" t="s">
        <v>1048</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944</v>
      </c>
      <c r="K1991" s="185" t="s">
        <v>115</v>
      </c>
      <c r="L1991" s="193">
        <v>856.39160000000004</v>
      </c>
      <c r="M1991" s="193" t="s">
        <v>944</v>
      </c>
      <c r="N1991" s="193" t="s">
        <v>1048</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944</v>
      </c>
      <c r="K1992" s="185" t="s">
        <v>115</v>
      </c>
      <c r="L1992" s="193">
        <v>655.90009999999995</v>
      </c>
      <c r="M1992" s="193" t="s">
        <v>944</v>
      </c>
      <c r="N1992" s="193" t="s">
        <v>1048</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944</v>
      </c>
      <c r="K1993" s="185" t="s">
        <v>115</v>
      </c>
      <c r="M1993" s="193"/>
      <c r="N1993" s="193" t="s">
        <v>1048</v>
      </c>
      <c r="O1993" s="197">
        <v>9.2999999999999999E-2</v>
      </c>
      <c r="P1993" s="186" t="s">
        <v>1049</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944</v>
      </c>
      <c r="K1994" s="185" t="s">
        <v>115</v>
      </c>
      <c r="L1994" s="193">
        <v>405.84269999999998</v>
      </c>
      <c r="M1994" s="193" t="s">
        <v>944</v>
      </c>
      <c r="N1994" s="193" t="s">
        <v>1048</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944</v>
      </c>
      <c r="K1995" s="185" t="s">
        <v>115</v>
      </c>
      <c r="L1995" s="193">
        <v>323.7756</v>
      </c>
      <c r="M1995" s="193" t="s">
        <v>944</v>
      </c>
      <c r="N1995" s="193" t="s">
        <v>1048</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944</v>
      </c>
      <c r="K1996" s="185" t="s">
        <v>115</v>
      </c>
      <c r="L1996" s="193">
        <v>166.05510000000001</v>
      </c>
      <c r="M1996" s="193" t="s">
        <v>944</v>
      </c>
      <c r="N1996" s="193" t="s">
        <v>1048</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944</v>
      </c>
      <c r="K1997" s="185" t="s">
        <v>115</v>
      </c>
      <c r="L1997" s="193">
        <v>157.12719999999999</v>
      </c>
      <c r="M1997" s="193" t="s">
        <v>944</v>
      </c>
      <c r="N1997" s="193" t="s">
        <v>1048</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944</v>
      </c>
      <c r="K1998" s="185" t="s">
        <v>115</v>
      </c>
      <c r="L1998" s="193">
        <v>139.11750000000001</v>
      </c>
      <c r="M1998" s="193" t="s">
        <v>944</v>
      </c>
      <c r="N1998" s="193" t="s">
        <v>1048</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944</v>
      </c>
      <c r="K1999" s="185" t="s">
        <v>115</v>
      </c>
      <c r="L1999" s="193">
        <v>20.104089999999999</v>
      </c>
      <c r="M1999" s="193" t="s">
        <v>944</v>
      </c>
      <c r="N1999" s="193" t="s">
        <v>1048</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942</v>
      </c>
      <c r="L2000" s="193">
        <v>1.9361755584488149</v>
      </c>
      <c r="M2000" s="193"/>
      <c r="N2000" s="193" t="s">
        <v>1022</v>
      </c>
      <c r="O2000" s="197"/>
      <c r="P2000" s="186" t="s">
        <v>1023</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942</v>
      </c>
      <c r="L2001" s="193">
        <v>1.5725638076882553</v>
      </c>
      <c r="M2001" s="193"/>
      <c r="N2001" s="193" t="s">
        <v>1022</v>
      </c>
      <c r="O2001" s="197"/>
      <c r="P2001" s="186" t="s">
        <v>1023</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1023</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1023</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962</v>
      </c>
      <c r="K2005" s="185" t="s">
        <v>115</v>
      </c>
      <c r="L2005" s="193">
        <v>0.61517449999999996</v>
      </c>
      <c r="M2005" s="193" t="s">
        <v>962</v>
      </c>
      <c r="N2005" s="193" t="s">
        <v>947</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962</v>
      </c>
      <c r="K2006" s="185" t="s">
        <v>115</v>
      </c>
      <c r="L2006" s="193">
        <v>0.19224250000000001</v>
      </c>
      <c r="M2006" s="193" t="s">
        <v>962</v>
      </c>
      <c r="N2006" s="193" t="s">
        <v>947</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962</v>
      </c>
      <c r="K2007" s="185" t="s">
        <v>115</v>
      </c>
      <c r="L2007" s="193">
        <v>6.0332480000000001E-2</v>
      </c>
      <c r="M2007" s="193" t="s">
        <v>962</v>
      </c>
      <c r="N2007" s="193" t="s">
        <v>947</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962</v>
      </c>
      <c r="K2008" s="185" t="s">
        <v>115</v>
      </c>
      <c r="L2008" s="193">
        <v>5.4141160000000001E-2</v>
      </c>
      <c r="M2008" s="193" t="s">
        <v>962</v>
      </c>
      <c r="N2008" s="193" t="s">
        <v>947</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962</v>
      </c>
      <c r="K2009" s="185" t="s">
        <v>115</v>
      </c>
      <c r="L2009" s="193">
        <v>3.6117110000000001E-2</v>
      </c>
      <c r="M2009" s="193" t="s">
        <v>962</v>
      </c>
      <c r="N2009" s="193" t="s">
        <v>947</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962</v>
      </c>
      <c r="K2010" s="185" t="s">
        <v>115</v>
      </c>
      <c r="L2010" s="193">
        <v>3.5688070000000002E-2</v>
      </c>
      <c r="M2010" s="193" t="s">
        <v>962</v>
      </c>
      <c r="N2010" s="193" t="s">
        <v>947</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962</v>
      </c>
      <c r="K2011" s="185" t="s">
        <v>115</v>
      </c>
      <c r="L2011" s="193">
        <v>2.3848370000000001E-2</v>
      </c>
      <c r="M2011" s="193" t="s">
        <v>962</v>
      </c>
      <c r="N2011" s="193" t="s">
        <v>947</v>
      </c>
      <c r="O2011" s="197">
        <v>0.2</v>
      </c>
      <c r="P2011" s="186" t="s">
        <v>1401</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962</v>
      </c>
      <c r="K2012" s="185" t="s">
        <v>115</v>
      </c>
      <c r="L2012" s="193">
        <v>0.69517139999999999</v>
      </c>
      <c r="M2012" s="193" t="s">
        <v>962</v>
      </c>
      <c r="N2012" s="193" t="s">
        <v>947</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962</v>
      </c>
      <c r="K2013" s="185" t="s">
        <v>115</v>
      </c>
      <c r="L2013" s="193">
        <v>0.4199138</v>
      </c>
      <c r="M2013" s="193" t="s">
        <v>962</v>
      </c>
      <c r="N2013" s="193" t="s">
        <v>947</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962</v>
      </c>
      <c r="K2014" s="185" t="s">
        <v>115</v>
      </c>
      <c r="L2014" s="193">
        <v>0.32708140000000002</v>
      </c>
      <c r="M2014" s="193" t="s">
        <v>962</v>
      </c>
      <c r="N2014" s="193" t="s">
        <v>947</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962</v>
      </c>
      <c r="K2015" s="185" t="s">
        <v>115</v>
      </c>
      <c r="L2015" s="193">
        <v>7.4669299999999994E-2</v>
      </c>
      <c r="M2015" s="193" t="s">
        <v>962</v>
      </c>
      <c r="N2015" s="193" t="s">
        <v>947</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962</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962</v>
      </c>
      <c r="K2017" s="185" t="s">
        <v>115</v>
      </c>
      <c r="L2017" s="193">
        <v>3.9875090000000002E-2</v>
      </c>
      <c r="M2017" s="193" t="s">
        <v>962</v>
      </c>
      <c r="N2017" s="193" t="s">
        <v>947</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962</v>
      </c>
      <c r="K2018" s="185" t="s">
        <v>115</v>
      </c>
      <c r="L2018" s="193">
        <v>3.8130280000000003E-2</v>
      </c>
      <c r="M2018" s="193" t="s">
        <v>962</v>
      </c>
      <c r="N2018" s="193" t="s">
        <v>947</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962</v>
      </c>
      <c r="K2019" s="185" t="s">
        <v>115</v>
      </c>
      <c r="L2019" s="193">
        <v>3.6232430000000003E-2</v>
      </c>
      <c r="M2019" s="193" t="s">
        <v>962</v>
      </c>
      <c r="N2019" s="193" t="s">
        <v>947</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962</v>
      </c>
      <c r="K2020" s="185" t="s">
        <v>115</v>
      </c>
      <c r="L2020" s="193">
        <v>12.87307</v>
      </c>
      <c r="M2020" s="193" t="s">
        <v>962</v>
      </c>
      <c r="N2020" s="193" t="s">
        <v>947</v>
      </c>
      <c r="O2020" s="197">
        <v>7.05633</v>
      </c>
      <c r="P2020" s="186" t="s">
        <v>1402</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962</v>
      </c>
      <c r="K2021" s="185" t="s">
        <v>115</v>
      </c>
      <c r="L2021" s="193">
        <v>21.36504</v>
      </c>
      <c r="M2021" s="193" t="s">
        <v>962</v>
      </c>
      <c r="N2021" s="193" t="s">
        <v>947</v>
      </c>
      <c r="O2021" s="197">
        <v>7.05633</v>
      </c>
      <c r="P2021" s="186" t="s">
        <v>1402</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962</v>
      </c>
      <c r="K2022" s="185" t="s">
        <v>115</v>
      </c>
      <c r="L2022" s="193">
        <v>55.587589999999999</v>
      </c>
      <c r="M2022" s="193" t="s">
        <v>962</v>
      </c>
      <c r="N2022" s="193" t="s">
        <v>947</v>
      </c>
      <c r="O2022" s="197">
        <v>7.05633</v>
      </c>
      <c r="P2022" s="186" t="s">
        <v>1402</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962</v>
      </c>
      <c r="K2023" s="185" t="s">
        <v>115</v>
      </c>
      <c r="L2023" s="193">
        <v>67.557739999999995</v>
      </c>
      <c r="M2023" s="193" t="s">
        <v>962</v>
      </c>
      <c r="N2023" s="193" t="s">
        <v>947</v>
      </c>
      <c r="O2023" s="197">
        <v>7.05633</v>
      </c>
      <c r="P2023" s="186" t="s">
        <v>1402</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962</v>
      </c>
      <c r="K2024" s="185" t="s">
        <v>115</v>
      </c>
      <c r="L2024" s="193">
        <v>25.980820000000001</v>
      </c>
      <c r="M2024" s="193" t="s">
        <v>962</v>
      </c>
      <c r="N2024" s="193" t="s">
        <v>947</v>
      </c>
      <c r="O2024" s="197">
        <v>7.05633</v>
      </c>
      <c r="P2024" s="186" t="s">
        <v>1402</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962</v>
      </c>
      <c r="K2025" s="185" t="s">
        <v>115</v>
      </c>
      <c r="L2025" s="193">
        <v>17.940059999999999</v>
      </c>
      <c r="M2025" s="193" t="s">
        <v>962</v>
      </c>
      <c r="N2025" s="193" t="s">
        <v>947</v>
      </c>
      <c r="O2025" s="197">
        <v>7.05633</v>
      </c>
      <c r="P2025" s="186" t="s">
        <v>1402</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962</v>
      </c>
      <c r="K2026" s="185" t="s">
        <v>115</v>
      </c>
      <c r="L2026" s="193">
        <v>19.811350000000001</v>
      </c>
      <c r="M2026" s="193" t="s">
        <v>962</v>
      </c>
      <c r="N2026" s="193" t="s">
        <v>947</v>
      </c>
      <c r="O2026" s="197">
        <v>7.05633</v>
      </c>
      <c r="P2026" s="186" t="s">
        <v>1402</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962</v>
      </c>
      <c r="K2027" s="185" t="s">
        <v>115</v>
      </c>
      <c r="L2027" s="193">
        <v>19.527799999999999</v>
      </c>
      <c r="M2027" s="193" t="s">
        <v>962</v>
      </c>
      <c r="N2027" s="193" t="s">
        <v>947</v>
      </c>
      <c r="O2027" s="197">
        <v>7.05633</v>
      </c>
      <c r="P2027" s="186" t="s">
        <v>1402</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947</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947</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951</v>
      </c>
      <c r="I2030" s="185">
        <v>28.076170000000001</v>
      </c>
      <c r="J2030" s="185" t="s">
        <v>993</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951</v>
      </c>
      <c r="I2031" s="185">
        <v>22.017410000000002</v>
      </c>
      <c r="J2031" s="185" t="s">
        <v>993</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951</v>
      </c>
      <c r="I2032" s="185">
        <v>14.24062</v>
      </c>
      <c r="J2032" s="185" t="s">
        <v>993</v>
      </c>
      <c r="K2032" s="185" t="s">
        <v>238</v>
      </c>
      <c r="M2032" s="193"/>
      <c r="N2032" s="193"/>
      <c r="O2032" s="197"/>
      <c r="P2032" s="187" t="s">
        <v>1070</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951</v>
      </c>
      <c r="I2033" s="185">
        <v>7.6751290000000001</v>
      </c>
      <c r="J2033" s="185" t="s">
        <v>993</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951</v>
      </c>
      <c r="I2034" s="185">
        <v>6.2010370000000004</v>
      </c>
      <c r="J2034" s="185" t="s">
        <v>993</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951</v>
      </c>
      <c r="I2035" s="185">
        <v>4.8602169999999996</v>
      </c>
      <c r="J2035" s="185" t="s">
        <v>993</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951</v>
      </c>
      <c r="I2036" s="185">
        <v>3.7328990000000002</v>
      </c>
      <c r="J2036" s="185" t="s">
        <v>993</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951</v>
      </c>
      <c r="I2037" s="185">
        <v>2.5373860000000001</v>
      </c>
      <c r="J2037" s="185" t="s">
        <v>993</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951</v>
      </c>
      <c r="I2038" s="185">
        <v>1.889208</v>
      </c>
      <c r="J2038" s="185" t="s">
        <v>993</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951</v>
      </c>
      <c r="I2039" s="185">
        <v>1.5723009999999999</v>
      </c>
      <c r="J2039" s="185" t="s">
        <v>993</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951</v>
      </c>
      <c r="I2040" s="185">
        <v>1.256607</v>
      </c>
      <c r="J2040" s="185" t="s">
        <v>993</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951</v>
      </c>
      <c r="I2041" s="185">
        <v>14.16216</v>
      </c>
      <c r="J2041" s="185" t="s">
        <v>993</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951</v>
      </c>
      <c r="I2042" s="185">
        <v>10.78158</v>
      </c>
      <c r="J2042" s="185" t="s">
        <v>993</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951</v>
      </c>
      <c r="I2043" s="185">
        <v>6.2476250000000002</v>
      </c>
      <c r="J2043" s="185" t="s">
        <v>993</v>
      </c>
      <c r="K2043" s="185" t="s">
        <v>238</v>
      </c>
      <c r="M2043" s="193"/>
      <c r="N2043" s="193"/>
      <c r="O2043" s="197"/>
      <c r="P2043" s="187" t="s">
        <v>1071</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951</v>
      </c>
      <c r="I2044" s="185">
        <v>5.9397869999999999</v>
      </c>
      <c r="J2044" s="185" t="s">
        <v>993</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951</v>
      </c>
      <c r="I2045" s="185">
        <v>3.9634459999999998</v>
      </c>
      <c r="J2045" s="185" t="s">
        <v>993</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951</v>
      </c>
      <c r="I2046" s="185">
        <v>3.141607</v>
      </c>
      <c r="J2046" s="185" t="s">
        <v>993</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951</v>
      </c>
      <c r="I2047" s="185">
        <v>3.1393759999999999</v>
      </c>
      <c r="J2047" s="185" t="s">
        <v>993</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951</v>
      </c>
      <c r="I2048" s="185">
        <v>2.1166740000000002</v>
      </c>
      <c r="J2048" s="185" t="s">
        <v>993</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951</v>
      </c>
      <c r="I2049" s="185">
        <v>1.561674</v>
      </c>
      <c r="J2049" s="185" t="s">
        <v>993</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993</v>
      </c>
      <c r="K2050" s="185" t="s">
        <v>334</v>
      </c>
      <c r="L2050" s="193">
        <v>41.494219999999999</v>
      </c>
      <c r="M2050" s="193" t="s">
        <v>993</v>
      </c>
      <c r="N2050" s="193" t="s">
        <v>947</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993</v>
      </c>
      <c r="K2051" s="185" t="s">
        <v>334</v>
      </c>
      <c r="L2051" s="193">
        <v>15.38165</v>
      </c>
      <c r="M2051" s="193" t="s">
        <v>993</v>
      </c>
      <c r="N2051" s="193" t="s">
        <v>947</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993</v>
      </c>
      <c r="K2052" s="185" t="s">
        <v>334</v>
      </c>
      <c r="L2052" s="193">
        <v>5.0122619999999998</v>
      </c>
      <c r="M2052" s="193" t="s">
        <v>993</v>
      </c>
      <c r="N2052" s="193" t="s">
        <v>947</v>
      </c>
      <c r="O2052" s="197"/>
      <c r="P2052" s="187" t="s">
        <v>1072</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993</v>
      </c>
      <c r="K2053" s="185" t="s">
        <v>334</v>
      </c>
      <c r="L2053" s="193">
        <v>3.73488</v>
      </c>
      <c r="M2053" s="193" t="s">
        <v>993</v>
      </c>
      <c r="N2053" s="193" t="s">
        <v>947</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993</v>
      </c>
      <c r="K2054" s="185" t="s">
        <v>334</v>
      </c>
      <c r="L2054" s="193">
        <v>3.6082079999999999</v>
      </c>
      <c r="M2054" s="193" t="s">
        <v>993</v>
      </c>
      <c r="N2054" s="193" t="s">
        <v>947</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993</v>
      </c>
      <c r="K2055" s="185" t="s">
        <v>334</v>
      </c>
      <c r="L2055" s="193">
        <v>2.0382600000000002</v>
      </c>
      <c r="M2055" s="193" t="s">
        <v>993</v>
      </c>
      <c r="N2055" s="193" t="s">
        <v>947</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993</v>
      </c>
      <c r="K2056" s="185" t="s">
        <v>334</v>
      </c>
      <c r="L2056" s="193">
        <v>2.5839089999999998</v>
      </c>
      <c r="M2056" s="193" t="s">
        <v>993</v>
      </c>
      <c r="N2056" s="193" t="s">
        <v>947</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993</v>
      </c>
      <c r="K2057" s="185" t="s">
        <v>334</v>
      </c>
      <c r="L2057" s="193">
        <v>1.6189709999999999</v>
      </c>
      <c r="M2057" s="193" t="s">
        <v>993</v>
      </c>
      <c r="N2057" s="193" t="s">
        <v>947</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993</v>
      </c>
      <c r="K2058" s="185" t="s">
        <v>334</v>
      </c>
      <c r="L2058" s="193">
        <v>0.96580840000000001</v>
      </c>
      <c r="M2058" s="193" t="s">
        <v>993</v>
      </c>
      <c r="N2058" s="193" t="s">
        <v>947</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993</v>
      </c>
      <c r="K2059" s="185" t="s">
        <v>334</v>
      </c>
      <c r="L2059" s="193">
        <v>0.78347610000000001</v>
      </c>
      <c r="M2059" s="193" t="s">
        <v>993</v>
      </c>
      <c r="N2059" s="193" t="s">
        <v>947</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993</v>
      </c>
      <c r="K2060" s="185" t="s">
        <v>334</v>
      </c>
      <c r="L2060" s="193">
        <v>0.39481569999999999</v>
      </c>
      <c r="M2060" s="193" t="s">
        <v>993</v>
      </c>
      <c r="N2060" s="193" t="s">
        <v>947</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993</v>
      </c>
      <c r="K2061" s="185" t="s">
        <v>334</v>
      </c>
      <c r="L2061" s="193">
        <v>0.13093779999999999</v>
      </c>
      <c r="M2061" s="193" t="s">
        <v>993</v>
      </c>
      <c r="N2061" s="193" t="s">
        <v>947</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993</v>
      </c>
      <c r="K2062" s="185" t="s">
        <v>334</v>
      </c>
      <c r="L2062" s="193">
        <v>9.1281639999999997E-2</v>
      </c>
      <c r="M2062" s="193" t="s">
        <v>993</v>
      </c>
      <c r="N2062" s="193" t="s">
        <v>947</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993</v>
      </c>
      <c r="K2063" s="185" t="s">
        <v>334</v>
      </c>
      <c r="L2063" s="193">
        <v>0.11056580000000001</v>
      </c>
      <c r="M2063" s="193" t="s">
        <v>993</v>
      </c>
      <c r="N2063" s="193" t="s">
        <v>947</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993</v>
      </c>
      <c r="K2064" s="185" t="s">
        <v>334</v>
      </c>
      <c r="L2064" s="193">
        <v>27.84076</v>
      </c>
      <c r="M2064" s="193" t="s">
        <v>993</v>
      </c>
      <c r="N2064" s="193" t="s">
        <v>947</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993</v>
      </c>
      <c r="K2065" s="185" t="s">
        <v>334</v>
      </c>
      <c r="L2065" s="193">
        <v>7.1786649999999996</v>
      </c>
      <c r="M2065" s="193" t="s">
        <v>993</v>
      </c>
      <c r="N2065" s="193" t="s">
        <v>947</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993</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993</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993</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993</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993</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993</v>
      </c>
      <c r="K2071" s="185" t="s">
        <v>334</v>
      </c>
      <c r="L2071" s="193">
        <v>0.83624410000000005</v>
      </c>
      <c r="M2071" s="193" t="s">
        <v>993</v>
      </c>
      <c r="N2071" s="193" t="s">
        <v>947</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993</v>
      </c>
      <c r="K2072" s="185" t="s">
        <v>334</v>
      </c>
      <c r="L2072" s="193">
        <v>0.55727769999999999</v>
      </c>
      <c r="M2072" s="193" t="s">
        <v>993</v>
      </c>
      <c r="N2072" s="193" t="s">
        <v>947</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993</v>
      </c>
      <c r="K2073" s="185" t="s">
        <v>334</v>
      </c>
      <c r="L2073" s="193">
        <v>0.4412489</v>
      </c>
      <c r="M2073" s="193" t="s">
        <v>993</v>
      </c>
      <c r="N2073" s="193" t="s">
        <v>947</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993</v>
      </c>
      <c r="K2074" s="185" t="s">
        <v>334</v>
      </c>
      <c r="L2074" s="193">
        <v>0.153141</v>
      </c>
      <c r="M2074" s="193" t="s">
        <v>993</v>
      </c>
      <c r="N2074" s="193" t="s">
        <v>947</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993</v>
      </c>
      <c r="K2075" s="185" t="s">
        <v>334</v>
      </c>
      <c r="L2075" s="193">
        <v>0.1543727</v>
      </c>
      <c r="M2075" s="193" t="s">
        <v>993</v>
      </c>
      <c r="N2075" s="193" t="s">
        <v>947</v>
      </c>
      <c r="O2075" s="197"/>
      <c r="P2075" s="187" t="s">
        <v>1073</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939</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939</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939</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939</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939</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939</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939</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939</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939</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939</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939</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939</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939</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939</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939</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939</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939</v>
      </c>
      <c r="K2092" s="185" t="s">
        <v>115</v>
      </c>
      <c r="L2092" s="193">
        <v>2.5799999237060547</v>
      </c>
      <c r="M2092" s="193" t="s">
        <v>939</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939</v>
      </c>
      <c r="K2093" s="185" t="s">
        <v>115</v>
      </c>
      <c r="L2093" s="193">
        <v>1.9299999475479126</v>
      </c>
      <c r="M2093" s="193" t="s">
        <v>939</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939</v>
      </c>
      <c r="K2094" s="185" t="s">
        <v>115</v>
      </c>
      <c r="L2094" s="193">
        <v>1.1200000047683716</v>
      </c>
      <c r="M2094" s="193" t="s">
        <v>939</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939</v>
      </c>
      <c r="K2095" s="185" t="s">
        <v>115</v>
      </c>
      <c r="L2095" s="193">
        <v>0.78000003099441528</v>
      </c>
      <c r="M2095" s="193" t="s">
        <v>939</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939</v>
      </c>
      <c r="K2096" s="185" t="s">
        <v>115</v>
      </c>
      <c r="L2096" s="193">
        <v>0.55000001192092896</v>
      </c>
      <c r="M2096" s="193" t="s">
        <v>939</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939</v>
      </c>
      <c r="K2097" s="185" t="s">
        <v>115</v>
      </c>
      <c r="L2097" s="193">
        <v>0.40999999642372131</v>
      </c>
      <c r="M2097" s="193" t="s">
        <v>939</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939</v>
      </c>
      <c r="K2098" s="185" t="s">
        <v>115</v>
      </c>
      <c r="L2098" s="193">
        <v>0.45000001788139343</v>
      </c>
      <c r="M2098" s="193" t="s">
        <v>939</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939</v>
      </c>
      <c r="K2099" s="185" t="s">
        <v>115</v>
      </c>
      <c r="L2099" s="193">
        <v>0.30000001192092896</v>
      </c>
      <c r="M2099" s="193" t="s">
        <v>939</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939</v>
      </c>
      <c r="K2100" s="185" t="s">
        <v>115</v>
      </c>
      <c r="L2100" s="193">
        <v>0.20000000298023224</v>
      </c>
      <c r="M2100" s="193" t="s">
        <v>939</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939</v>
      </c>
      <c r="K2101" s="185" t="s">
        <v>115</v>
      </c>
      <c r="L2101" s="193">
        <v>0.20000000298023224</v>
      </c>
      <c r="M2101" s="193" t="s">
        <v>939</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939</v>
      </c>
      <c r="K2102" s="185" t="s">
        <v>115</v>
      </c>
      <c r="L2102" s="193">
        <v>0.10000000149011612</v>
      </c>
      <c r="M2102" s="193" t="s">
        <v>939</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939</v>
      </c>
      <c r="K2103" s="185" t="s">
        <v>115</v>
      </c>
      <c r="L2103" s="193">
        <v>0.10000000149011612</v>
      </c>
      <c r="M2103" s="193" t="s">
        <v>939</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939</v>
      </c>
      <c r="K2104" s="185" t="s">
        <v>115</v>
      </c>
      <c r="L2104" s="193">
        <v>0.10000000149011612</v>
      </c>
      <c r="M2104" s="193" t="s">
        <v>939</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939</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939</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939</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939</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939</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939</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939</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939</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939</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939</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939</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939</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939</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939</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939</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939</v>
      </c>
      <c r="K2120" s="185" t="s">
        <v>115</v>
      </c>
      <c r="L2120" s="193">
        <v>5.0616097450256348</v>
      </c>
      <c r="M2120" s="193" t="s">
        <v>939</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939</v>
      </c>
      <c r="K2121" s="185" t="s">
        <v>115</v>
      </c>
      <c r="L2121" s="193">
        <v>2.4552998542785645</v>
      </c>
      <c r="M2121" s="193" t="s">
        <v>939</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939</v>
      </c>
      <c r="K2122" s="185" t="s">
        <v>115</v>
      </c>
      <c r="L2122" s="193">
        <v>2.332129955291748</v>
      </c>
      <c r="M2122" s="193" t="s">
        <v>939</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939</v>
      </c>
      <c r="K2123" s="185" t="s">
        <v>115</v>
      </c>
      <c r="L2123" s="193">
        <v>1.5360070466995239</v>
      </c>
      <c r="M2123" s="193" t="s">
        <v>939</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939</v>
      </c>
      <c r="K2124" s="185" t="s">
        <v>115</v>
      </c>
      <c r="L2124" s="193">
        <v>0.86745500564575195</v>
      </c>
      <c r="M2124" s="193" t="s">
        <v>939</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939</v>
      </c>
      <c r="K2125" s="185" t="s">
        <v>115</v>
      </c>
      <c r="L2125" s="193">
        <v>0.77920699119567871</v>
      </c>
      <c r="M2125" s="193" t="s">
        <v>939</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939</v>
      </c>
      <c r="K2126" s="185" t="s">
        <v>115</v>
      </c>
      <c r="L2126" s="193">
        <v>0.49604499340057373</v>
      </c>
      <c r="M2126" s="193" t="s">
        <v>939</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939</v>
      </c>
      <c r="K2127" s="185" t="s">
        <v>115</v>
      </c>
      <c r="L2127" s="193">
        <v>0.49987497925758362</v>
      </c>
      <c r="M2127" s="193" t="s">
        <v>939</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939</v>
      </c>
      <c r="K2128" s="185" t="s">
        <v>115</v>
      </c>
      <c r="L2128" s="193">
        <v>0.20402790606021881</v>
      </c>
      <c r="M2128" s="193" t="s">
        <v>939</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939</v>
      </c>
      <c r="K2129" s="185" t="s">
        <v>115</v>
      </c>
      <c r="L2129" s="193">
        <v>2.059999942779541</v>
      </c>
      <c r="M2129" s="193" t="s">
        <v>939</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939</v>
      </c>
      <c r="K2130" s="185" t="s">
        <v>115</v>
      </c>
      <c r="L2130" s="193">
        <v>4.0499997138977051</v>
      </c>
      <c r="M2130" s="193" t="s">
        <v>939</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939</v>
      </c>
      <c r="K2131" s="185" t="s">
        <v>115</v>
      </c>
      <c r="L2131" s="193">
        <v>3.6600000858306885</v>
      </c>
      <c r="M2131" s="193" t="s">
        <v>939</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939</v>
      </c>
      <c r="K2132" s="185" t="s">
        <v>115</v>
      </c>
      <c r="L2132" s="193">
        <v>1.1599999666213989</v>
      </c>
      <c r="M2132" s="193" t="s">
        <v>939</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939</v>
      </c>
      <c r="K2133" s="185" t="s">
        <v>115</v>
      </c>
      <c r="L2133" s="193">
        <v>2.1700000762939453</v>
      </c>
      <c r="M2133" s="193" t="s">
        <v>939</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939</v>
      </c>
      <c r="K2134" s="185" t="s">
        <v>115</v>
      </c>
      <c r="L2134" s="193">
        <v>1.0499999523162842</v>
      </c>
      <c r="M2134" s="193" t="s">
        <v>939</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939</v>
      </c>
      <c r="K2135" s="185" t="s">
        <v>115</v>
      </c>
      <c r="L2135" s="193">
        <v>0.96999996900558472</v>
      </c>
      <c r="M2135" s="193" t="s">
        <v>939</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939</v>
      </c>
      <c r="K2136" s="185" t="s">
        <v>115</v>
      </c>
      <c r="L2136" s="193">
        <v>0.89000004529953003</v>
      </c>
      <c r="M2136" s="193" t="s">
        <v>939</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939</v>
      </c>
      <c r="K2137" s="185" t="s">
        <v>115</v>
      </c>
      <c r="L2137" s="193">
        <v>0.67000001668930054</v>
      </c>
      <c r="M2137" s="193" t="s">
        <v>939</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939</v>
      </c>
      <c r="K2138" s="185" t="s">
        <v>115</v>
      </c>
      <c r="L2138" s="193">
        <v>0.78000003099441528</v>
      </c>
      <c r="M2138" s="193" t="s">
        <v>939</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939</v>
      </c>
      <c r="K2139" s="185" t="s">
        <v>115</v>
      </c>
      <c r="L2139" s="193">
        <v>0.5899999737739563</v>
      </c>
      <c r="M2139" s="193" t="s">
        <v>939</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939</v>
      </c>
      <c r="K2140" s="185" t="s">
        <v>115</v>
      </c>
      <c r="L2140" s="193">
        <v>0.37999999523162842</v>
      </c>
      <c r="M2140" s="193" t="s">
        <v>939</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939</v>
      </c>
      <c r="K2141" s="185" t="s">
        <v>115</v>
      </c>
      <c r="L2141" s="193">
        <v>0.39000001549720764</v>
      </c>
      <c r="M2141" s="193" t="s">
        <v>939</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939</v>
      </c>
      <c r="K2142" s="185" t="s">
        <v>115</v>
      </c>
      <c r="L2142" s="193">
        <v>0.26999998092651367</v>
      </c>
      <c r="M2142" s="193" t="s">
        <v>939</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939</v>
      </c>
      <c r="K2143" s="185" t="s">
        <v>115</v>
      </c>
      <c r="L2143" s="193">
        <v>0.31000000238418579</v>
      </c>
      <c r="M2143" s="193" t="s">
        <v>939</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939</v>
      </c>
      <c r="K2144" s="185" t="s">
        <v>115</v>
      </c>
      <c r="L2144" s="193">
        <v>0.2800000011920929</v>
      </c>
      <c r="M2144" s="193" t="s">
        <v>939</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939</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939</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939</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939</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939</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939</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939</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939</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939</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939</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939</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939</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939</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939</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939</v>
      </c>
      <c r="K2159" s="185" t="s">
        <v>115</v>
      </c>
      <c r="L2159" s="193">
        <v>13.479209899902344</v>
      </c>
      <c r="M2159" s="193" t="s">
        <v>939</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939</v>
      </c>
      <c r="K2160" s="185" t="s">
        <v>115</v>
      </c>
      <c r="L2160" s="193">
        <v>19.606119155883789</v>
      </c>
      <c r="M2160" s="193" t="s">
        <v>939</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939</v>
      </c>
      <c r="K2161" s="185" t="s">
        <v>115</v>
      </c>
      <c r="L2161" s="193">
        <v>12.516409873962402</v>
      </c>
      <c r="M2161" s="193" t="s">
        <v>939</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939</v>
      </c>
      <c r="K2162" s="185" t="s">
        <v>115</v>
      </c>
      <c r="L2162" s="193">
        <v>17.155370712280273</v>
      </c>
      <c r="M2162" s="193" t="s">
        <v>939</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939</v>
      </c>
      <c r="K2163" s="185" t="s">
        <v>115</v>
      </c>
      <c r="L2163" s="193">
        <v>12.341360092163086</v>
      </c>
      <c r="M2163" s="193" t="s">
        <v>939</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939</v>
      </c>
      <c r="K2164" s="185" t="s">
        <v>115</v>
      </c>
      <c r="L2164" s="193">
        <v>8.7527303695678711</v>
      </c>
      <c r="M2164" s="193" t="s">
        <v>939</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939</v>
      </c>
      <c r="K2165" s="185" t="s">
        <v>115</v>
      </c>
      <c r="L2165" s="193">
        <v>10.065639495849609</v>
      </c>
      <c r="M2165" s="193" t="s">
        <v>939</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939</v>
      </c>
      <c r="K2166" s="185" t="s">
        <v>115</v>
      </c>
      <c r="L2166" s="193">
        <v>5.601750373840332</v>
      </c>
      <c r="M2166" s="193" t="s">
        <v>939</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939</v>
      </c>
      <c r="K2167" s="185" t="s">
        <v>115</v>
      </c>
      <c r="L2167" s="193">
        <v>4.6389446258544922</v>
      </c>
      <c r="M2167" s="193" t="s">
        <v>939</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939</v>
      </c>
      <c r="K2168" s="185" t="s">
        <v>115</v>
      </c>
      <c r="L2168" s="193">
        <v>2.888401985168457</v>
      </c>
      <c r="M2168" s="193" t="s">
        <v>939</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939</v>
      </c>
      <c r="K2169" s="185" t="s">
        <v>115</v>
      </c>
      <c r="L2169" s="193">
        <v>1.4879649877548218</v>
      </c>
      <c r="M2169" s="193" t="s">
        <v>939</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939</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939</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939</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939</v>
      </c>
      <c r="K2173" s="185" t="s">
        <v>115</v>
      </c>
      <c r="L2173" s="193">
        <v>3.5886209011077881</v>
      </c>
      <c r="M2173" s="193" t="s">
        <v>939</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939</v>
      </c>
      <c r="K2174" s="185" t="s">
        <v>115</v>
      </c>
      <c r="L2174" s="193">
        <v>2.7133479118347168</v>
      </c>
      <c r="M2174" s="193" t="s">
        <v>939</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939</v>
      </c>
      <c r="K2175" s="185" t="s">
        <v>115</v>
      </c>
      <c r="L2175" s="193">
        <v>1.7505470514297485</v>
      </c>
      <c r="M2175" s="193" t="s">
        <v>939</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939</v>
      </c>
      <c r="K2176" s="185" t="s">
        <v>115</v>
      </c>
      <c r="L2176" s="193">
        <v>1.9256019592285156</v>
      </c>
      <c r="M2176" s="193" t="s">
        <v>939</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939</v>
      </c>
      <c r="K2177" s="185" t="s">
        <v>115</v>
      </c>
      <c r="L2177" s="193">
        <v>1.7505470514297485</v>
      </c>
      <c r="M2177" s="193" t="s">
        <v>939</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939</v>
      </c>
      <c r="K2178" s="185" t="s">
        <v>115</v>
      </c>
      <c r="L2178" s="193">
        <v>1.6630200147628784</v>
      </c>
      <c r="M2178" s="193" t="s">
        <v>939</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939</v>
      </c>
      <c r="K2179" s="185" t="s">
        <v>115</v>
      </c>
      <c r="L2179" s="193">
        <v>1.3129103183746338</v>
      </c>
      <c r="M2179" s="193" t="s">
        <v>939</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993</v>
      </c>
      <c r="K2180" s="185" t="s">
        <v>115</v>
      </c>
      <c r="L2180" s="193">
        <v>28.741579999999999</v>
      </c>
      <c r="M2180" s="193" t="s">
        <v>993</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993</v>
      </c>
      <c r="K2181" s="185" t="s">
        <v>115</v>
      </c>
      <c r="L2181" s="193">
        <v>6.6139739999999998</v>
      </c>
      <c r="M2181" s="193" t="s">
        <v>993</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993</v>
      </c>
      <c r="K2182" s="185" t="s">
        <v>115</v>
      </c>
      <c r="L2182" s="193">
        <v>3.4901450000000001</v>
      </c>
      <c r="M2182" s="193" t="s">
        <v>993</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993</v>
      </c>
      <c r="K2183" s="185" t="s">
        <v>115</v>
      </c>
      <c r="L2183" s="193">
        <v>2.4618030000000002</v>
      </c>
      <c r="M2183" s="193" t="s">
        <v>993</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993</v>
      </c>
      <c r="K2184" s="185" t="s">
        <v>115</v>
      </c>
      <c r="L2184" s="193">
        <v>1.943414</v>
      </c>
      <c r="M2184" s="193" t="s">
        <v>993</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993</v>
      </c>
      <c r="K2185" s="185" t="s">
        <v>115</v>
      </c>
      <c r="L2185" s="193">
        <v>1.855472</v>
      </c>
      <c r="M2185" s="193" t="s">
        <v>993</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993</v>
      </c>
      <c r="K2186" s="185" t="s">
        <v>115</v>
      </c>
      <c r="L2186" s="193">
        <v>1.549582</v>
      </c>
      <c r="M2186" s="193" t="s">
        <v>993</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993</v>
      </c>
      <c r="K2187" s="185" t="s">
        <v>115</v>
      </c>
      <c r="L2187" s="193">
        <v>1.3499890000000001</v>
      </c>
      <c r="M2187" s="193" t="s">
        <v>993</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993</v>
      </c>
      <c r="K2188" s="185" t="s">
        <v>115</v>
      </c>
      <c r="L2188" s="193">
        <v>1.1319980000000001</v>
      </c>
      <c r="M2188" s="193" t="s">
        <v>993</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993</v>
      </c>
      <c r="K2189" s="185" t="s">
        <v>115</v>
      </c>
      <c r="L2189" s="193">
        <v>0.80103159999999995</v>
      </c>
      <c r="M2189" s="193" t="s">
        <v>993</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993</v>
      </c>
      <c r="K2190" s="185" t="s">
        <v>115</v>
      </c>
      <c r="L2190" s="193">
        <v>0.90010069999999998</v>
      </c>
      <c r="M2190" s="193" t="s">
        <v>993</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993</v>
      </c>
      <c r="K2191" s="185" t="s">
        <v>115</v>
      </c>
      <c r="L2191" s="193">
        <v>0.67366649999999995</v>
      </c>
      <c r="M2191" s="193" t="s">
        <v>993</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993</v>
      </c>
      <c r="K2192" s="185" t="s">
        <v>115</v>
      </c>
      <c r="L2192" s="193">
        <v>0.89060689999999998</v>
      </c>
      <c r="M2192" s="193" t="s">
        <v>993</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993</v>
      </c>
      <c r="K2193" s="185" t="s">
        <v>115</v>
      </c>
      <c r="L2193" s="193">
        <v>0.59341980000000005</v>
      </c>
      <c r="M2193" s="193" t="s">
        <v>993</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993</v>
      </c>
      <c r="K2194" s="185" t="s">
        <v>115</v>
      </c>
      <c r="L2194" s="193">
        <v>0.47508050000000002</v>
      </c>
      <c r="M2194" s="193" t="s">
        <v>993</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993</v>
      </c>
      <c r="K2195" s="185" t="s">
        <v>115</v>
      </c>
      <c r="L2195" s="193">
        <v>0.59614529999999999</v>
      </c>
      <c r="M2195" s="193" t="s">
        <v>993</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993</v>
      </c>
      <c r="K2196" s="185" t="s">
        <v>115</v>
      </c>
      <c r="L2196" s="193">
        <v>0.40758090000000002</v>
      </c>
      <c r="M2196" s="193" t="s">
        <v>993</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993</v>
      </c>
      <c r="K2197" s="185" t="s">
        <v>115</v>
      </c>
      <c r="L2197" s="193">
        <v>0.52333759999999996</v>
      </c>
      <c r="M2197" s="193" t="s">
        <v>993</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993</v>
      </c>
      <c r="K2198" s="185" t="s">
        <v>115</v>
      </c>
      <c r="L2198" s="193">
        <v>0.44469829999999999</v>
      </c>
      <c r="M2198" s="193" t="s">
        <v>993</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993</v>
      </c>
      <c r="K2199" s="185" t="s">
        <v>115</v>
      </c>
      <c r="L2199" s="193">
        <v>0.43647750000000002</v>
      </c>
      <c r="M2199" s="193" t="s">
        <v>993</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993</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993</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993</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993</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993</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993</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993</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993</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993</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993</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993</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993</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993</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993</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993</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993</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993</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993</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993</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993</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993</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993</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993</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993</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993</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993</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993</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993</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993</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993</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993</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993</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993</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993</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993</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993</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993</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993</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993</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993</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993</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993</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993</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993</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993</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993</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993</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993</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993</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993</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993</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993</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993</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993</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993</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993</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993</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993</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993</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993</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993</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993</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993</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993</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993</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993</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993</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993</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993</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993</v>
      </c>
      <c r="K2269" s="185" t="s">
        <v>115</v>
      </c>
      <c r="L2269" s="193">
        <v>38.836829999999999</v>
      </c>
      <c r="M2269" s="193" t="s">
        <v>993</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993</v>
      </c>
      <c r="K2270" s="185" t="s">
        <v>115</v>
      </c>
      <c r="L2270" s="193">
        <v>5.288208</v>
      </c>
      <c r="M2270" s="193" t="s">
        <v>993</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993</v>
      </c>
      <c r="K2271" s="185" t="s">
        <v>115</v>
      </c>
      <c r="L2271" s="193">
        <v>8.5483630000000002</v>
      </c>
      <c r="M2271" s="193" t="s">
        <v>993</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993</v>
      </c>
      <c r="K2272" s="185" t="s">
        <v>115</v>
      </c>
      <c r="L2272" s="193">
        <v>6.2129899999999996</v>
      </c>
      <c r="M2272" s="193" t="s">
        <v>993</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993</v>
      </c>
      <c r="K2273" s="185" t="s">
        <v>115</v>
      </c>
      <c r="L2273" s="193">
        <v>6.945665</v>
      </c>
      <c r="M2273" s="193" t="s">
        <v>993</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993</v>
      </c>
      <c r="K2274" s="185" t="s">
        <v>115</v>
      </c>
      <c r="L2274" s="193">
        <v>5.8377650000000001</v>
      </c>
      <c r="M2274" s="193" t="s">
        <v>993</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993</v>
      </c>
      <c r="K2275" s="185" t="s">
        <v>115</v>
      </c>
      <c r="L2275" s="193">
        <v>6.0069220000000003</v>
      </c>
      <c r="M2275" s="193" t="s">
        <v>993</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993</v>
      </c>
      <c r="K2276" s="185" t="s">
        <v>115</v>
      </c>
      <c r="L2276" s="193">
        <v>5.187138</v>
      </c>
      <c r="M2276" s="193" t="s">
        <v>993</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993</v>
      </c>
      <c r="K2277" s="185" t="s">
        <v>115</v>
      </c>
      <c r="L2277" s="193">
        <v>4.9373189999999996</v>
      </c>
      <c r="M2277" s="193" t="s">
        <v>993</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993</v>
      </c>
      <c r="K2278" s="185" t="s">
        <v>115</v>
      </c>
      <c r="L2278" s="193">
        <v>3.872722</v>
      </c>
      <c r="M2278" s="193" t="s">
        <v>993</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993</v>
      </c>
      <c r="K2279" s="185" t="s">
        <v>115</v>
      </c>
      <c r="L2279" s="193">
        <v>3.172469</v>
      </c>
      <c r="M2279" s="193" t="s">
        <v>993</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993</v>
      </c>
      <c r="K2280" s="185" t="s">
        <v>115</v>
      </c>
      <c r="L2280" s="193">
        <v>2.3059020000000001</v>
      </c>
      <c r="M2280" s="193" t="s">
        <v>993</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993</v>
      </c>
      <c r="K2281" s="185" t="s">
        <v>115</v>
      </c>
      <c r="L2281" s="193">
        <v>2.6957100000000001</v>
      </c>
      <c r="M2281" s="193" t="s">
        <v>993</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993</v>
      </c>
      <c r="K2282" s="185" t="s">
        <v>115</v>
      </c>
      <c r="L2282" s="193">
        <v>1.4991570000000001</v>
      </c>
      <c r="M2282" s="193" t="s">
        <v>993</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993</v>
      </c>
      <c r="K2283" s="185" t="s">
        <v>115</v>
      </c>
      <c r="L2283" s="193">
        <v>1.573013</v>
      </c>
      <c r="M2283" s="193" t="s">
        <v>993</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993</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993</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993</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993</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993</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993</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993</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993</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993</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993</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993</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993</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993</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993</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993</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993</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993</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993</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993</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993</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993</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993</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993</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993</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993</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993</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993</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993</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993</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993</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993</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993</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993</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993</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993</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993</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993</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993</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993</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993</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993</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993</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993</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993</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993</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993</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993</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993</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993</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993</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993</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993</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993</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939</v>
      </c>
      <c r="K2337" s="185" t="s">
        <v>115</v>
      </c>
      <c r="L2337" s="193">
        <v>3.8684700000000002E-2</v>
      </c>
      <c r="M2337" s="193" t="s">
        <v>939</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939</v>
      </c>
      <c r="K2338" s="185" t="s">
        <v>115</v>
      </c>
      <c r="L2338" s="193">
        <v>3.8684839999999998E-2</v>
      </c>
      <c r="M2338" s="193" t="s">
        <v>939</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939</v>
      </c>
      <c r="K2339" s="185" t="s">
        <v>115</v>
      </c>
      <c r="L2339" s="193">
        <v>4.1779489999999999</v>
      </c>
      <c r="M2339" s="193" t="s">
        <v>939</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939</v>
      </c>
      <c r="K2340" s="185" t="s">
        <v>115</v>
      </c>
      <c r="L2340" s="193">
        <v>5.9961330000000004</v>
      </c>
      <c r="M2340" s="193" t="s">
        <v>939</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939</v>
      </c>
      <c r="K2341" s="185" t="s">
        <v>115</v>
      </c>
      <c r="L2341" s="193">
        <v>4.8742780000000003</v>
      </c>
      <c r="M2341" s="193" t="s">
        <v>939</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939</v>
      </c>
      <c r="K2342" s="185" t="s">
        <v>115</v>
      </c>
      <c r="L2342" s="193">
        <v>5.4158629999999999</v>
      </c>
      <c r="M2342" s="193" t="s">
        <v>939</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939</v>
      </c>
      <c r="K2343" s="185" t="s">
        <v>115</v>
      </c>
      <c r="L2343" s="193">
        <v>2.901354</v>
      </c>
      <c r="M2343" s="193" t="s">
        <v>939</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939</v>
      </c>
      <c r="K2344" s="185" t="s">
        <v>115</v>
      </c>
      <c r="L2344" s="193">
        <v>2.7079300000000002</v>
      </c>
      <c r="M2344" s="193" t="s">
        <v>939</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939</v>
      </c>
      <c r="K2345" s="185" t="s">
        <v>115</v>
      </c>
      <c r="L2345" s="193">
        <v>2.3984529999999999</v>
      </c>
      <c r="M2345" s="193" t="s">
        <v>939</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939</v>
      </c>
      <c r="K2346" s="185" t="s">
        <v>115</v>
      </c>
      <c r="L2346" s="193">
        <v>2.3597670000000002</v>
      </c>
      <c r="M2346" s="193" t="s">
        <v>939</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939</v>
      </c>
      <c r="K2347" s="185" t="s">
        <v>115</v>
      </c>
      <c r="L2347" s="193">
        <v>2.3597679999999999</v>
      </c>
      <c r="M2347" s="193" t="s">
        <v>939</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939</v>
      </c>
      <c r="K2348" s="185" t="s">
        <v>115</v>
      </c>
      <c r="L2348" s="193">
        <v>1.8955519999999999</v>
      </c>
      <c r="M2348" s="193" t="s">
        <v>939</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939</v>
      </c>
      <c r="K2349" s="185" t="s">
        <v>115</v>
      </c>
      <c r="L2349" s="193">
        <v>1.6247579999999999</v>
      </c>
      <c r="M2349" s="193" t="s">
        <v>939</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939</v>
      </c>
      <c r="K2350" s="185" t="s">
        <v>115</v>
      </c>
      <c r="L2350" s="193">
        <v>1.7021280000000001</v>
      </c>
      <c r="M2350" s="193" t="s">
        <v>939</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939</v>
      </c>
      <c r="K2351" s="185" t="s">
        <v>115</v>
      </c>
      <c r="L2351" s="193">
        <v>1.1992259999999999</v>
      </c>
      <c r="M2351" s="193" t="s">
        <v>939</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939</v>
      </c>
      <c r="K2352" s="185" t="s">
        <v>115</v>
      </c>
      <c r="L2352" s="193">
        <v>1.2765960000000001</v>
      </c>
      <c r="M2352" s="193" t="s">
        <v>939</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939</v>
      </c>
      <c r="K2353" s="185" t="s">
        <v>115</v>
      </c>
      <c r="L2353" s="193">
        <v>0.96711829999999999</v>
      </c>
      <c r="M2353" s="193" t="s">
        <v>939</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939</v>
      </c>
      <c r="K2354" s="185" t="s">
        <v>115</v>
      </c>
      <c r="L2354" s="193">
        <v>0.69632479999999997</v>
      </c>
      <c r="M2354" s="193" t="s">
        <v>939</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939</v>
      </c>
      <c r="K2355" s="185" t="s">
        <v>115</v>
      </c>
      <c r="L2355" s="193">
        <v>0.65764060000000002</v>
      </c>
      <c r="M2355" s="193" t="s">
        <v>939</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939</v>
      </c>
      <c r="K2356" s="185" t="s">
        <v>115</v>
      </c>
      <c r="L2356" s="193">
        <v>0.50290120000000005</v>
      </c>
      <c r="M2356" s="193" t="s">
        <v>939</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939</v>
      </c>
      <c r="K2357" s="185" t="s">
        <v>115</v>
      </c>
      <c r="L2357" s="193">
        <v>0.42553190000000002</v>
      </c>
      <c r="M2357" s="193" t="s">
        <v>939</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993</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993</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993</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993</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993</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993</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993</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993</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993</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993</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993</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993</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993</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993</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993</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993</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993</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993</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993</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993</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993</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993</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993</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993</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993</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993</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993</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993</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993</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993</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993</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993</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993</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993</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993</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993</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993</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993</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993</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993</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993</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993</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993</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993</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993</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993</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993</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993</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993</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993</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993</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993</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993</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993</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993</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993</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993</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993</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993</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993</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993</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993</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993</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993</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993</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993</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993</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993</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993</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993</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993</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993</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993</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993</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993</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993</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993</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993</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993</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993</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993</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993</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993</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993</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993</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993</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993</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993</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993</v>
      </c>
      <c r="K2446" s="185" t="s">
        <v>115</v>
      </c>
      <c r="L2446" s="193">
        <v>0.1160542</v>
      </c>
      <c r="M2446" s="193" t="s">
        <v>993</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993</v>
      </c>
      <c r="K2447" s="185" t="s">
        <v>115</v>
      </c>
      <c r="L2447" s="193">
        <v>6.1508700000000003</v>
      </c>
      <c r="M2447" s="193" t="s">
        <v>993</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993</v>
      </c>
      <c r="K2448" s="185" t="s">
        <v>115</v>
      </c>
      <c r="L2448" s="193">
        <v>12.64991</v>
      </c>
      <c r="M2448" s="193" t="s">
        <v>993</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993</v>
      </c>
      <c r="K2449" s="185" t="s">
        <v>115</v>
      </c>
      <c r="L2449" s="193">
        <v>16.595739999999999</v>
      </c>
      <c r="M2449" s="193" t="s">
        <v>993</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993</v>
      </c>
      <c r="K2450" s="185" t="s">
        <v>115</v>
      </c>
      <c r="L2450" s="193">
        <v>19.4971</v>
      </c>
      <c r="M2450" s="193" t="s">
        <v>993</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993</v>
      </c>
      <c r="K2451" s="185" t="s">
        <v>115</v>
      </c>
      <c r="L2451" s="193">
        <v>19.613150000000001</v>
      </c>
      <c r="M2451" s="193" t="s">
        <v>993</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993</v>
      </c>
      <c r="K2452" s="185" t="s">
        <v>115</v>
      </c>
      <c r="L2452" s="193">
        <v>9.2843280000000004</v>
      </c>
      <c r="M2452" s="193" t="s">
        <v>993</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993</v>
      </c>
      <c r="K2453" s="185" t="s">
        <v>115</v>
      </c>
      <c r="L2453" s="193">
        <v>12.99807</v>
      </c>
      <c r="M2453" s="193" t="s">
        <v>993</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993</v>
      </c>
      <c r="K2454" s="185" t="s">
        <v>115</v>
      </c>
      <c r="L2454" s="193">
        <v>12.76596</v>
      </c>
      <c r="M2454" s="193" t="s">
        <v>993</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993</v>
      </c>
      <c r="K2455" s="185" t="s">
        <v>115</v>
      </c>
      <c r="L2455" s="193">
        <v>22.978719999999999</v>
      </c>
      <c r="M2455" s="193" t="s">
        <v>993</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993</v>
      </c>
      <c r="K2456" s="185" t="s">
        <v>115</v>
      </c>
      <c r="L2456" s="193">
        <v>19.961310000000001</v>
      </c>
      <c r="M2456" s="193" t="s">
        <v>993</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993</v>
      </c>
      <c r="K2457" s="185" t="s">
        <v>115</v>
      </c>
      <c r="L2457" s="193">
        <v>18.220500000000001</v>
      </c>
      <c r="M2457" s="193" t="s">
        <v>993</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993</v>
      </c>
      <c r="K2458" s="185" t="s">
        <v>115</v>
      </c>
      <c r="L2458" s="193">
        <v>11.837529999999999</v>
      </c>
      <c r="M2458" s="193" t="s">
        <v>993</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993</v>
      </c>
      <c r="K2459" s="185" t="s">
        <v>115</v>
      </c>
      <c r="L2459" s="193">
        <v>8.8201169999999998</v>
      </c>
      <c r="M2459" s="193" t="s">
        <v>993</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993</v>
      </c>
      <c r="K2460" s="185" t="s">
        <v>115</v>
      </c>
      <c r="L2460" s="193">
        <v>6.731141</v>
      </c>
      <c r="M2460" s="193" t="s">
        <v>993</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993</v>
      </c>
      <c r="K2461" s="185" t="s">
        <v>115</v>
      </c>
      <c r="L2461" s="193">
        <v>3.2495159999999998</v>
      </c>
      <c r="M2461" s="193" t="s">
        <v>993</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993</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993</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993</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993</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993</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993</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993</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993</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993</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993</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993</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993</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993</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993</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993</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993</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993</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993</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993</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993</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993</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993</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993</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993</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993</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993</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993</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993</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993</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993</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993</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993</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993</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993</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993</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993</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993</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993</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993</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993</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993</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993</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993</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993</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993</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993</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993</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993</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993</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993</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993</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993</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993</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993</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993</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993</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993</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993</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993</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993</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993</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993</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993</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993</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939</v>
      </c>
      <c r="K2526" s="185" t="s">
        <v>115</v>
      </c>
      <c r="L2526" s="193">
        <v>9.7528039999999996E-2</v>
      </c>
      <c r="M2526" s="193" t="s">
        <v>939</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939</v>
      </c>
      <c r="K2527" s="185" t="s">
        <v>115</v>
      </c>
      <c r="L2527" s="193">
        <v>0.7235452</v>
      </c>
      <c r="M2527" s="193" t="s">
        <v>939</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939</v>
      </c>
      <c r="K2528" s="185" t="s">
        <v>115</v>
      </c>
      <c r="L2528" s="193">
        <v>0.74441990000000002</v>
      </c>
      <c r="M2528" s="193" t="s">
        <v>939</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939</v>
      </c>
      <c r="K2529" s="185" t="s">
        <v>115</v>
      </c>
      <c r="L2529" s="193">
        <v>0.68761030000000001</v>
      </c>
      <c r="M2529" s="193" t="s">
        <v>939</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939</v>
      </c>
      <c r="K2530" s="185" t="s">
        <v>115</v>
      </c>
      <c r="L2530" s="193">
        <v>0.73316440000000005</v>
      </c>
      <c r="M2530" s="193" t="s">
        <v>939</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939</v>
      </c>
      <c r="K2531" s="185" t="s">
        <v>115</v>
      </c>
      <c r="L2531" s="193">
        <v>0.66094299999999995</v>
      </c>
      <c r="M2531" s="193" t="s">
        <v>939</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939</v>
      </c>
      <c r="K2532" s="185" t="s">
        <v>115</v>
      </c>
      <c r="L2532" s="193">
        <v>0.34095130000000001</v>
      </c>
      <c r="M2532" s="193" t="s">
        <v>939</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939</v>
      </c>
      <c r="K2533" s="185" t="s">
        <v>115</v>
      </c>
      <c r="L2533" s="193">
        <v>0.13970560000000001</v>
      </c>
      <c r="M2533" s="193" t="s">
        <v>939</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939</v>
      </c>
      <c r="K2534" s="185" t="s">
        <v>115</v>
      </c>
      <c r="L2534" s="193">
        <v>0.14034530000000001</v>
      </c>
      <c r="M2534" s="193" t="s">
        <v>939</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939</v>
      </c>
      <c r="K2535" s="185" t="s">
        <v>115</v>
      </c>
      <c r="L2535" s="193">
        <v>0.13092790000000001</v>
      </c>
      <c r="M2535" s="193" t="s">
        <v>939</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939</v>
      </c>
      <c r="K2536" s="185" t="s">
        <v>115</v>
      </c>
      <c r="L2536" s="193">
        <v>0.1393945</v>
      </c>
      <c r="M2536" s="193" t="s">
        <v>939</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939</v>
      </c>
      <c r="K2537" s="185" t="s">
        <v>115</v>
      </c>
      <c r="L2537" s="193">
        <v>9.0846060000000006E-2</v>
      </c>
      <c r="M2537" s="193" t="s">
        <v>939</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939</v>
      </c>
      <c r="K2538" s="185" t="s">
        <v>115</v>
      </c>
      <c r="L2538" s="193">
        <v>9.0155750000000007E-2</v>
      </c>
      <c r="M2538" s="193" t="s">
        <v>939</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939</v>
      </c>
      <c r="K2539" s="185" t="s">
        <v>115</v>
      </c>
      <c r="L2539" s="193">
        <v>6.7577529999999997E-2</v>
      </c>
      <c r="M2539" s="193" t="s">
        <v>939</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939</v>
      </c>
      <c r="K2540" s="185" t="s">
        <v>115</v>
      </c>
      <c r="L2540" s="193">
        <v>6.2832250000000006E-2</v>
      </c>
      <c r="M2540" s="193" t="s">
        <v>939</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939</v>
      </c>
      <c r="K2541" s="185" t="s">
        <v>115</v>
      </c>
      <c r="L2541" s="193">
        <v>4.9604509999999997E-2</v>
      </c>
      <c r="M2541" s="193" t="s">
        <v>939</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939</v>
      </c>
      <c r="K2542" s="185" t="s">
        <v>115</v>
      </c>
      <c r="L2542" s="193">
        <v>4.4934200000000001E-2</v>
      </c>
      <c r="M2542" s="193" t="s">
        <v>939</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939</v>
      </c>
      <c r="K2543" s="185" t="s">
        <v>115</v>
      </c>
      <c r="L2543" s="193">
        <v>6.1223510000000002E-2</v>
      </c>
      <c r="M2543" s="193" t="s">
        <v>939</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939</v>
      </c>
      <c r="K2544" s="185" t="s">
        <v>115</v>
      </c>
      <c r="L2544" s="193">
        <v>4.2856159999999997E-2</v>
      </c>
      <c r="M2544" s="193" t="s">
        <v>939</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939</v>
      </c>
      <c r="K2545" s="185" t="s">
        <v>115</v>
      </c>
      <c r="L2545" s="193">
        <v>0.3189535</v>
      </c>
      <c r="M2545" s="193" t="s">
        <v>939</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939</v>
      </c>
      <c r="K2546" s="185" t="s">
        <v>115</v>
      </c>
      <c r="L2546" s="193">
        <v>0.42726560000000002</v>
      </c>
      <c r="M2546" s="193" t="s">
        <v>939</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939</v>
      </c>
      <c r="K2547" s="185" t="s">
        <v>115</v>
      </c>
      <c r="L2547" s="193">
        <v>0.34582629999999998</v>
      </c>
      <c r="M2547" s="193" t="s">
        <v>939</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939</v>
      </c>
      <c r="K2548" s="185" t="s">
        <v>115</v>
      </c>
      <c r="L2548" s="193">
        <v>0.2766479</v>
      </c>
      <c r="M2548" s="193" t="s">
        <v>939</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939</v>
      </c>
      <c r="K2549" s="185" t="s">
        <v>115</v>
      </c>
      <c r="L2549" s="193">
        <v>0.40011859999999999</v>
      </c>
      <c r="M2549" s="193" t="s">
        <v>939</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939</v>
      </c>
      <c r="K2550" s="185" t="s">
        <v>115</v>
      </c>
      <c r="L2550" s="193">
        <v>0.24839620000000001</v>
      </c>
      <c r="M2550" s="193" t="s">
        <v>939</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939</v>
      </c>
      <c r="K2551" s="185" t="s">
        <v>115</v>
      </c>
      <c r="L2551" s="193">
        <v>0.170042</v>
      </c>
      <c r="M2551" s="193" t="s">
        <v>939</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939</v>
      </c>
      <c r="K2552" s="185" t="s">
        <v>115</v>
      </c>
      <c r="L2552" s="193">
        <v>0.11509170000000001</v>
      </c>
      <c r="M2552" s="193" t="s">
        <v>939</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939</v>
      </c>
      <c r="K2553" s="185" t="s">
        <v>115</v>
      </c>
      <c r="L2553" s="193">
        <v>6.1343010000000003E-2</v>
      </c>
      <c r="M2553" s="193" t="s">
        <v>939</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939</v>
      </c>
      <c r="K2554" s="185" t="s">
        <v>115</v>
      </c>
      <c r="L2554" s="193">
        <v>5.9548900000000002E-2</v>
      </c>
      <c r="M2554" s="193" t="s">
        <v>939</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939</v>
      </c>
      <c r="K2555" s="185" t="s">
        <v>115</v>
      </c>
      <c r="L2555" s="193">
        <v>5.2865250000000003E-2</v>
      </c>
      <c r="M2555" s="193" t="s">
        <v>939</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939</v>
      </c>
      <c r="K2556" s="185" t="s">
        <v>115</v>
      </c>
      <c r="L2556" s="193">
        <v>7.556243E-2</v>
      </c>
      <c r="M2556" s="193" t="s">
        <v>939</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939</v>
      </c>
      <c r="K2557" s="185" t="s">
        <v>115</v>
      </c>
      <c r="L2557" s="193">
        <v>3.3760819999999997E-2</v>
      </c>
      <c r="M2557" s="193" t="s">
        <v>939</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939</v>
      </c>
      <c r="K2558" s="185" t="s">
        <v>115</v>
      </c>
      <c r="L2558" s="193">
        <v>4.9664109999999997E-2</v>
      </c>
      <c r="M2558" s="193" t="s">
        <v>939</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939</v>
      </c>
      <c r="K2559" s="185" t="s">
        <v>115</v>
      </c>
      <c r="L2559" s="193">
        <v>4.5180930000000001E-2</v>
      </c>
      <c r="M2559" s="193" t="s">
        <v>939</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939</v>
      </c>
      <c r="K2560" s="185" t="s">
        <v>115</v>
      </c>
      <c r="L2560" s="193">
        <v>2.306975E-2</v>
      </c>
      <c r="M2560" s="193" t="s">
        <v>939</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939</v>
      </c>
      <c r="K2561" s="185" t="s">
        <v>115</v>
      </c>
      <c r="L2561" s="193">
        <v>3.6164460000000002E-2</v>
      </c>
      <c r="M2561" s="193" t="s">
        <v>939</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939</v>
      </c>
      <c r="K2562" s="185" t="s">
        <v>115</v>
      </c>
      <c r="L2562" s="193">
        <v>0.34872330000000001</v>
      </c>
      <c r="M2562" s="193" t="s">
        <v>939</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939</v>
      </c>
      <c r="K2563" s="185" t="s">
        <v>115</v>
      </c>
      <c r="L2563" s="193">
        <v>0.48648580000000002</v>
      </c>
      <c r="M2563" s="193" t="s">
        <v>939</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939</v>
      </c>
      <c r="K2564" s="185" t="s">
        <v>115</v>
      </c>
      <c r="L2564" s="193">
        <v>0.44299690000000003</v>
      </c>
      <c r="M2564" s="193" t="s">
        <v>939</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939</v>
      </c>
      <c r="K2565" s="185" t="s">
        <v>115</v>
      </c>
      <c r="L2565" s="193">
        <v>0.58971390000000001</v>
      </c>
      <c r="M2565" s="193" t="s">
        <v>939</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939</v>
      </c>
      <c r="K2566" s="185" t="s">
        <v>115</v>
      </c>
      <c r="L2566" s="193">
        <v>0.317187</v>
      </c>
      <c r="M2566" s="193" t="s">
        <v>939</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939</v>
      </c>
      <c r="K2567" s="185" t="s">
        <v>115</v>
      </c>
      <c r="L2567" s="193">
        <v>0.1930383</v>
      </c>
      <c r="M2567" s="193" t="s">
        <v>939</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939</v>
      </c>
      <c r="K2568" s="185" t="s">
        <v>115</v>
      </c>
      <c r="L2568" s="193">
        <v>0.28222530000000001</v>
      </c>
      <c r="M2568" s="193" t="s">
        <v>939</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939</v>
      </c>
      <c r="K2569" s="185" t="s">
        <v>115</v>
      </c>
      <c r="L2569" s="193">
        <v>0.13760020000000001</v>
      </c>
      <c r="M2569" s="193" t="s">
        <v>939</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939</v>
      </c>
      <c r="K2570" s="185" t="s">
        <v>115</v>
      </c>
      <c r="L2570" s="193">
        <v>0.13310930000000001</v>
      </c>
      <c r="M2570" s="193" t="s">
        <v>939</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939</v>
      </c>
      <c r="K2571" s="185" t="s">
        <v>115</v>
      </c>
      <c r="L2571" s="193">
        <v>7.7349860000000006E-2</v>
      </c>
      <c r="M2571" s="193" t="s">
        <v>939</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939</v>
      </c>
      <c r="K2572" s="185" t="s">
        <v>115</v>
      </c>
      <c r="L2572" s="193">
        <v>0.11913559999999999</v>
      </c>
      <c r="M2572" s="193" t="s">
        <v>939</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939</v>
      </c>
      <c r="K2573" s="185" t="s">
        <v>115</v>
      </c>
      <c r="L2573" s="193">
        <v>9.7261070000000005E-2</v>
      </c>
      <c r="M2573" s="193" t="s">
        <v>939</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939</v>
      </c>
      <c r="K2574" s="185" t="s">
        <v>115</v>
      </c>
      <c r="L2574" s="193">
        <v>8.6463760000000001E-2</v>
      </c>
      <c r="M2574" s="193" t="s">
        <v>939</v>
      </c>
      <c r="N2574" s="193" t="s">
        <v>116</v>
      </c>
      <c r="O2574" s="197"/>
      <c r="P2574" s="186" t="s">
        <v>1327</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939</v>
      </c>
      <c r="K2575" s="185" t="s">
        <v>115</v>
      </c>
      <c r="L2575" s="193">
        <v>0.19882340000000001</v>
      </c>
      <c r="M2575" s="193" t="s">
        <v>939</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939</v>
      </c>
      <c r="K2576" s="185" t="s">
        <v>115</v>
      </c>
      <c r="L2576" s="193">
        <v>1.239679</v>
      </c>
      <c r="M2576" s="193" t="s">
        <v>939</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939</v>
      </c>
      <c r="K2577" s="185" t="s">
        <v>115</v>
      </c>
      <c r="L2577" s="193">
        <v>1.2494099999999999</v>
      </c>
      <c r="M2577" s="193" t="s">
        <v>939</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939</v>
      </c>
      <c r="K2578" s="185" t="s">
        <v>115</v>
      </c>
      <c r="L2578" s="193">
        <v>1.1360779999999999</v>
      </c>
      <c r="M2578" s="193" t="s">
        <v>939</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939</v>
      </c>
      <c r="K2579" s="185" t="s">
        <v>115</v>
      </c>
      <c r="L2579" s="193">
        <v>1.000014</v>
      </c>
      <c r="M2579" s="193" t="s">
        <v>939</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939</v>
      </c>
      <c r="K2580" s="185" t="s">
        <v>115</v>
      </c>
      <c r="L2580" s="193">
        <v>0.70998019999999995</v>
      </c>
      <c r="M2580" s="193" t="s">
        <v>939</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939</v>
      </c>
      <c r="K2581" s="185" t="s">
        <v>115</v>
      </c>
      <c r="L2581" s="193">
        <v>9.9429489999999995E-3</v>
      </c>
      <c r="M2581" s="193" t="s">
        <v>939</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939</v>
      </c>
      <c r="K2582" s="185" t="s">
        <v>115</v>
      </c>
      <c r="L2582" s="193">
        <v>0.20578060000000001</v>
      </c>
      <c r="M2582" s="193" t="s">
        <v>939</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939</v>
      </c>
      <c r="K2583" s="185" t="s">
        <v>115</v>
      </c>
      <c r="L2583" s="193">
        <v>0.16341310000000001</v>
      </c>
      <c r="M2583" s="193" t="s">
        <v>939</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939</v>
      </c>
      <c r="K2584" s="185" t="s">
        <v>115</v>
      </c>
      <c r="L2584" s="193">
        <v>0.13854620000000001</v>
      </c>
      <c r="M2584" s="193" t="s">
        <v>939</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939</v>
      </c>
      <c r="K2585" s="185" t="s">
        <v>115</v>
      </c>
      <c r="L2585" s="193">
        <v>0.1126506</v>
      </c>
      <c r="M2585" s="193" t="s">
        <v>939</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939</v>
      </c>
      <c r="K2586" s="185" t="s">
        <v>115</v>
      </c>
      <c r="L2586" s="193">
        <v>8.7192069999999997E-2</v>
      </c>
      <c r="M2586" s="193" t="s">
        <v>939</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939</v>
      </c>
      <c r="K2587" s="185" t="s">
        <v>115</v>
      </c>
      <c r="L2587" s="193">
        <v>8.2387520000000006E-2</v>
      </c>
      <c r="M2587" s="193" t="s">
        <v>939</v>
      </c>
      <c r="N2587" s="193" t="s">
        <v>116</v>
      </c>
      <c r="O2587" s="197"/>
      <c r="P2587" s="186" t="s">
        <v>1328</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939</v>
      </c>
      <c r="K2588" s="185" t="s">
        <v>115</v>
      </c>
      <c r="L2588" s="193">
        <v>0.1148328</v>
      </c>
      <c r="M2588" s="193" t="s">
        <v>939</v>
      </c>
      <c r="N2588" s="193" t="s">
        <v>947</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939</v>
      </c>
      <c r="K2589" s="185" t="s">
        <v>115</v>
      </c>
      <c r="L2589" s="193">
        <v>0.17224919999999999</v>
      </c>
      <c r="M2589" s="193" t="s">
        <v>939</v>
      </c>
      <c r="N2589" s="193" t="s">
        <v>947</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939</v>
      </c>
      <c r="K2590" s="185" t="s">
        <v>115</v>
      </c>
      <c r="L2590" s="193">
        <v>0.1148327</v>
      </c>
      <c r="M2590" s="193" t="s">
        <v>939</v>
      </c>
      <c r="N2590" s="193" t="s">
        <v>947</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939</v>
      </c>
      <c r="K2591" s="185" t="s">
        <v>115</v>
      </c>
      <c r="L2591" s="193">
        <v>0.1148568</v>
      </c>
      <c r="M2591" s="193" t="s">
        <v>939</v>
      </c>
      <c r="N2591" s="193" t="s">
        <v>947</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939</v>
      </c>
      <c r="K2592" s="185" t="s">
        <v>115</v>
      </c>
      <c r="L2592" s="193">
        <v>0.34449829999999998</v>
      </c>
      <c r="M2592" s="193" t="s">
        <v>939</v>
      </c>
      <c r="N2592" s="193" t="s">
        <v>947</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939</v>
      </c>
      <c r="K2593" s="185" t="s">
        <v>115</v>
      </c>
      <c r="L2593" s="193">
        <v>0.36361310000000002</v>
      </c>
      <c r="M2593" s="193" t="s">
        <v>939</v>
      </c>
      <c r="N2593" s="193" t="s">
        <v>947</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939</v>
      </c>
      <c r="K2594" s="185" t="s">
        <v>115</v>
      </c>
      <c r="L2594" s="193">
        <v>0.22968959999999999</v>
      </c>
      <c r="M2594" s="193" t="s">
        <v>939</v>
      </c>
      <c r="N2594" s="193" t="s">
        <v>947</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939</v>
      </c>
      <c r="K2595" s="185" t="s">
        <v>115</v>
      </c>
      <c r="L2595" s="193">
        <v>0.1339957</v>
      </c>
      <c r="M2595" s="193" t="s">
        <v>939</v>
      </c>
      <c r="N2595" s="193" t="s">
        <v>947</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939</v>
      </c>
      <c r="K2596" s="185" t="s">
        <v>115</v>
      </c>
      <c r="L2596" s="193">
        <v>0.21055080000000001</v>
      </c>
      <c r="M2596" s="193" t="s">
        <v>939</v>
      </c>
      <c r="N2596" s="193" t="s">
        <v>947</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939</v>
      </c>
      <c r="K2597" s="185" t="s">
        <v>115</v>
      </c>
      <c r="L2597" s="193">
        <v>0.1339716</v>
      </c>
      <c r="M2597" s="193" t="s">
        <v>939</v>
      </c>
      <c r="N2597" s="193" t="s">
        <v>947</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939</v>
      </c>
      <c r="K2598" s="185" t="s">
        <v>115</v>
      </c>
      <c r="L2598" s="193">
        <v>0.93780039999999998</v>
      </c>
      <c r="M2598" s="193" t="s">
        <v>939</v>
      </c>
      <c r="N2598" s="193" t="s">
        <v>947</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939</v>
      </c>
      <c r="K2599" s="185" t="s">
        <v>115</v>
      </c>
      <c r="L2599" s="193">
        <v>0.5358868</v>
      </c>
      <c r="M2599" s="193" t="s">
        <v>939</v>
      </c>
      <c r="N2599" s="193" t="s">
        <v>947</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939</v>
      </c>
      <c r="K2600" s="185" t="s">
        <v>115</v>
      </c>
      <c r="L2600" s="193">
        <v>0.76550289999999999</v>
      </c>
      <c r="M2600" s="193" t="s">
        <v>939</v>
      </c>
      <c r="N2600" s="193" t="s">
        <v>947</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939</v>
      </c>
      <c r="K2601" s="185" t="s">
        <v>115</v>
      </c>
      <c r="L2601" s="193">
        <v>0.861294</v>
      </c>
      <c r="M2601" s="193" t="s">
        <v>939</v>
      </c>
      <c r="N2601" s="193" t="s">
        <v>947</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939</v>
      </c>
      <c r="K2602" s="185" t="s">
        <v>115</v>
      </c>
      <c r="L2602" s="193">
        <v>0.7272499</v>
      </c>
      <c r="M2602" s="193" t="s">
        <v>939</v>
      </c>
      <c r="N2602" s="193" t="s">
        <v>947</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939</v>
      </c>
      <c r="K2603" s="185" t="s">
        <v>115</v>
      </c>
      <c r="L2603" s="193">
        <v>0.5167718</v>
      </c>
      <c r="M2603" s="193" t="s">
        <v>939</v>
      </c>
      <c r="N2603" s="193" t="s">
        <v>947</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939</v>
      </c>
      <c r="K2604" s="185" t="s">
        <v>115</v>
      </c>
      <c r="L2604" s="193">
        <v>0.45933069999999998</v>
      </c>
      <c r="M2604" s="193" t="s">
        <v>939</v>
      </c>
      <c r="N2604" s="193" t="s">
        <v>947</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939</v>
      </c>
      <c r="K2605" s="185" t="s">
        <v>115</v>
      </c>
      <c r="L2605" s="193">
        <v>0.3445222</v>
      </c>
      <c r="M2605" s="193" t="s">
        <v>939</v>
      </c>
      <c r="N2605" s="193" t="s">
        <v>947</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939</v>
      </c>
      <c r="K2606" s="185" t="s">
        <v>115</v>
      </c>
      <c r="L2606" s="193">
        <v>0.28710599999999997</v>
      </c>
      <c r="M2606" s="193" t="s">
        <v>939</v>
      </c>
      <c r="N2606" s="193" t="s">
        <v>947</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939</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960</v>
      </c>
      <c r="K2608" s="185" t="s">
        <v>115</v>
      </c>
      <c r="L2608" s="193">
        <v>0.43746639999999998</v>
      </c>
      <c r="M2608" s="193" t="s">
        <v>960</v>
      </c>
      <c r="N2608" s="193" t="s">
        <v>947</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960</v>
      </c>
      <c r="K2609" s="185" t="s">
        <v>115</v>
      </c>
      <c r="L2609" s="193">
        <v>0.3688109</v>
      </c>
      <c r="M2609" s="193" t="s">
        <v>960</v>
      </c>
      <c r="N2609" s="193" t="s">
        <v>947</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960</v>
      </c>
      <c r="K2610" s="185" t="s">
        <v>115</v>
      </c>
      <c r="L2610" s="193">
        <v>0.50626159999999998</v>
      </c>
      <c r="M2610" s="193" t="s">
        <v>960</v>
      </c>
      <c r="N2610" s="193" t="s">
        <v>947</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960</v>
      </c>
      <c r="K2611" s="185" t="s">
        <v>115</v>
      </c>
      <c r="L2611" s="193">
        <v>0.44380930000000002</v>
      </c>
      <c r="M2611" s="193" t="s">
        <v>960</v>
      </c>
      <c r="N2611" s="193" t="s">
        <v>947</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960</v>
      </c>
      <c r="K2612" s="185" t="s">
        <v>115</v>
      </c>
      <c r="L2612" s="193">
        <v>0.13126950000000001</v>
      </c>
      <c r="M2612" s="193" t="s">
        <v>960</v>
      </c>
      <c r="N2612" s="193" t="s">
        <v>947</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960</v>
      </c>
      <c r="K2613" s="185" t="s">
        <v>115</v>
      </c>
      <c r="L2613" s="193">
        <v>0.1437466</v>
      </c>
      <c r="M2613" s="193" t="s">
        <v>960</v>
      </c>
      <c r="N2613" s="193" t="s">
        <v>947</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939</v>
      </c>
      <c r="K2614" s="185" t="s">
        <v>115</v>
      </c>
      <c r="L2614" s="193">
        <v>2.6794549999999999</v>
      </c>
      <c r="M2614" s="193" t="s">
        <v>939</v>
      </c>
      <c r="N2614" s="193" t="s">
        <v>947</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939</v>
      </c>
      <c r="K2615" s="185" t="s">
        <v>115</v>
      </c>
      <c r="L2615" s="193">
        <v>1.6076589999999999</v>
      </c>
      <c r="M2615" s="193" t="s">
        <v>939</v>
      </c>
      <c r="N2615" s="193" t="s">
        <v>947</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939</v>
      </c>
      <c r="K2616" s="185" t="s">
        <v>115</v>
      </c>
      <c r="L2616" s="193">
        <v>1.1291640000000001</v>
      </c>
      <c r="M2616" s="193" t="s">
        <v>939</v>
      </c>
      <c r="N2616" s="193" t="s">
        <v>947</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939</v>
      </c>
      <c r="K2617" s="185" t="s">
        <v>115</v>
      </c>
      <c r="L2617" s="193">
        <v>0.88043210000000005</v>
      </c>
      <c r="M2617" s="193" t="s">
        <v>939</v>
      </c>
      <c r="N2617" s="193" t="s">
        <v>947</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939</v>
      </c>
      <c r="K2618" s="185" t="s">
        <v>115</v>
      </c>
      <c r="L2618" s="193">
        <v>1.492826</v>
      </c>
      <c r="M2618" s="193" t="s">
        <v>939</v>
      </c>
      <c r="N2618" s="193" t="s">
        <v>947</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939</v>
      </c>
      <c r="K2619" s="185" t="s">
        <v>115</v>
      </c>
      <c r="L2619" s="193">
        <v>1.971295</v>
      </c>
      <c r="M2619" s="193" t="s">
        <v>939</v>
      </c>
      <c r="N2619" s="193" t="s">
        <v>947</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939</v>
      </c>
      <c r="K2620" s="185" t="s">
        <v>115</v>
      </c>
      <c r="L2620" s="193">
        <v>1.473735</v>
      </c>
      <c r="M2620" s="193" t="s">
        <v>939</v>
      </c>
      <c r="N2620" s="193" t="s">
        <v>947</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939</v>
      </c>
      <c r="K2621" s="185" t="s">
        <v>115</v>
      </c>
      <c r="L2621" s="193">
        <v>1.0717479999999999</v>
      </c>
      <c r="M2621" s="193" t="s">
        <v>939</v>
      </c>
      <c r="N2621" s="193" t="s">
        <v>947</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939</v>
      </c>
      <c r="K2622" s="185" t="s">
        <v>115</v>
      </c>
      <c r="L2622" s="193">
        <v>0.63160419999999995</v>
      </c>
      <c r="M2622" s="193" t="s">
        <v>939</v>
      </c>
      <c r="N2622" s="193" t="s">
        <v>947</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939</v>
      </c>
      <c r="K2623" s="185" t="s">
        <v>115</v>
      </c>
      <c r="L2623" s="193">
        <v>0.13399559999999999</v>
      </c>
      <c r="M2623" s="193" t="s">
        <v>939</v>
      </c>
      <c r="N2623" s="193" t="s">
        <v>947</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960</v>
      </c>
      <c r="K2624" s="185" t="s">
        <v>115</v>
      </c>
      <c r="L2624" s="193">
        <v>3.7522170000000001E-2</v>
      </c>
      <c r="M2624" s="193" t="s">
        <v>960</v>
      </c>
      <c r="N2624" s="193" t="s">
        <v>947</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960</v>
      </c>
      <c r="K2625" s="185" t="s">
        <v>115</v>
      </c>
      <c r="L2625" s="193">
        <v>6.2521610000000005E-2</v>
      </c>
      <c r="M2625" s="193" t="s">
        <v>960</v>
      </c>
      <c r="N2625" s="193" t="s">
        <v>947</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960</v>
      </c>
      <c r="K2626" s="185" t="s">
        <v>115</v>
      </c>
      <c r="L2626" s="193">
        <v>6.2498600000000001E-2</v>
      </c>
      <c r="M2626" s="193" t="s">
        <v>960</v>
      </c>
      <c r="N2626" s="193" t="s">
        <v>947</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960</v>
      </c>
      <c r="K2627" s="185" t="s">
        <v>115</v>
      </c>
      <c r="L2627" s="193">
        <v>5.0021889999999999E-2</v>
      </c>
      <c r="M2627" s="193" t="s">
        <v>960</v>
      </c>
      <c r="N2627" s="193" t="s">
        <v>947</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960</v>
      </c>
      <c r="K2628" s="185" t="s">
        <v>115</v>
      </c>
      <c r="L2628" s="193">
        <v>3.747611E-2</v>
      </c>
      <c r="M2628" s="193" t="s">
        <v>960</v>
      </c>
      <c r="N2628" s="193" t="s">
        <v>947</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960</v>
      </c>
      <c r="K2629" s="185" t="s">
        <v>115</v>
      </c>
      <c r="L2629" s="193">
        <v>2.4953449999999999E-2</v>
      </c>
      <c r="M2629" s="193" t="s">
        <v>960</v>
      </c>
      <c r="N2629" s="193" t="s">
        <v>947</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939</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939</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939</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939</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939</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939</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939</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939</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939</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939</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939</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939</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939</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939</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939</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939</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939</v>
      </c>
      <c r="K2646" s="185" t="s">
        <v>115</v>
      </c>
      <c r="L2646" s="193">
        <v>0.26798169999999999</v>
      </c>
      <c r="M2646" s="193" t="s">
        <v>939</v>
      </c>
      <c r="N2646" s="193" t="s">
        <v>947</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939</v>
      </c>
      <c r="K2647" s="185" t="s">
        <v>115</v>
      </c>
      <c r="L2647" s="193">
        <v>0.32158120000000001</v>
      </c>
      <c r="M2647" s="193" t="s">
        <v>939</v>
      </c>
      <c r="N2647" s="193" t="s">
        <v>947</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939</v>
      </c>
      <c r="K2648" s="185" t="s">
        <v>115</v>
      </c>
      <c r="L2648" s="193">
        <v>0.41344979999999998</v>
      </c>
      <c r="M2648" s="193" t="s">
        <v>939</v>
      </c>
      <c r="N2648" s="193" t="s">
        <v>947</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939</v>
      </c>
      <c r="K2649" s="185" t="s">
        <v>115</v>
      </c>
      <c r="L2649" s="193">
        <v>0.26796340000000002</v>
      </c>
      <c r="M2649" s="193" t="s">
        <v>939</v>
      </c>
      <c r="N2649" s="193" t="s">
        <v>947</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939</v>
      </c>
      <c r="K2650" s="185" t="s">
        <v>115</v>
      </c>
      <c r="L2650" s="193">
        <v>0.1991213</v>
      </c>
      <c r="M2650" s="193" t="s">
        <v>939</v>
      </c>
      <c r="N2650" s="193" t="s">
        <v>947</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939</v>
      </c>
      <c r="K2651" s="185" t="s">
        <v>115</v>
      </c>
      <c r="L2651" s="193">
        <v>0.1071819</v>
      </c>
      <c r="M2651" s="193" t="s">
        <v>939</v>
      </c>
      <c r="N2651" s="193" t="s">
        <v>947</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939</v>
      </c>
      <c r="K2652" s="185" t="s">
        <v>115</v>
      </c>
      <c r="L2652" s="193">
        <v>6.8950059999999994E-2</v>
      </c>
      <c r="M2652" s="193" t="s">
        <v>939</v>
      </c>
      <c r="N2652" s="193" t="s">
        <v>947</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939</v>
      </c>
      <c r="K2653" s="185" t="s">
        <v>115</v>
      </c>
      <c r="L2653" s="193">
        <v>3.0610579999999998E-2</v>
      </c>
      <c r="M2653" s="193" t="s">
        <v>939</v>
      </c>
      <c r="N2653" s="193" t="s">
        <v>947</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939</v>
      </c>
      <c r="K2654" s="185" t="s">
        <v>115</v>
      </c>
      <c r="L2654" s="193">
        <v>4.592487E-2</v>
      </c>
      <c r="M2654" s="193" t="s">
        <v>939</v>
      </c>
      <c r="N2654" s="193" t="s">
        <v>947</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939</v>
      </c>
      <c r="K2656" s="185" t="s">
        <v>115</v>
      </c>
      <c r="L2656" s="193">
        <v>0.81933089999999997</v>
      </c>
      <c r="M2656" s="193" t="s">
        <v>939</v>
      </c>
      <c r="N2656" s="193" t="s">
        <v>947</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939</v>
      </c>
      <c r="K2657" s="185" t="s">
        <v>115</v>
      </c>
      <c r="L2657" s="193">
        <v>0.84992310000000004</v>
      </c>
      <c r="M2657" s="193" t="s">
        <v>939</v>
      </c>
      <c r="N2657" s="193" t="s">
        <v>947</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939</v>
      </c>
      <c r="K2658" s="185" t="s">
        <v>115</v>
      </c>
      <c r="L2658" s="193">
        <v>0.68912390000000001</v>
      </c>
      <c r="M2658" s="193" t="s">
        <v>939</v>
      </c>
      <c r="N2658" s="193" t="s">
        <v>947</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939</v>
      </c>
      <c r="K2659" s="185" t="s">
        <v>115</v>
      </c>
      <c r="L2659" s="193">
        <v>0.55895260000000002</v>
      </c>
      <c r="M2659" s="193" t="s">
        <v>939</v>
      </c>
      <c r="N2659" s="193" t="s">
        <v>947</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939</v>
      </c>
      <c r="K2660" s="185" t="s">
        <v>115</v>
      </c>
      <c r="L2660" s="193">
        <v>0.3598671</v>
      </c>
      <c r="M2660" s="193" t="s">
        <v>939</v>
      </c>
      <c r="N2660" s="193" t="s">
        <v>947</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939</v>
      </c>
      <c r="K2661" s="185" t="s">
        <v>115</v>
      </c>
      <c r="L2661" s="193">
        <v>0.18377109999999999</v>
      </c>
      <c r="M2661" s="193" t="s">
        <v>939</v>
      </c>
      <c r="N2661" s="193" t="s">
        <v>947</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939</v>
      </c>
      <c r="K2662" s="185" t="s">
        <v>115</v>
      </c>
      <c r="L2662" s="193">
        <v>9.9506860000000003E-2</v>
      </c>
      <c r="M2662" s="193" t="s">
        <v>939</v>
      </c>
      <c r="N2662" s="193" t="s">
        <v>947</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939</v>
      </c>
      <c r="K2663" s="185" t="s">
        <v>115</v>
      </c>
      <c r="L2663" s="193">
        <v>0.114857</v>
      </c>
      <c r="M2663" s="193" t="s">
        <v>939</v>
      </c>
      <c r="N2663" s="193" t="s">
        <v>947</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939</v>
      </c>
      <c r="K2664" s="185" t="s">
        <v>115</v>
      </c>
      <c r="L2664" s="193">
        <v>3.8231910000000001E-2</v>
      </c>
      <c r="M2664" s="193" t="s">
        <v>939</v>
      </c>
      <c r="N2664" s="193" t="s">
        <v>947</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939</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939</v>
      </c>
      <c r="K2666" s="185" t="s">
        <v>115</v>
      </c>
      <c r="L2666" s="193">
        <v>0.85392369999999995</v>
      </c>
      <c r="M2666" s="193" t="s">
        <v>939</v>
      </c>
      <c r="N2666" s="193" t="s">
        <v>947</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939</v>
      </c>
      <c r="K2667" s="185" t="s">
        <v>115</v>
      </c>
      <c r="L2667" s="193">
        <v>1.022661</v>
      </c>
      <c r="M2667" s="193" t="s">
        <v>939</v>
      </c>
      <c r="N2667" s="193" t="s">
        <v>947</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939</v>
      </c>
      <c r="K2668" s="185" t="s">
        <v>115</v>
      </c>
      <c r="L2668" s="193">
        <v>1.1815260000000001</v>
      </c>
      <c r="M2668" s="193" t="s">
        <v>939</v>
      </c>
      <c r="N2668" s="193" t="s">
        <v>947</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939</v>
      </c>
      <c r="K2669" s="185" t="s">
        <v>115</v>
      </c>
      <c r="L2669" s="193">
        <v>1.131926</v>
      </c>
      <c r="M2669" s="193" t="s">
        <v>939</v>
      </c>
      <c r="N2669" s="193" t="s">
        <v>947</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939</v>
      </c>
      <c r="K2670" s="185" t="s">
        <v>115</v>
      </c>
      <c r="L2670" s="193">
        <v>1.0723400000000001</v>
      </c>
      <c r="M2670" s="193" t="s">
        <v>939</v>
      </c>
      <c r="N2670" s="193" t="s">
        <v>947</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939</v>
      </c>
      <c r="K2671" s="185" t="s">
        <v>115</v>
      </c>
      <c r="L2671" s="193">
        <v>0.72482250000000004</v>
      </c>
      <c r="M2671" s="193" t="s">
        <v>939</v>
      </c>
      <c r="N2671" s="193" t="s">
        <v>947</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939</v>
      </c>
      <c r="K2672" s="185" t="s">
        <v>115</v>
      </c>
      <c r="L2672" s="193">
        <v>0.42696149999999999</v>
      </c>
      <c r="M2672" s="193" t="s">
        <v>939</v>
      </c>
      <c r="N2672" s="193" t="s">
        <v>947</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939</v>
      </c>
      <c r="K2673" s="185" t="s">
        <v>115</v>
      </c>
      <c r="L2673" s="193">
        <v>0.25814429999999999</v>
      </c>
      <c r="M2673" s="193" t="s">
        <v>939</v>
      </c>
      <c r="N2673" s="193" t="s">
        <v>947</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939</v>
      </c>
      <c r="K2674" s="185" t="s">
        <v>115</v>
      </c>
      <c r="L2674" s="193">
        <v>0.1191489</v>
      </c>
      <c r="M2674" s="193" t="s">
        <v>939</v>
      </c>
      <c r="N2674" s="193" t="s">
        <v>947</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939</v>
      </c>
      <c r="K2675" s="185" t="s">
        <v>115</v>
      </c>
      <c r="L2675" s="193">
        <v>9.9325689999999994E-2</v>
      </c>
      <c r="M2675" s="193" t="s">
        <v>939</v>
      </c>
      <c r="N2675" s="193" t="s">
        <v>947</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939</v>
      </c>
      <c r="K2676" s="185" t="s">
        <v>115</v>
      </c>
      <c r="L2676" s="193">
        <v>0.129078</v>
      </c>
      <c r="M2676" s="193" t="s">
        <v>939</v>
      </c>
      <c r="N2676" s="193" t="s">
        <v>947</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939</v>
      </c>
      <c r="K2677" s="185" t="s">
        <v>115</v>
      </c>
      <c r="L2677" s="193">
        <v>9.9290729999999994E-2</v>
      </c>
      <c r="M2677" s="193" t="s">
        <v>939</v>
      </c>
      <c r="N2677" s="193" t="s">
        <v>947</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939</v>
      </c>
      <c r="K2678" s="185" t="s">
        <v>115</v>
      </c>
      <c r="L2678" s="193">
        <v>4.9622119999999999E-2</v>
      </c>
      <c r="M2678" s="193" t="s">
        <v>939</v>
      </c>
      <c r="N2678" s="193" t="s">
        <v>947</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939</v>
      </c>
      <c r="K2679" s="185" t="s">
        <v>115</v>
      </c>
      <c r="L2679" s="193">
        <v>4.9610500000000002E-2</v>
      </c>
      <c r="M2679" s="193" t="s">
        <v>939</v>
      </c>
      <c r="N2679" s="193" t="s">
        <v>947</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939</v>
      </c>
      <c r="K2680" s="185" t="s">
        <v>115</v>
      </c>
      <c r="L2680" s="193">
        <v>4.9633759999999999E-2</v>
      </c>
      <c r="M2680" s="193" t="s">
        <v>939</v>
      </c>
      <c r="N2680" s="193" t="s">
        <v>947</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939</v>
      </c>
      <c r="K2681" s="185" t="s">
        <v>115</v>
      </c>
      <c r="L2681" s="193">
        <v>4.9633759999999999E-2</v>
      </c>
      <c r="M2681" s="193" t="s">
        <v>939</v>
      </c>
      <c r="N2681" s="193" t="s">
        <v>947</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939</v>
      </c>
      <c r="K2682" s="185" t="s">
        <v>115</v>
      </c>
      <c r="L2682" s="193">
        <v>3.9727930000000002E-2</v>
      </c>
      <c r="M2682" s="193" t="s">
        <v>939</v>
      </c>
      <c r="N2682" s="193" t="s">
        <v>947</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939</v>
      </c>
      <c r="K2683" s="185" t="s">
        <v>115</v>
      </c>
      <c r="L2683" s="193">
        <v>0.52464219999999995</v>
      </c>
      <c r="M2683" s="193" t="s">
        <v>939</v>
      </c>
      <c r="N2683" s="193" t="s">
        <v>947</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939</v>
      </c>
      <c r="K2684" s="185" t="s">
        <v>115</v>
      </c>
      <c r="L2684" s="193">
        <v>0.30206719999999998</v>
      </c>
      <c r="M2684" s="193" t="s">
        <v>939</v>
      </c>
      <c r="N2684" s="193" t="s">
        <v>947</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939</v>
      </c>
      <c r="K2685" s="185" t="s">
        <v>115</v>
      </c>
      <c r="L2685" s="193">
        <v>0.17488049999999999</v>
      </c>
      <c r="M2685" s="193" t="s">
        <v>939</v>
      </c>
      <c r="N2685" s="193" t="s">
        <v>947</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939</v>
      </c>
      <c r="K2686" s="185" t="s">
        <v>115</v>
      </c>
      <c r="L2686" s="193">
        <v>0.1907789</v>
      </c>
      <c r="M2686" s="193" t="s">
        <v>939</v>
      </c>
      <c r="N2686" s="193" t="s">
        <v>947</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939</v>
      </c>
      <c r="K2687" s="185" t="s">
        <v>115</v>
      </c>
      <c r="L2687" s="193">
        <v>9.5389539999999995E-2</v>
      </c>
      <c r="M2687" s="193" t="s">
        <v>939</v>
      </c>
      <c r="N2687" s="193" t="s">
        <v>947</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939</v>
      </c>
      <c r="K2688" s="185" t="s">
        <v>115</v>
      </c>
      <c r="L2688" s="193">
        <v>7.9491320000000004E-2</v>
      </c>
      <c r="M2688" s="193" t="s">
        <v>939</v>
      </c>
      <c r="N2688" s="193" t="s">
        <v>947</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939</v>
      </c>
      <c r="K2689" s="185" t="s">
        <v>115</v>
      </c>
      <c r="L2689" s="193">
        <v>0.11128780000000001</v>
      </c>
      <c r="M2689" s="193" t="s">
        <v>939</v>
      </c>
      <c r="N2689" s="193" t="s">
        <v>947</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939</v>
      </c>
      <c r="K2690" s="185" t="s">
        <v>115</v>
      </c>
      <c r="L2690" s="193">
        <v>6.3592969999999999E-2</v>
      </c>
      <c r="M2690" s="193" t="s">
        <v>939</v>
      </c>
      <c r="N2690" s="193" t="s">
        <v>947</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939</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939</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939</v>
      </c>
      <c r="K2694" s="185" t="s">
        <v>115</v>
      </c>
      <c r="L2694" s="193">
        <v>2.0985689999999999</v>
      </c>
      <c r="M2694" s="193" t="s">
        <v>939</v>
      </c>
      <c r="N2694" s="193" t="s">
        <v>947</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939</v>
      </c>
      <c r="K2695" s="185" t="s">
        <v>115</v>
      </c>
      <c r="L2695" s="193">
        <v>1.6216219999999999</v>
      </c>
      <c r="M2695" s="193" t="s">
        <v>939</v>
      </c>
      <c r="N2695" s="193" t="s">
        <v>947</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939</v>
      </c>
      <c r="K2696" s="185" t="s">
        <v>115</v>
      </c>
      <c r="L2696" s="193">
        <v>1.319555</v>
      </c>
      <c r="M2696" s="193" t="s">
        <v>939</v>
      </c>
      <c r="N2696" s="193" t="s">
        <v>947</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939</v>
      </c>
      <c r="K2697" s="185" t="s">
        <v>115</v>
      </c>
      <c r="L2697" s="193">
        <v>0.87440370000000001</v>
      </c>
      <c r="M2697" s="193" t="s">
        <v>939</v>
      </c>
      <c r="N2697" s="193" t="s">
        <v>947</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939</v>
      </c>
      <c r="K2698" s="185" t="s">
        <v>115</v>
      </c>
      <c r="L2698" s="193">
        <v>0.44515060000000001</v>
      </c>
      <c r="M2698" s="193" t="s">
        <v>939</v>
      </c>
      <c r="N2698" s="193" t="s">
        <v>947</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939</v>
      </c>
      <c r="K2699" s="185" t="s">
        <v>115</v>
      </c>
      <c r="L2699" s="193">
        <v>0.34976109999999999</v>
      </c>
      <c r="M2699" s="193" t="s">
        <v>939</v>
      </c>
      <c r="N2699" s="193" t="s">
        <v>947</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939</v>
      </c>
      <c r="K2700" s="185" t="s">
        <v>115</v>
      </c>
      <c r="L2700" s="193">
        <v>0.25437169999999998</v>
      </c>
      <c r="M2700" s="193" t="s">
        <v>939</v>
      </c>
      <c r="N2700" s="193" t="s">
        <v>947</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939</v>
      </c>
      <c r="K2701" s="185" t="s">
        <v>115</v>
      </c>
      <c r="L2701" s="193">
        <v>0.12718599999999999</v>
      </c>
      <c r="M2701" s="193" t="s">
        <v>939</v>
      </c>
      <c r="N2701" s="193" t="s">
        <v>947</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939</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939</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939</v>
      </c>
      <c r="K2704" s="185" t="s">
        <v>115</v>
      </c>
      <c r="L2704" s="193">
        <v>1.5103340000000001</v>
      </c>
      <c r="M2704" s="193" t="s">
        <v>939</v>
      </c>
      <c r="N2704" s="193" t="s">
        <v>947</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939</v>
      </c>
      <c r="K2705" s="185" t="s">
        <v>115</v>
      </c>
      <c r="L2705" s="193">
        <v>1.3672489999999999</v>
      </c>
      <c r="M2705" s="193" t="s">
        <v>939</v>
      </c>
      <c r="N2705" s="193" t="s">
        <v>947</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939</v>
      </c>
      <c r="K2706" s="185" t="s">
        <v>115</v>
      </c>
      <c r="L2706" s="193">
        <v>1.335453</v>
      </c>
      <c r="M2706" s="193" t="s">
        <v>939</v>
      </c>
      <c r="N2706" s="193" t="s">
        <v>947</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939</v>
      </c>
      <c r="K2707" s="185" t="s">
        <v>115</v>
      </c>
      <c r="L2707" s="193">
        <v>1.049285</v>
      </c>
      <c r="M2707" s="193" t="s">
        <v>939</v>
      </c>
      <c r="N2707" s="193" t="s">
        <v>947</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939</v>
      </c>
      <c r="K2708" s="185" t="s">
        <v>115</v>
      </c>
      <c r="L2708" s="193">
        <v>0.65182810000000002</v>
      </c>
      <c r="M2708" s="193" t="s">
        <v>939</v>
      </c>
      <c r="N2708" s="193" t="s">
        <v>947</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939</v>
      </c>
      <c r="K2709" s="185" t="s">
        <v>115</v>
      </c>
      <c r="L2709" s="193">
        <v>0.42925210000000003</v>
      </c>
      <c r="M2709" s="193" t="s">
        <v>939</v>
      </c>
      <c r="N2709" s="193" t="s">
        <v>947</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939</v>
      </c>
      <c r="K2710" s="185" t="s">
        <v>115</v>
      </c>
      <c r="L2710" s="193">
        <v>0.30206670000000002</v>
      </c>
      <c r="M2710" s="193" t="s">
        <v>939</v>
      </c>
      <c r="N2710" s="193" t="s">
        <v>947</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939</v>
      </c>
      <c r="K2711" s="185" t="s">
        <v>115</v>
      </c>
      <c r="L2711" s="193">
        <v>0.1748808</v>
      </c>
      <c r="M2711" s="193" t="s">
        <v>939</v>
      </c>
      <c r="N2711" s="193" t="s">
        <v>947</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939</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939</v>
      </c>
      <c r="K2713" s="185" t="s">
        <v>115</v>
      </c>
      <c r="L2713" s="193">
        <v>0.3452443</v>
      </c>
      <c r="M2713" s="193" t="s">
        <v>939</v>
      </c>
      <c r="N2713" s="193" t="s">
        <v>947</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939</v>
      </c>
      <c r="K2714" s="185" t="s">
        <v>115</v>
      </c>
      <c r="L2714" s="193">
        <v>0.38433270000000003</v>
      </c>
      <c r="M2714" s="193" t="s">
        <v>939</v>
      </c>
      <c r="N2714" s="193" t="s">
        <v>947</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939</v>
      </c>
      <c r="K2715" s="185" t="s">
        <v>115</v>
      </c>
      <c r="L2715" s="193">
        <v>0.35175899999999999</v>
      </c>
      <c r="M2715" s="193" t="s">
        <v>939</v>
      </c>
      <c r="N2715" s="193" t="s">
        <v>947</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939</v>
      </c>
      <c r="K2716" s="185" t="s">
        <v>115</v>
      </c>
      <c r="L2716" s="193">
        <v>0.29964150000000001</v>
      </c>
      <c r="M2716" s="193" t="s">
        <v>939</v>
      </c>
      <c r="N2716" s="193" t="s">
        <v>947</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939</v>
      </c>
      <c r="K2717" s="185" t="s">
        <v>115</v>
      </c>
      <c r="L2717" s="193">
        <v>0.17596120000000001</v>
      </c>
      <c r="M2717" s="193" t="s">
        <v>939</v>
      </c>
      <c r="N2717" s="193" t="s">
        <v>947</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939</v>
      </c>
      <c r="K2718" s="185" t="s">
        <v>115</v>
      </c>
      <c r="L2718" s="193">
        <v>0.1042019</v>
      </c>
      <c r="M2718" s="193" t="s">
        <v>939</v>
      </c>
      <c r="N2718" s="193" t="s">
        <v>947</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939</v>
      </c>
      <c r="K2719" s="185" t="s">
        <v>115</v>
      </c>
      <c r="L2719" s="193">
        <v>7.8143149999999995E-2</v>
      </c>
      <c r="M2719" s="193" t="s">
        <v>939</v>
      </c>
      <c r="N2719" s="193" t="s">
        <v>947</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939</v>
      </c>
      <c r="K2720" s="185" t="s">
        <v>115</v>
      </c>
      <c r="L2720" s="193">
        <v>3.9087879999999998E-2</v>
      </c>
      <c r="M2720" s="193" t="s">
        <v>939</v>
      </c>
      <c r="N2720" s="193" t="s">
        <v>947</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939</v>
      </c>
      <c r="K2721" s="185" t="s">
        <v>115</v>
      </c>
      <c r="L2721" s="193">
        <v>2.5993200000000001E-2</v>
      </c>
      <c r="M2721" s="193" t="s">
        <v>939</v>
      </c>
      <c r="N2721" s="193" t="s">
        <v>947</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951</v>
      </c>
      <c r="I2722" s="185">
        <v>1.77305E-2</v>
      </c>
      <c r="J2722" s="185" t="s">
        <v>962</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951</v>
      </c>
      <c r="I2723" s="185">
        <v>0.21306990000000001</v>
      </c>
      <c r="J2723" s="185" t="s">
        <v>962</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951</v>
      </c>
      <c r="I2724" s="185">
        <v>0.49705169999999999</v>
      </c>
      <c r="J2724" s="185" t="s">
        <v>962</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951</v>
      </c>
      <c r="I2725" s="185">
        <v>0.77217829999999998</v>
      </c>
      <c r="J2725" s="185" t="s">
        <v>962</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951</v>
      </c>
      <c r="I2726" s="185">
        <v>1.0827359999999999</v>
      </c>
      <c r="J2726" s="185" t="s">
        <v>962</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951</v>
      </c>
      <c r="I2727" s="185">
        <v>1.7213369999999999</v>
      </c>
      <c r="J2727" s="185" t="s">
        <v>962</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951</v>
      </c>
      <c r="I2728" s="185">
        <v>1.9875890000000001</v>
      </c>
      <c r="J2728" s="185" t="s">
        <v>962</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951</v>
      </c>
      <c r="I2729" s="185">
        <v>2.067822</v>
      </c>
      <c r="J2729" s="185" t="s">
        <v>962</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951</v>
      </c>
      <c r="I2730" s="185">
        <v>1.669341</v>
      </c>
      <c r="J2730" s="185" t="s">
        <v>962</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951</v>
      </c>
      <c r="I2731" s="185">
        <v>1.492472</v>
      </c>
      <c r="J2731" s="185" t="s">
        <v>962</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951</v>
      </c>
      <c r="I2732" s="185">
        <v>1.324468</v>
      </c>
      <c r="J2732" s="185" t="s">
        <v>962</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951</v>
      </c>
      <c r="I2733" s="185">
        <v>1.191935</v>
      </c>
      <c r="J2733" s="185" t="s">
        <v>962</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951</v>
      </c>
      <c r="I2734" s="185">
        <v>1.0416920000000001</v>
      </c>
      <c r="J2734" s="185" t="s">
        <v>962</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951</v>
      </c>
      <c r="I2735" s="185">
        <v>0.92687940000000002</v>
      </c>
      <c r="J2735" s="185" t="s">
        <v>962</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951</v>
      </c>
      <c r="I2736" s="185">
        <v>0.92735559999999995</v>
      </c>
      <c r="J2736" s="185" t="s">
        <v>962</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951</v>
      </c>
      <c r="I2737" s="185">
        <v>1.0518639999999999</v>
      </c>
      <c r="J2737" s="185" t="s">
        <v>962</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951</v>
      </c>
      <c r="I2738" s="185">
        <v>0.87501519999999999</v>
      </c>
      <c r="J2738" s="185" t="s">
        <v>962</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951</v>
      </c>
      <c r="I2739" s="185">
        <v>0.80452889999999999</v>
      </c>
      <c r="J2739" s="185" t="s">
        <v>962</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951</v>
      </c>
      <c r="I2740" s="185">
        <v>0.72518740000000004</v>
      </c>
      <c r="J2740" s="185" t="s">
        <v>962</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951</v>
      </c>
      <c r="I2741" s="185">
        <v>0.60284700000000002</v>
      </c>
      <c r="J2741" s="185" t="s">
        <v>962</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951</v>
      </c>
      <c r="I2742" s="185">
        <v>0.1241135</v>
      </c>
      <c r="J2742" s="185" t="s">
        <v>962</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951</v>
      </c>
      <c r="I2743" s="185">
        <v>0.61199590000000004</v>
      </c>
      <c r="J2743" s="185" t="s">
        <v>962</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951</v>
      </c>
      <c r="I2744" s="185">
        <v>0.80732519999999997</v>
      </c>
      <c r="J2744" s="185" t="s">
        <v>962</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951</v>
      </c>
      <c r="I2745" s="185">
        <v>1.2686219999999999</v>
      </c>
      <c r="J2745" s="185" t="s">
        <v>962</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951</v>
      </c>
      <c r="I2746" s="185">
        <v>1.3664130000000001</v>
      </c>
      <c r="J2746" s="185" t="s">
        <v>962</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951</v>
      </c>
      <c r="I2747" s="185">
        <v>1.2869299999999999</v>
      </c>
      <c r="J2747" s="185" t="s">
        <v>962</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951</v>
      </c>
      <c r="I2748" s="185">
        <v>1.2872239999999999</v>
      </c>
      <c r="J2748" s="185" t="s">
        <v>962</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951</v>
      </c>
      <c r="I2749" s="185">
        <v>1.3674569999999999</v>
      </c>
      <c r="J2749" s="185" t="s">
        <v>962</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951</v>
      </c>
      <c r="I2750" s="185">
        <v>1.332452</v>
      </c>
      <c r="J2750" s="185" t="s">
        <v>962</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951</v>
      </c>
      <c r="I2751" s="185">
        <v>1.208774</v>
      </c>
      <c r="J2751" s="185" t="s">
        <v>962</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951</v>
      </c>
      <c r="I2752" s="185">
        <v>1.1648940000000001</v>
      </c>
      <c r="J2752" s="185" t="s">
        <v>962</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951</v>
      </c>
      <c r="I2753" s="185">
        <v>1.0944069999999999</v>
      </c>
      <c r="J2753" s="185" t="s">
        <v>962</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951</v>
      </c>
      <c r="I2754" s="185">
        <v>1.015096</v>
      </c>
      <c r="J2754" s="185" t="s">
        <v>962</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951</v>
      </c>
      <c r="I2755" s="185">
        <v>0.94458969999999998</v>
      </c>
      <c r="J2755" s="185" t="s">
        <v>962</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951</v>
      </c>
      <c r="I2756" s="185">
        <v>0.90074969999999999</v>
      </c>
      <c r="J2756" s="185" t="s">
        <v>962</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951</v>
      </c>
      <c r="I2757" s="185">
        <v>0.7858967</v>
      </c>
      <c r="J2757" s="185" t="s">
        <v>962</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951</v>
      </c>
      <c r="I2758" s="185">
        <v>0.78635259999999996</v>
      </c>
      <c r="J2758" s="185" t="s">
        <v>962</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951</v>
      </c>
      <c r="I2759" s="185">
        <v>0.74247209999999997</v>
      </c>
      <c r="J2759" s="185" t="s">
        <v>962</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951</v>
      </c>
      <c r="I2760" s="185">
        <v>0.70744680000000004</v>
      </c>
      <c r="J2760" s="185" t="s">
        <v>962</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951</v>
      </c>
      <c r="I2761" s="185">
        <v>0.58510640000000003</v>
      </c>
      <c r="J2761" s="185" t="s">
        <v>962</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951</v>
      </c>
      <c r="I2762" s="185">
        <v>-2.6645400000000001E-15</v>
      </c>
      <c r="J2762" s="185" t="s">
        <v>962</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951</v>
      </c>
      <c r="I2763" s="185">
        <v>0.21306990000000001</v>
      </c>
      <c r="J2763" s="185" t="s">
        <v>962</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951</v>
      </c>
      <c r="I2764" s="185">
        <v>1.755917</v>
      </c>
      <c r="J2764" s="185" t="s">
        <v>962</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951</v>
      </c>
      <c r="I2765" s="185">
        <v>2.7047919999999999</v>
      </c>
      <c r="J2765" s="185" t="s">
        <v>962</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951</v>
      </c>
      <c r="I2766" s="185">
        <v>3.36998</v>
      </c>
      <c r="J2766" s="185" t="s">
        <v>962</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951</v>
      </c>
      <c r="I2767" s="185">
        <v>3.2018339999999998</v>
      </c>
      <c r="J2767" s="185" t="s">
        <v>962</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951</v>
      </c>
      <c r="I2768" s="185">
        <v>3.2021380000000002</v>
      </c>
      <c r="J2768" s="185" t="s">
        <v>962</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951</v>
      </c>
      <c r="I2769" s="185">
        <v>3.1139209999999999</v>
      </c>
      <c r="J2769" s="185" t="s">
        <v>962</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951</v>
      </c>
      <c r="I2770" s="185">
        <v>2.8129580000000001</v>
      </c>
      <c r="J2770" s="185" t="s">
        <v>962</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951</v>
      </c>
      <c r="I2771" s="185">
        <v>2.4233229999999999</v>
      </c>
      <c r="J2771" s="185" t="s">
        <v>962</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951</v>
      </c>
      <c r="I2772" s="185">
        <v>2.1666669999999999</v>
      </c>
      <c r="J2772" s="185" t="s">
        <v>962</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951</v>
      </c>
      <c r="I2773" s="185">
        <v>1.927751</v>
      </c>
      <c r="J2773" s="185" t="s">
        <v>962</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951</v>
      </c>
      <c r="I2774" s="185">
        <v>1.8306990000000001</v>
      </c>
      <c r="J2774" s="185" t="s">
        <v>962</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951</v>
      </c>
      <c r="I2775" s="185">
        <v>1.6538200000000001</v>
      </c>
      <c r="J2775" s="185" t="s">
        <v>962</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951</v>
      </c>
      <c r="I2776" s="185">
        <v>1.7252179999999999</v>
      </c>
      <c r="J2776" s="185" t="s">
        <v>962</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951</v>
      </c>
      <c r="I2777" s="185">
        <v>1.557183</v>
      </c>
      <c r="J2777" s="185" t="s">
        <v>962</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951</v>
      </c>
      <c r="I2778" s="185">
        <v>1.344873</v>
      </c>
      <c r="J2778" s="185" t="s">
        <v>962</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951</v>
      </c>
      <c r="I2779" s="185">
        <v>1.2300709999999999</v>
      </c>
      <c r="J2779" s="185" t="s">
        <v>962</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951</v>
      </c>
      <c r="I2780" s="185">
        <v>1.150719</v>
      </c>
      <c r="J2780" s="185" t="s">
        <v>962</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951</v>
      </c>
      <c r="I2781" s="185">
        <v>0.86880449999999998</v>
      </c>
      <c r="J2781" s="185" t="s">
        <v>962</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939</v>
      </c>
      <c r="K2782" s="185" t="s">
        <v>115</v>
      </c>
      <c r="L2782" s="193">
        <v>0.78846380000000005</v>
      </c>
      <c r="M2782" s="193" t="s">
        <v>939</v>
      </c>
      <c r="N2782" s="193" t="s">
        <v>947</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939</v>
      </c>
      <c r="K2783" s="185" t="s">
        <v>115</v>
      </c>
      <c r="L2783" s="193">
        <v>0.42304920000000001</v>
      </c>
      <c r="M2783" s="193" t="s">
        <v>939</v>
      </c>
      <c r="N2783" s="193" t="s">
        <v>947</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939</v>
      </c>
      <c r="K2784" s="185" t="s">
        <v>115</v>
      </c>
      <c r="L2784" s="193">
        <v>0.30772270000000002</v>
      </c>
      <c r="M2784" s="193" t="s">
        <v>939</v>
      </c>
      <c r="N2784" s="193" t="s">
        <v>947</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939</v>
      </c>
      <c r="K2785" s="185" t="s">
        <v>115</v>
      </c>
      <c r="L2785" s="193">
        <v>0.2307699</v>
      </c>
      <c r="M2785" s="193" t="s">
        <v>939</v>
      </c>
      <c r="N2785" s="193" t="s">
        <v>947</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939</v>
      </c>
      <c r="K2786" s="185" t="s">
        <v>115</v>
      </c>
      <c r="L2786" s="193">
        <v>0.17310680000000001</v>
      </c>
      <c r="M2786" s="193" t="s">
        <v>939</v>
      </c>
      <c r="N2786" s="193" t="s">
        <v>947</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939</v>
      </c>
      <c r="K2787" s="185" t="s">
        <v>115</v>
      </c>
      <c r="L2787" s="193">
        <v>9.6154089999999998E-2</v>
      </c>
      <c r="M2787" s="193" t="s">
        <v>939</v>
      </c>
      <c r="N2787" s="193" t="s">
        <v>947</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939</v>
      </c>
      <c r="K2788" s="185" t="s">
        <v>115</v>
      </c>
      <c r="L2788" s="193">
        <v>5.7721790000000002E-2</v>
      </c>
      <c r="M2788" s="193" t="s">
        <v>939</v>
      </c>
      <c r="N2788" s="193" t="s">
        <v>947</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939</v>
      </c>
      <c r="K2789" s="185" t="s">
        <v>115</v>
      </c>
      <c r="L2789" s="193">
        <v>5.7692449999999999E-2</v>
      </c>
      <c r="M2789" s="193" t="s">
        <v>939</v>
      </c>
      <c r="N2789" s="193" t="s">
        <v>947</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939</v>
      </c>
      <c r="K2793" s="185" t="s">
        <v>115</v>
      </c>
      <c r="L2793" s="193">
        <v>0.15387600000000001</v>
      </c>
      <c r="M2793" s="193" t="s">
        <v>939</v>
      </c>
      <c r="N2793" s="193" t="s">
        <v>947</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939</v>
      </c>
      <c r="K2794" s="185" t="s">
        <v>115</v>
      </c>
      <c r="L2794" s="193">
        <v>0.96154189999999995</v>
      </c>
      <c r="M2794" s="193" t="s">
        <v>939</v>
      </c>
      <c r="N2794" s="193" t="s">
        <v>947</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939</v>
      </c>
      <c r="K2795" s="185" t="s">
        <v>115</v>
      </c>
      <c r="L2795" s="193">
        <v>1.19234</v>
      </c>
      <c r="M2795" s="193" t="s">
        <v>939</v>
      </c>
      <c r="N2795" s="193" t="s">
        <v>947</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939</v>
      </c>
      <c r="K2796" s="185" t="s">
        <v>115</v>
      </c>
      <c r="L2796" s="193">
        <v>1.6730529999999999</v>
      </c>
      <c r="M2796" s="193" t="s">
        <v>939</v>
      </c>
      <c r="N2796" s="193" t="s">
        <v>947</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939</v>
      </c>
      <c r="K2797" s="185" t="s">
        <v>115</v>
      </c>
      <c r="L2797" s="193">
        <v>0.98083070000000006</v>
      </c>
      <c r="M2797" s="193" t="s">
        <v>939</v>
      </c>
      <c r="N2797" s="193" t="s">
        <v>947</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939</v>
      </c>
      <c r="K2798" s="185" t="s">
        <v>115</v>
      </c>
      <c r="L2798" s="193">
        <v>1.1537900000000001</v>
      </c>
      <c r="M2798" s="193" t="s">
        <v>939</v>
      </c>
      <c r="N2798" s="193" t="s">
        <v>947</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939</v>
      </c>
      <c r="K2799" s="185" t="s">
        <v>115</v>
      </c>
      <c r="L2799" s="193">
        <v>1.000062</v>
      </c>
      <c r="M2799" s="193" t="s">
        <v>939</v>
      </c>
      <c r="N2799" s="193" t="s">
        <v>947</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939</v>
      </c>
      <c r="K2800" s="185" t="s">
        <v>115</v>
      </c>
      <c r="L2800" s="193">
        <v>0.88461780000000001</v>
      </c>
      <c r="M2800" s="193" t="s">
        <v>939</v>
      </c>
      <c r="N2800" s="193" t="s">
        <v>947</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939</v>
      </c>
      <c r="K2801" s="185" t="s">
        <v>115</v>
      </c>
      <c r="L2801" s="193">
        <v>0.69228040000000002</v>
      </c>
      <c r="M2801" s="193" t="s">
        <v>939</v>
      </c>
      <c r="N2801" s="193" t="s">
        <v>947</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939</v>
      </c>
      <c r="K2802" s="185" t="s">
        <v>115</v>
      </c>
      <c r="L2802" s="193">
        <v>0.40387679999999998</v>
      </c>
      <c r="M2802" s="193" t="s">
        <v>939</v>
      </c>
      <c r="N2802" s="193" t="s">
        <v>947</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939</v>
      </c>
      <c r="K2803" s="185" t="s">
        <v>115</v>
      </c>
      <c r="L2803" s="193">
        <v>0.30775200000000003</v>
      </c>
      <c r="M2803" s="193" t="s">
        <v>939</v>
      </c>
      <c r="N2803" s="193" t="s">
        <v>947</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951</v>
      </c>
      <c r="I2804" s="185">
        <v>177.35679999999999</v>
      </c>
      <c r="J2804" s="185" t="s">
        <v>939</v>
      </c>
      <c r="K2804" s="185" t="s">
        <v>115</v>
      </c>
      <c r="L2804" s="193">
        <v>88.081220000000002</v>
      </c>
      <c r="M2804" s="193" t="s">
        <v>939</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951</v>
      </c>
      <c r="I2805" s="185">
        <v>47.579439999999998</v>
      </c>
      <c r="J2805" s="185" t="s">
        <v>939</v>
      </c>
      <c r="K2805" s="185" t="s">
        <v>115</v>
      </c>
      <c r="L2805" s="193">
        <v>12.51051</v>
      </c>
      <c r="M2805" s="193" t="s">
        <v>939</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951</v>
      </c>
      <c r="I2806" s="185">
        <v>33.169379999999997</v>
      </c>
      <c r="J2806" s="185" t="s">
        <v>939</v>
      </c>
      <c r="K2806" s="185" t="s">
        <v>115</v>
      </c>
      <c r="L2806" s="193">
        <v>6.980721</v>
      </c>
      <c r="M2806" s="193" t="s">
        <v>939</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951</v>
      </c>
      <c r="I2807" s="185">
        <v>28.59046</v>
      </c>
      <c r="J2807" s="185" t="s">
        <v>939</v>
      </c>
      <c r="K2807" s="185" t="s">
        <v>115</v>
      </c>
      <c r="L2807" s="193">
        <v>4.5789169999999997</v>
      </c>
      <c r="M2807" s="193" t="s">
        <v>939</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951</v>
      </c>
      <c r="I2808" s="185">
        <v>25.712140000000002</v>
      </c>
      <c r="J2808" s="185" t="s">
        <v>939</v>
      </c>
      <c r="K2808" s="185" t="s">
        <v>115</v>
      </c>
      <c r="L2808" s="193">
        <v>2.8783249999999998</v>
      </c>
      <c r="M2808" s="193" t="s">
        <v>939</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951</v>
      </c>
      <c r="I2809" s="185">
        <v>19.512930000000001</v>
      </c>
      <c r="J2809" s="185" t="s">
        <v>939</v>
      </c>
      <c r="K2809" s="185" t="s">
        <v>115</v>
      </c>
      <c r="L2809" s="193">
        <v>3.610662</v>
      </c>
      <c r="M2809" s="193" t="s">
        <v>939</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951</v>
      </c>
      <c r="I2810" s="185">
        <v>15.78181</v>
      </c>
      <c r="J2810" s="185" t="s">
        <v>939</v>
      </c>
      <c r="K2810" s="185" t="s">
        <v>115</v>
      </c>
      <c r="L2810" s="193">
        <v>2.9202490000000001</v>
      </c>
      <c r="M2810" s="193" t="s">
        <v>939</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951</v>
      </c>
      <c r="I2811" s="185">
        <v>11.97681</v>
      </c>
      <c r="J2811" s="185" t="s">
        <v>939</v>
      </c>
      <c r="K2811" s="185" t="s">
        <v>115</v>
      </c>
      <c r="L2811" s="193">
        <v>1.9181440000000001</v>
      </c>
      <c r="M2811" s="193" t="s">
        <v>939</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951</v>
      </c>
      <c r="I2812" s="185">
        <v>6.336411</v>
      </c>
      <c r="J2812" s="185" t="s">
        <v>939</v>
      </c>
      <c r="K2812" s="185" t="s">
        <v>115</v>
      </c>
      <c r="L2812" s="193">
        <v>1.3335410000000001</v>
      </c>
      <c r="M2812" s="193" t="s">
        <v>939</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951</v>
      </c>
      <c r="I2813" s="185">
        <v>3.4242240000000002</v>
      </c>
      <c r="J2813" s="185" t="s">
        <v>939</v>
      </c>
      <c r="K2813" s="185" t="s">
        <v>115</v>
      </c>
      <c r="L2813" s="193">
        <v>0.72065210000000002</v>
      </c>
      <c r="M2813" s="193" t="s">
        <v>939</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951</v>
      </c>
      <c r="I2814" s="185">
        <v>1.8504659999999999</v>
      </c>
      <c r="J2814" s="185" t="s">
        <v>939</v>
      </c>
      <c r="K2814" s="185" t="s">
        <v>115</v>
      </c>
      <c r="L2814" s="193">
        <v>0.58788799999999997</v>
      </c>
      <c r="M2814" s="193" t="s">
        <v>939</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951</v>
      </c>
      <c r="I2815" s="185">
        <v>1.3176969999999999</v>
      </c>
      <c r="J2815" s="185" t="s">
        <v>939</v>
      </c>
      <c r="K2815" s="185" t="s">
        <v>115</v>
      </c>
      <c r="L2815" s="193">
        <v>0.41862919999999998</v>
      </c>
      <c r="M2815" s="193" t="s">
        <v>939</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951</v>
      </c>
      <c r="I2816" s="185">
        <v>8.5285570000000005E-2</v>
      </c>
      <c r="J2816" s="185" t="s">
        <v>939</v>
      </c>
      <c r="K2816" s="185" t="s">
        <v>115</v>
      </c>
      <c r="L2816" s="193">
        <v>3.4482489999999998E-2</v>
      </c>
      <c r="M2816" s="193" t="s">
        <v>939</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951</v>
      </c>
      <c r="I2817" s="185">
        <v>166.41720000000001</v>
      </c>
      <c r="J2817" s="185" t="s">
        <v>939</v>
      </c>
      <c r="K2817" s="185" t="s">
        <v>115</v>
      </c>
      <c r="L2817" s="193">
        <v>52.870269999999998</v>
      </c>
      <c r="M2817" s="193" t="s">
        <v>939</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951</v>
      </c>
      <c r="I2818" s="185">
        <v>39.307009999999998</v>
      </c>
      <c r="J2818" s="185" t="s">
        <v>939</v>
      </c>
      <c r="K2818" s="185" t="s">
        <v>115</v>
      </c>
      <c r="L2818" s="193">
        <v>3.4824099999999998</v>
      </c>
      <c r="M2818" s="193" t="s">
        <v>939</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951</v>
      </c>
      <c r="I2819" s="185">
        <v>25.712140000000002</v>
      </c>
      <c r="J2819" s="185" t="s">
        <v>939</v>
      </c>
      <c r="K2819" s="185" t="s">
        <v>115</v>
      </c>
      <c r="L2819" s="193">
        <v>2.8783249999999998</v>
      </c>
      <c r="M2819" s="193" t="s">
        <v>939</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951</v>
      </c>
      <c r="I2820" s="185">
        <v>19.103200000000001</v>
      </c>
      <c r="J2820" s="185" t="s">
        <v>939</v>
      </c>
      <c r="K2820" s="185" t="s">
        <v>115</v>
      </c>
      <c r="L2820" s="193">
        <v>3.0594709999999998</v>
      </c>
      <c r="M2820" s="193" t="s">
        <v>939</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951</v>
      </c>
      <c r="I2821" s="185">
        <v>15.78181</v>
      </c>
      <c r="J2821" s="185" t="s">
        <v>939</v>
      </c>
      <c r="K2821" s="185" t="s">
        <v>115</v>
      </c>
      <c r="L2821" s="193">
        <v>2.1430690000000001</v>
      </c>
      <c r="M2821" s="193" t="s">
        <v>939</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951</v>
      </c>
      <c r="I2822" s="185">
        <v>11.97681</v>
      </c>
      <c r="J2822" s="185" t="s">
        <v>939</v>
      </c>
      <c r="K2822" s="185" t="s">
        <v>115</v>
      </c>
      <c r="L2822" s="193">
        <v>1.6263730000000001</v>
      </c>
      <c r="M2822" s="193" t="s">
        <v>939</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951</v>
      </c>
      <c r="I2823" s="185">
        <v>7.5088949999999999</v>
      </c>
      <c r="J2823" s="185" t="s">
        <v>939</v>
      </c>
      <c r="K2823" s="185" t="s">
        <v>115</v>
      </c>
      <c r="L2823" s="193">
        <v>1.3894409999999999</v>
      </c>
      <c r="M2823" s="193" t="s">
        <v>939</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951</v>
      </c>
      <c r="I2824" s="185">
        <v>5.3470050000000002</v>
      </c>
      <c r="J2824" s="185" t="s">
        <v>939</v>
      </c>
      <c r="K2824" s="185" t="s">
        <v>115</v>
      </c>
      <c r="L2824" s="193">
        <v>0.85635139999999998</v>
      </c>
      <c r="M2824" s="193" t="s">
        <v>939</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951</v>
      </c>
      <c r="I2825" s="185">
        <v>1.930698</v>
      </c>
      <c r="J2825" s="185" t="s">
        <v>939</v>
      </c>
      <c r="K2825" s="185" t="s">
        <v>115</v>
      </c>
      <c r="L2825" s="193">
        <v>0.30921110000000002</v>
      </c>
      <c r="M2825" s="193" t="s">
        <v>939</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951</v>
      </c>
      <c r="I2826" s="185">
        <v>0.75889960000000001</v>
      </c>
      <c r="J2826" s="185" t="s">
        <v>939</v>
      </c>
      <c r="K2826" s="185" t="s">
        <v>115</v>
      </c>
      <c r="L2826" s="193">
        <v>0.24110039999999999</v>
      </c>
      <c r="M2826" s="193" t="s">
        <v>939</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951</v>
      </c>
      <c r="I2827" s="185">
        <v>0.29830079999999998</v>
      </c>
      <c r="J2827" s="185" t="s">
        <v>939</v>
      </c>
      <c r="K2827" s="185" t="s">
        <v>115</v>
      </c>
      <c r="L2827" s="193">
        <v>0.1774936</v>
      </c>
      <c r="M2827" s="193" t="s">
        <v>939</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951</v>
      </c>
      <c r="I2828" s="185">
        <v>0.17180000000000001</v>
      </c>
      <c r="J2828" s="185" t="s">
        <v>939</v>
      </c>
      <c r="K2828" s="185" t="s">
        <v>115</v>
      </c>
      <c r="L2828" s="193">
        <v>0.1141046</v>
      </c>
      <c r="M2828" s="193" t="s">
        <v>939</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951</v>
      </c>
      <c r="I2829" s="185">
        <v>12.056089999999999</v>
      </c>
      <c r="J2829" s="185" t="s">
        <v>939</v>
      </c>
      <c r="K2829" s="185" t="s">
        <v>115</v>
      </c>
      <c r="L2829" s="193">
        <v>17.523879999999998</v>
      </c>
      <c r="M2829" s="193" t="s">
        <v>939</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951</v>
      </c>
      <c r="I2830" s="185">
        <v>48.356490000000001</v>
      </c>
      <c r="J2830" s="185" t="s">
        <v>939</v>
      </c>
      <c r="K2830" s="185" t="s">
        <v>115</v>
      </c>
      <c r="L2830" s="193">
        <v>22.684360000000002</v>
      </c>
      <c r="M2830" s="193" t="s">
        <v>939</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951</v>
      </c>
      <c r="I2831" s="185">
        <v>45.353679999999997</v>
      </c>
      <c r="J2831" s="185" t="s">
        <v>939</v>
      </c>
      <c r="K2831" s="185" t="s">
        <v>115</v>
      </c>
      <c r="L2831" s="193">
        <v>21.27572</v>
      </c>
      <c r="M2831" s="193" t="s">
        <v>939</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951</v>
      </c>
      <c r="I2832" s="185">
        <v>38.226680000000002</v>
      </c>
      <c r="J2832" s="185" t="s">
        <v>939</v>
      </c>
      <c r="K2832" s="185" t="s">
        <v>115</v>
      </c>
      <c r="L2832" s="193">
        <v>16.74503</v>
      </c>
      <c r="M2832" s="193" t="s">
        <v>939</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951</v>
      </c>
      <c r="I2833" s="185">
        <v>27.156559999999999</v>
      </c>
      <c r="J2833" s="185" t="s">
        <v>939</v>
      </c>
      <c r="K2833" s="185" t="s">
        <v>115</v>
      </c>
      <c r="L2833" s="193">
        <v>9.4707550000000005</v>
      </c>
      <c r="M2833" s="193" t="s">
        <v>939</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951</v>
      </c>
      <c r="I2834" s="185">
        <v>22.405159999999999</v>
      </c>
      <c r="J2834" s="185" t="s">
        <v>939</v>
      </c>
      <c r="K2834" s="185" t="s">
        <v>115</v>
      </c>
      <c r="L2834" s="193">
        <v>7.8137230000000004</v>
      </c>
      <c r="M2834" s="193" t="s">
        <v>939</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951</v>
      </c>
      <c r="I2835" s="185">
        <v>16.970649999999999</v>
      </c>
      <c r="J2835" s="185" t="s">
        <v>939</v>
      </c>
      <c r="K2835" s="185" t="s">
        <v>115</v>
      </c>
      <c r="L2835" s="193">
        <v>6.9179269999999997</v>
      </c>
      <c r="M2835" s="193" t="s">
        <v>939</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951</v>
      </c>
      <c r="I2836" s="185">
        <v>10.834350000000001</v>
      </c>
      <c r="J2836" s="185" t="s">
        <v>939</v>
      </c>
      <c r="K2836" s="185" t="s">
        <v>115</v>
      </c>
      <c r="L2836" s="193">
        <v>3.4694829999999999</v>
      </c>
      <c r="M2836" s="193" t="s">
        <v>939</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951</v>
      </c>
      <c r="I2837" s="185">
        <v>7.5340790000000002</v>
      </c>
      <c r="J2837" s="185" t="s">
        <v>939</v>
      </c>
      <c r="K2837" s="185" t="s">
        <v>115</v>
      </c>
      <c r="L2837" s="193">
        <v>2.2023359999999998</v>
      </c>
      <c r="M2837" s="193" t="s">
        <v>939</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951</v>
      </c>
      <c r="I2838" s="185">
        <v>3.9683310000000001</v>
      </c>
      <c r="J2838" s="185" t="s">
        <v>939</v>
      </c>
      <c r="K2838" s="185" t="s">
        <v>115</v>
      </c>
      <c r="L2838" s="193">
        <v>1.1600090000000001</v>
      </c>
      <c r="M2838" s="193" t="s">
        <v>939</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951</v>
      </c>
      <c r="I2839" s="185">
        <v>2.0459960000000001</v>
      </c>
      <c r="J2839" s="185" t="s">
        <v>939</v>
      </c>
      <c r="K2839" s="185" t="s">
        <v>115</v>
      </c>
      <c r="L2839" s="193">
        <v>0.89624000000000004</v>
      </c>
      <c r="M2839" s="193" t="s">
        <v>939</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951</v>
      </c>
      <c r="I2840" s="185">
        <v>1.2785820000000001</v>
      </c>
      <c r="J2840" s="185" t="s">
        <v>939</v>
      </c>
      <c r="K2840" s="185" t="s">
        <v>115</v>
      </c>
      <c r="L2840" s="193">
        <v>0.64036360000000003</v>
      </c>
      <c r="M2840" s="193" t="s">
        <v>939</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951</v>
      </c>
      <c r="I2841" s="185">
        <v>0.1142891</v>
      </c>
      <c r="J2841" s="185" t="s">
        <v>939</v>
      </c>
      <c r="K2841" s="185" t="s">
        <v>115</v>
      </c>
      <c r="L2841" s="193">
        <v>9.361614E-2</v>
      </c>
      <c r="M2841" s="193" t="s">
        <v>939</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951</v>
      </c>
      <c r="I2842" s="185">
        <v>0.55562219999999996</v>
      </c>
      <c r="J2842" s="185" t="s">
        <v>939</v>
      </c>
      <c r="K2842" s="185" t="s">
        <v>115</v>
      </c>
      <c r="L2842" s="193">
        <v>0.56909690000000002</v>
      </c>
      <c r="M2842" s="193" t="s">
        <v>939</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951</v>
      </c>
      <c r="I2843" s="185">
        <v>2.5334500000000002</v>
      </c>
      <c r="J2843" s="185" t="s">
        <v>939</v>
      </c>
      <c r="K2843" s="185" t="s">
        <v>115</v>
      </c>
      <c r="L2843" s="193">
        <v>3.17319</v>
      </c>
      <c r="M2843" s="193" t="s">
        <v>939</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951</v>
      </c>
      <c r="I2844" s="185">
        <v>1.6880219999999999</v>
      </c>
      <c r="J2844" s="185" t="s">
        <v>939</v>
      </c>
      <c r="K2844" s="185" t="s">
        <v>115</v>
      </c>
      <c r="L2844" s="193">
        <v>1.2542139999999999</v>
      </c>
      <c r="M2844" s="193" t="s">
        <v>939</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951</v>
      </c>
      <c r="I2845" s="185">
        <v>1.5832010000000001</v>
      </c>
      <c r="J2845" s="185" t="s">
        <v>939</v>
      </c>
      <c r="K2845" s="185" t="s">
        <v>115</v>
      </c>
      <c r="L2845" s="193">
        <v>1.296827</v>
      </c>
      <c r="M2845" s="193" t="s">
        <v>939</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951</v>
      </c>
      <c r="I2846" s="185">
        <v>1.363235</v>
      </c>
      <c r="J2846" s="185" t="s">
        <v>939</v>
      </c>
      <c r="K2846" s="185" t="s">
        <v>115</v>
      </c>
      <c r="L2846" s="193">
        <v>1.773803</v>
      </c>
      <c r="M2846" s="193" t="s">
        <v>939</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951</v>
      </c>
      <c r="I2847" s="185">
        <v>0.65921260000000004</v>
      </c>
      <c r="J2847" s="185" t="s">
        <v>939</v>
      </c>
      <c r="K2847" s="185" t="s">
        <v>115</v>
      </c>
      <c r="L2847" s="193">
        <v>0.76354940000000004</v>
      </c>
      <c r="M2847" s="193" t="s">
        <v>939</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951</v>
      </c>
      <c r="I2848" s="185">
        <v>0.31203229999999998</v>
      </c>
      <c r="J2848" s="185" t="s">
        <v>939</v>
      </c>
      <c r="K2848" s="185" t="s">
        <v>115</v>
      </c>
      <c r="L2848" s="193">
        <v>0.26785160000000002</v>
      </c>
      <c r="M2848" s="193" t="s">
        <v>939</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951</v>
      </c>
      <c r="I2849" s="185">
        <v>0.12992390000000001</v>
      </c>
      <c r="J2849" s="185" t="s">
        <v>939</v>
      </c>
      <c r="K2849" s="185" t="s">
        <v>115</v>
      </c>
      <c r="L2849" s="193">
        <v>7.3585600000000001E-2</v>
      </c>
      <c r="M2849" s="193" t="s">
        <v>939</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951</v>
      </c>
      <c r="I2850" s="185">
        <v>8.2945630000000006E-2</v>
      </c>
      <c r="J2850" s="185" t="s">
        <v>939</v>
      </c>
      <c r="K2850" s="185" t="s">
        <v>115</v>
      </c>
      <c r="L2850" s="193">
        <v>3.8910350000000003E-2</v>
      </c>
      <c r="M2850" s="193" t="s">
        <v>939</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951</v>
      </c>
      <c r="I2851" s="185">
        <v>6.2826640000000003E-2</v>
      </c>
      <c r="J2851" s="185" t="s">
        <v>939</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957</v>
      </c>
      <c r="K2852" s="185" t="s">
        <v>238</v>
      </c>
      <c r="M2852" s="193"/>
      <c r="N2852" s="193"/>
      <c r="O2852" s="197">
        <v>0.1</v>
      </c>
      <c r="P2852" s="186" t="s">
        <v>1344</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957</v>
      </c>
      <c r="K2853" s="185" t="s">
        <v>238</v>
      </c>
      <c r="M2853" s="193"/>
      <c r="N2853" s="193"/>
      <c r="O2853" s="197">
        <v>0.1</v>
      </c>
      <c r="P2853" s="186" t="s">
        <v>1345</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957</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957</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957</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957</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957</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957</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957</v>
      </c>
      <c r="K2860" s="185" t="s">
        <v>238</v>
      </c>
      <c r="M2860" s="193"/>
      <c r="N2860" s="193"/>
      <c r="O2860" s="197">
        <v>0.1</v>
      </c>
      <c r="P2860" s="186" t="s">
        <v>1346</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957</v>
      </c>
      <c r="K2861" s="185" t="s">
        <v>238</v>
      </c>
      <c r="M2861" s="193"/>
      <c r="N2861" s="193"/>
      <c r="O2861" s="197">
        <v>0.1</v>
      </c>
      <c r="P2861" s="186" t="s">
        <v>1347</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957</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957</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957</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957</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957</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957</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957</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957</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957</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957</v>
      </c>
      <c r="K2871" s="185" t="s">
        <v>238</v>
      </c>
      <c r="M2871" s="193"/>
      <c r="N2871" s="193"/>
      <c r="O2871" s="197">
        <v>0.1</v>
      </c>
      <c r="P2871" s="186" t="s">
        <v>1348</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957</v>
      </c>
      <c r="K2872" s="185" t="s">
        <v>238</v>
      </c>
      <c r="M2872" s="193"/>
      <c r="N2872" s="193"/>
      <c r="O2872" s="197">
        <v>0.1</v>
      </c>
      <c r="P2872" s="186" t="s">
        <v>1347</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957</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957</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957</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957</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957</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957</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957</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957</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957</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957</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957</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957</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957</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957</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957</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957</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957</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957</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957</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957</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957</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957</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957</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957</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957</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957</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957</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957</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957</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957</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957</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957</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957</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957</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957</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957</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957</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957</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957</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957</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957</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957</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957</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939</v>
      </c>
      <c r="K2916" s="185" t="s">
        <v>115</v>
      </c>
      <c r="L2916" s="193">
        <v>18.04907</v>
      </c>
      <c r="M2916" s="193" t="s">
        <v>939</v>
      </c>
      <c r="N2916" s="193" t="s">
        <v>947</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939</v>
      </c>
      <c r="K2917" s="185" t="s">
        <v>115</v>
      </c>
      <c r="L2917" s="193">
        <v>1.9070780000000001</v>
      </c>
      <c r="M2917" s="193" t="s">
        <v>939</v>
      </c>
      <c r="N2917" s="193" t="s">
        <v>947</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939</v>
      </c>
      <c r="K2918" s="185" t="s">
        <v>115</v>
      </c>
      <c r="L2918" s="193">
        <v>1.4055230000000001</v>
      </c>
      <c r="M2918" s="193" t="s">
        <v>939</v>
      </c>
      <c r="N2918" s="193" t="s">
        <v>947</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939</v>
      </c>
      <c r="K2919" s="185" t="s">
        <v>115</v>
      </c>
      <c r="L2919" s="193">
        <v>0.85015680000000005</v>
      </c>
      <c r="M2919" s="193" t="s">
        <v>939</v>
      </c>
      <c r="N2919" s="193" t="s">
        <v>947</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939</v>
      </c>
      <c r="K2920" s="185" t="s">
        <v>115</v>
      </c>
      <c r="L2920" s="193">
        <v>1.1669940000000001</v>
      </c>
      <c r="M2920" s="193" t="s">
        <v>939</v>
      </c>
      <c r="N2920" s="193" t="s">
        <v>947</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939</v>
      </c>
      <c r="K2921" s="185" t="s">
        <v>115</v>
      </c>
      <c r="L2921" s="193">
        <v>0.47477910000000001</v>
      </c>
      <c r="M2921" s="193" t="s">
        <v>939</v>
      </c>
      <c r="N2921" s="193" t="s">
        <v>947</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939</v>
      </c>
      <c r="K2922" s="185" t="s">
        <v>115</v>
      </c>
      <c r="L2922" s="193">
        <v>0.46982289999999999</v>
      </c>
      <c r="M2922" s="193" t="s">
        <v>939</v>
      </c>
      <c r="N2922" s="193" t="s">
        <v>947</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939</v>
      </c>
      <c r="K2923" s="185" t="s">
        <v>115</v>
      </c>
      <c r="L2923" s="193">
        <v>0.39553880000000002</v>
      </c>
      <c r="M2923" s="193" t="s">
        <v>939</v>
      </c>
      <c r="N2923" s="193" t="s">
        <v>947</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939</v>
      </c>
      <c r="K2924" s="185" t="s">
        <v>115</v>
      </c>
      <c r="L2924" s="193">
        <v>0.1206989</v>
      </c>
      <c r="M2924" s="193" t="s">
        <v>939</v>
      </c>
      <c r="N2924" s="193" t="s">
        <v>947</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939</v>
      </c>
      <c r="K2925" s="185" t="s">
        <v>115</v>
      </c>
      <c r="L2925" s="193">
        <v>0.1650712</v>
      </c>
      <c r="M2925" s="193" t="s">
        <v>939</v>
      </c>
      <c r="N2925" s="193" t="s">
        <v>947</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939</v>
      </c>
      <c r="K2926" s="185" t="s">
        <v>115</v>
      </c>
      <c r="L2926" s="193">
        <v>0.1988106</v>
      </c>
      <c r="M2926" s="193" t="s">
        <v>939</v>
      </c>
      <c r="N2926" s="193" t="s">
        <v>947</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939</v>
      </c>
      <c r="K2927" s="185" t="s">
        <v>115</v>
      </c>
      <c r="L2927" s="193">
        <v>0.14563509999999999</v>
      </c>
      <c r="M2927" s="193" t="s">
        <v>939</v>
      </c>
      <c r="N2927" s="193" t="s">
        <v>947</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939</v>
      </c>
      <c r="K2928" s="185" t="s">
        <v>115</v>
      </c>
      <c r="L2928" s="193">
        <v>9.1392760000000003E-2</v>
      </c>
      <c r="M2928" s="193" t="s">
        <v>939</v>
      </c>
      <c r="N2928" s="193" t="s">
        <v>947</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939</v>
      </c>
      <c r="K2929" s="185" t="s">
        <v>115</v>
      </c>
      <c r="L2929" s="193">
        <v>4.5005549999999998E-2</v>
      </c>
      <c r="M2929" s="193" t="s">
        <v>939</v>
      </c>
      <c r="N2929" s="193" t="s">
        <v>947</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939</v>
      </c>
      <c r="K2930" s="185" t="s">
        <v>115</v>
      </c>
      <c r="L2930" s="193">
        <v>37.705710000000003</v>
      </c>
      <c r="M2930" s="193" t="s">
        <v>939</v>
      </c>
      <c r="N2930" s="193" t="s">
        <v>947</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939</v>
      </c>
      <c r="K2931" s="185" t="s">
        <v>115</v>
      </c>
      <c r="L2931" s="193">
        <v>2.1015359999999998</v>
      </c>
      <c r="M2931" s="193" t="s">
        <v>939</v>
      </c>
      <c r="N2931" s="193" t="s">
        <v>947</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939</v>
      </c>
      <c r="K2932" s="185" t="s">
        <v>115</v>
      </c>
      <c r="L2932" s="193">
        <v>1.976896</v>
      </c>
      <c r="M2932" s="193" t="s">
        <v>939</v>
      </c>
      <c r="N2932" s="193" t="s">
        <v>947</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939</v>
      </c>
      <c r="K2933" s="185" t="s">
        <v>115</v>
      </c>
      <c r="L2933" s="193">
        <v>1.9135059999999999</v>
      </c>
      <c r="M2933" s="193" t="s">
        <v>939</v>
      </c>
      <c r="N2933" s="193" t="s">
        <v>947</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939</v>
      </c>
      <c r="K2934" s="185" t="s">
        <v>115</v>
      </c>
      <c r="L2934" s="193">
        <v>1.5757680000000001</v>
      </c>
      <c r="M2934" s="193" t="s">
        <v>939</v>
      </c>
      <c r="N2934" s="193" t="s">
        <v>947</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939</v>
      </c>
      <c r="K2935" s="185" t="s">
        <v>115</v>
      </c>
      <c r="L2935" s="193">
        <v>0.60942549999999995</v>
      </c>
      <c r="M2935" s="193" t="s">
        <v>939</v>
      </c>
      <c r="N2935" s="193" t="s">
        <v>947</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939</v>
      </c>
      <c r="K2936" s="185" t="s">
        <v>115</v>
      </c>
      <c r="L2936" s="193">
        <v>0.48140719999999998</v>
      </c>
      <c r="M2936" s="193" t="s">
        <v>939</v>
      </c>
      <c r="N2936" s="193" t="s">
        <v>947</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939</v>
      </c>
      <c r="K2937" s="185" t="s">
        <v>115</v>
      </c>
      <c r="L2937" s="193">
        <v>0.48303990000000002</v>
      </c>
      <c r="M2937" s="193" t="s">
        <v>939</v>
      </c>
      <c r="N2937" s="193" t="s">
        <v>947</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939</v>
      </c>
      <c r="K2938" s="185" t="s">
        <v>115</v>
      </c>
      <c r="L2938" s="193">
        <v>0.3763127</v>
      </c>
      <c r="M2938" s="193" t="s">
        <v>939</v>
      </c>
      <c r="N2938" s="193" t="s">
        <v>947</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939</v>
      </c>
      <c r="K2939" s="185" t="s">
        <v>115</v>
      </c>
      <c r="L2939" s="193">
        <v>0.4138985</v>
      </c>
      <c r="M2939" s="193" t="s">
        <v>939</v>
      </c>
      <c r="N2939" s="193" t="s">
        <v>947</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939</v>
      </c>
      <c r="K2940" s="185" t="s">
        <v>115</v>
      </c>
      <c r="L2940" s="193">
        <v>0.36096739999999999</v>
      </c>
      <c r="M2940" s="193" t="s">
        <v>939</v>
      </c>
      <c r="N2940" s="193" t="s">
        <v>947</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939</v>
      </c>
      <c r="K2941" s="185" t="s">
        <v>115</v>
      </c>
      <c r="L2941" s="193">
        <v>0.28313480000000002</v>
      </c>
      <c r="M2941" s="193" t="s">
        <v>939</v>
      </c>
      <c r="N2941" s="193" t="s">
        <v>947</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939</v>
      </c>
      <c r="K2942" s="185" t="s">
        <v>115</v>
      </c>
      <c r="L2942" s="193">
        <v>0.21433199999999999</v>
      </c>
      <c r="M2942" s="193" t="s">
        <v>939</v>
      </c>
      <c r="N2942" s="193" t="s">
        <v>947</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939</v>
      </c>
      <c r="K2943" s="185" t="s">
        <v>115</v>
      </c>
      <c r="L2943" s="193">
        <v>0.1263</v>
      </c>
      <c r="M2943" s="193" t="s">
        <v>939</v>
      </c>
      <c r="N2943" s="193" t="s">
        <v>947</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957</v>
      </c>
      <c r="K2944" s="185" t="s">
        <v>115</v>
      </c>
      <c r="L2944" s="193">
        <v>0.13</v>
      </c>
      <c r="M2944" s="193" t="s">
        <v>957</v>
      </c>
      <c r="N2944" s="193" t="s">
        <v>947</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957</v>
      </c>
      <c r="K2945" s="185" t="s">
        <v>115</v>
      </c>
      <c r="L2945" s="193">
        <v>0.3</v>
      </c>
      <c r="M2945" s="193" t="s">
        <v>957</v>
      </c>
      <c r="N2945" s="193" t="s">
        <v>947</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957</v>
      </c>
      <c r="K2946" s="185" t="s">
        <v>115</v>
      </c>
      <c r="L2946" s="193">
        <v>0.28999999999999998</v>
      </c>
      <c r="M2946" s="193" t="s">
        <v>957</v>
      </c>
      <c r="N2946" s="193" t="s">
        <v>947</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957</v>
      </c>
      <c r="K2947" s="185" t="s">
        <v>115</v>
      </c>
      <c r="L2947" s="193">
        <v>0.65</v>
      </c>
      <c r="M2947" s="193" t="s">
        <v>957</v>
      </c>
      <c r="N2947" s="193" t="s">
        <v>947</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957</v>
      </c>
      <c r="K2948" s="185" t="s">
        <v>115</v>
      </c>
      <c r="L2948" s="193">
        <v>2.06</v>
      </c>
      <c r="M2948" s="193" t="s">
        <v>957</v>
      </c>
      <c r="N2948" s="193" t="s">
        <v>947</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957</v>
      </c>
      <c r="K2949" s="185" t="s">
        <v>115</v>
      </c>
      <c r="L2949" s="193">
        <v>1.1299999999999999</v>
      </c>
      <c r="M2949" s="193" t="s">
        <v>957</v>
      </c>
      <c r="N2949" s="193" t="s">
        <v>947</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957</v>
      </c>
      <c r="K2950" s="185" t="s">
        <v>115</v>
      </c>
      <c r="L2950" s="193">
        <v>0.59</v>
      </c>
      <c r="M2950" s="193" t="s">
        <v>957</v>
      </c>
      <c r="N2950" s="193" t="s">
        <v>947</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957</v>
      </c>
      <c r="K2951" s="185" t="s">
        <v>115</v>
      </c>
      <c r="L2951" s="193">
        <v>0.2</v>
      </c>
      <c r="M2951" s="193" t="s">
        <v>957</v>
      </c>
      <c r="N2951" s="193" t="s">
        <v>947</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957</v>
      </c>
      <c r="K2952" s="185" t="s">
        <v>115</v>
      </c>
      <c r="L2952" s="193">
        <v>0.1</v>
      </c>
      <c r="M2952" s="193" t="s">
        <v>957</v>
      </c>
      <c r="N2952" s="193" t="s">
        <v>947</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957</v>
      </c>
      <c r="K2953" s="185" t="s">
        <v>115</v>
      </c>
      <c r="L2953" s="193">
        <v>0.26</v>
      </c>
      <c r="M2953" s="193" t="s">
        <v>957</v>
      </c>
      <c r="N2953" s="193" t="s">
        <v>947</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957</v>
      </c>
      <c r="K2954" s="185" t="s">
        <v>115</v>
      </c>
      <c r="L2954" s="193">
        <v>0.12</v>
      </c>
      <c r="M2954" s="193" t="s">
        <v>957</v>
      </c>
      <c r="N2954" s="193" t="s">
        <v>947</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957</v>
      </c>
      <c r="K2955" s="185" t="s">
        <v>115</v>
      </c>
      <c r="L2955" s="193">
        <v>0.56000000000000005</v>
      </c>
      <c r="M2955" s="193" t="s">
        <v>957</v>
      </c>
      <c r="N2955" s="193" t="s">
        <v>947</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957</v>
      </c>
      <c r="K2956" s="185" t="s">
        <v>115</v>
      </c>
      <c r="L2956" s="193">
        <v>0.13900000000000001</v>
      </c>
      <c r="M2956" s="193" t="s">
        <v>957</v>
      </c>
      <c r="N2956" s="193" t="s">
        <v>947</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957</v>
      </c>
      <c r="K2957" s="185" t="s">
        <v>115</v>
      </c>
      <c r="L2957" s="193">
        <v>2.38</v>
      </c>
      <c r="M2957" s="193" t="s">
        <v>957</v>
      </c>
      <c r="N2957" s="193" t="s">
        <v>947</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957</v>
      </c>
      <c r="K2958" s="185" t="s">
        <v>115</v>
      </c>
      <c r="L2958" s="193">
        <v>1.28</v>
      </c>
      <c r="M2958" s="193" t="s">
        <v>957</v>
      </c>
      <c r="N2958" s="193" t="s">
        <v>947</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957</v>
      </c>
      <c r="K2959" s="185" t="s">
        <v>115</v>
      </c>
      <c r="L2959" s="193">
        <v>1.42</v>
      </c>
      <c r="M2959" s="193" t="s">
        <v>957</v>
      </c>
      <c r="N2959" s="193" t="s">
        <v>947</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957</v>
      </c>
      <c r="K2960" s="185" t="s">
        <v>115</v>
      </c>
      <c r="L2960" s="193">
        <v>0.76</v>
      </c>
      <c r="M2960" s="193" t="s">
        <v>957</v>
      </c>
      <c r="N2960" s="193" t="s">
        <v>947</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957</v>
      </c>
      <c r="K2961" s="185" t="s">
        <v>115</v>
      </c>
      <c r="L2961" s="193">
        <v>0.46</v>
      </c>
      <c r="M2961" s="193" t="s">
        <v>957</v>
      </c>
      <c r="N2961" s="193" t="s">
        <v>947</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957</v>
      </c>
      <c r="K2962" s="185" t="s">
        <v>115</v>
      </c>
      <c r="L2962" s="193">
        <v>0.18</v>
      </c>
      <c r="M2962" s="193" t="s">
        <v>957</v>
      </c>
      <c r="N2962" s="193" t="s">
        <v>947</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957</v>
      </c>
      <c r="K2963" s="185" t="s">
        <v>115</v>
      </c>
      <c r="L2963" s="193">
        <v>0.31</v>
      </c>
      <c r="M2963" s="193" t="s">
        <v>957</v>
      </c>
      <c r="N2963" s="193" t="s">
        <v>947</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957</v>
      </c>
      <c r="K2964" s="185" t="s">
        <v>115</v>
      </c>
      <c r="L2964" s="193">
        <v>0.6</v>
      </c>
      <c r="M2964" s="193" t="s">
        <v>957</v>
      </c>
      <c r="N2964" s="193" t="s">
        <v>947</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957</v>
      </c>
      <c r="K2965" s="185" t="s">
        <v>115</v>
      </c>
      <c r="L2965" s="193">
        <v>1.04</v>
      </c>
      <c r="M2965" s="193" t="s">
        <v>957</v>
      </c>
      <c r="N2965" s="193" t="s">
        <v>947</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957</v>
      </c>
      <c r="K2966" s="185" t="s">
        <v>115</v>
      </c>
      <c r="L2966" s="193">
        <v>1.43</v>
      </c>
      <c r="M2966" s="193" t="s">
        <v>957</v>
      </c>
      <c r="N2966" s="193" t="s">
        <v>947</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957</v>
      </c>
      <c r="K2967" s="185" t="s">
        <v>115</v>
      </c>
      <c r="L2967" s="193">
        <v>0.92</v>
      </c>
      <c r="M2967" s="193" t="s">
        <v>957</v>
      </c>
      <c r="N2967" s="193" t="s">
        <v>947</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957</v>
      </c>
      <c r="K2968" s="185" t="s">
        <v>115</v>
      </c>
      <c r="L2968" s="193">
        <v>0.5</v>
      </c>
      <c r="M2968" s="193" t="s">
        <v>957</v>
      </c>
      <c r="N2968" s="193" t="s">
        <v>947</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957</v>
      </c>
      <c r="K2969" s="185" t="s">
        <v>115</v>
      </c>
      <c r="L2969" s="193">
        <v>0.52</v>
      </c>
      <c r="M2969" s="193" t="s">
        <v>957</v>
      </c>
      <c r="N2969" s="193" t="s">
        <v>947</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957</v>
      </c>
      <c r="K2970" s="185" t="s">
        <v>115</v>
      </c>
      <c r="L2970" s="193">
        <v>0.41</v>
      </c>
      <c r="M2970" s="193" t="s">
        <v>957</v>
      </c>
      <c r="N2970" s="193" t="s">
        <v>947</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1020</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1020</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1020</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1020</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1020</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1020</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1020</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1020</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1020</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1020</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1020</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1020</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1020</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1020</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1020</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939</v>
      </c>
      <c r="K2986" s="185" t="s">
        <v>115</v>
      </c>
      <c r="L2986" s="193">
        <v>1.0309280000000001</v>
      </c>
      <c r="M2986" s="193" t="s">
        <v>939</v>
      </c>
      <c r="N2986" s="193" t="s">
        <v>116</v>
      </c>
      <c r="O2986" s="197"/>
      <c r="P2986" s="186" t="s">
        <v>2876</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939</v>
      </c>
      <c r="K2987" s="185" t="s">
        <v>115</v>
      </c>
      <c r="L2987" s="193">
        <v>1.0824750000000001</v>
      </c>
      <c r="M2987" s="193" t="s">
        <v>939</v>
      </c>
      <c r="N2987" s="193" t="s">
        <v>116</v>
      </c>
      <c r="O2987" s="197"/>
      <c r="P2987" s="186" t="s">
        <v>2876</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939</v>
      </c>
      <c r="K2988" s="185" t="s">
        <v>115</v>
      </c>
      <c r="L2988" s="193">
        <v>1.0824750000000001</v>
      </c>
      <c r="M2988" s="193" t="s">
        <v>939</v>
      </c>
      <c r="N2988" s="193" t="s">
        <v>116</v>
      </c>
      <c r="O2988" s="197"/>
      <c r="P2988" s="186" t="s">
        <v>2876</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939</v>
      </c>
      <c r="K2989" s="185" t="s">
        <v>115</v>
      </c>
      <c r="L2989" s="193">
        <v>1.0824750000000001</v>
      </c>
      <c r="M2989" s="193" t="s">
        <v>939</v>
      </c>
      <c r="N2989" s="193" t="s">
        <v>116</v>
      </c>
      <c r="O2989" s="197"/>
      <c r="P2989" s="186" t="s">
        <v>2876</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939</v>
      </c>
      <c r="K2990" s="185" t="s">
        <v>115</v>
      </c>
      <c r="L2990" s="193">
        <v>1.0824750000000001</v>
      </c>
      <c r="M2990" s="193" t="s">
        <v>939</v>
      </c>
      <c r="N2990" s="193" t="s">
        <v>116</v>
      </c>
      <c r="O2990" s="197"/>
      <c r="P2990" s="186" t="s">
        <v>2876</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939</v>
      </c>
      <c r="K2991" s="185" t="s">
        <v>115</v>
      </c>
      <c r="L2991" s="193">
        <v>1.0824739999999999</v>
      </c>
      <c r="M2991" s="193" t="s">
        <v>939</v>
      </c>
      <c r="N2991" s="193" t="s">
        <v>116</v>
      </c>
      <c r="O2991" s="197"/>
      <c r="P2991" s="186" t="s">
        <v>2876</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939</v>
      </c>
      <c r="K2992" s="185" t="s">
        <v>115</v>
      </c>
      <c r="L2992" s="193">
        <v>1.0309280000000001</v>
      </c>
      <c r="M2992" s="193" t="s">
        <v>939</v>
      </c>
      <c r="N2992" s="193" t="s">
        <v>116</v>
      </c>
      <c r="O2992" s="197"/>
      <c r="P2992" s="186" t="s">
        <v>2876</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939</v>
      </c>
      <c r="K2993" s="185" t="s">
        <v>115</v>
      </c>
      <c r="L2993" s="193">
        <v>0.9793811</v>
      </c>
      <c r="M2993" s="193" t="s">
        <v>939</v>
      </c>
      <c r="N2993" s="193" t="s">
        <v>116</v>
      </c>
      <c r="O2993" s="197"/>
      <c r="P2993" s="186" t="s">
        <v>2876</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939</v>
      </c>
      <c r="K2994" s="185" t="s">
        <v>115</v>
      </c>
      <c r="L2994" s="193">
        <v>1.0824739999999999</v>
      </c>
      <c r="M2994" s="193" t="s">
        <v>939</v>
      </c>
      <c r="N2994" s="193" t="s">
        <v>116</v>
      </c>
      <c r="O2994" s="197"/>
      <c r="P2994" s="186" t="s">
        <v>2876</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939</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939</v>
      </c>
      <c r="K2996" s="185" t="s">
        <v>115</v>
      </c>
      <c r="L2996" s="193">
        <v>1.701031</v>
      </c>
      <c r="M2996" s="193" t="s">
        <v>939</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939</v>
      </c>
      <c r="K2997" s="185" t="s">
        <v>115</v>
      </c>
      <c r="L2997" s="193">
        <v>1.9587639999999999</v>
      </c>
      <c r="M2997" s="193" t="s">
        <v>939</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939</v>
      </c>
      <c r="K2998" s="185" t="s">
        <v>115</v>
      </c>
      <c r="L2998" s="193">
        <v>1.9072150000000001</v>
      </c>
      <c r="M2998" s="193" t="s">
        <v>939</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939</v>
      </c>
      <c r="K2999" s="185" t="s">
        <v>115</v>
      </c>
      <c r="L2999" s="193">
        <v>1.9072119999999999</v>
      </c>
      <c r="M2999" s="193" t="s">
        <v>939</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939</v>
      </c>
      <c r="K3000" s="185" t="s">
        <v>115</v>
      </c>
      <c r="L3000" s="193">
        <v>2.0103080000000002</v>
      </c>
      <c r="M3000" s="193" t="s">
        <v>939</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939</v>
      </c>
      <c r="K3001" s="185" t="s">
        <v>115</v>
      </c>
      <c r="L3001" s="193">
        <v>1.907216</v>
      </c>
      <c r="M3001" s="193" t="s">
        <v>939</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939</v>
      </c>
      <c r="K3002" s="185" t="s">
        <v>115</v>
      </c>
      <c r="L3002" s="193">
        <v>1.9072169999999999</v>
      </c>
      <c r="M3002" s="193" t="s">
        <v>939</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939</v>
      </c>
      <c r="K3003" s="185" t="s">
        <v>115</v>
      </c>
      <c r="L3003" s="193">
        <v>1.907216</v>
      </c>
      <c r="M3003" s="193" t="s">
        <v>939</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939</v>
      </c>
      <c r="K3004" s="185" t="s">
        <v>115</v>
      </c>
      <c r="L3004" s="193">
        <v>1.958763</v>
      </c>
      <c r="M3004" s="193" t="s">
        <v>939</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939</v>
      </c>
      <c r="K3005" s="185" t="s">
        <v>115</v>
      </c>
      <c r="L3005" s="193">
        <v>1.958763</v>
      </c>
      <c r="M3005" s="193" t="s">
        <v>939</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939</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939</v>
      </c>
      <c r="K3007" s="185" t="s">
        <v>115</v>
      </c>
      <c r="L3007" s="193">
        <v>2.525776</v>
      </c>
      <c r="M3007" s="193" t="s">
        <v>939</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939</v>
      </c>
      <c r="K3008" s="185" t="s">
        <v>115</v>
      </c>
      <c r="L3008" s="193">
        <v>2.5257779999999999</v>
      </c>
      <c r="M3008" s="193" t="s">
        <v>939</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939</v>
      </c>
      <c r="K3009" s="185" t="s">
        <v>115</v>
      </c>
      <c r="L3009" s="193">
        <v>2.4226760000000001</v>
      </c>
      <c r="M3009" s="193" t="s">
        <v>939</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939</v>
      </c>
      <c r="K3010" s="185" t="s">
        <v>115</v>
      </c>
      <c r="L3010" s="193">
        <v>2.4226800000000002</v>
      </c>
      <c r="M3010" s="193" t="s">
        <v>939</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939</v>
      </c>
      <c r="K3011" s="185" t="s">
        <v>115</v>
      </c>
      <c r="L3011" s="193">
        <v>2.422682</v>
      </c>
      <c r="M3011" s="193" t="s">
        <v>939</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939</v>
      </c>
      <c r="K3012" s="185" t="s">
        <v>115</v>
      </c>
      <c r="L3012" s="193">
        <v>2.5257679999999998</v>
      </c>
      <c r="M3012" s="193" t="s">
        <v>939</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939</v>
      </c>
      <c r="K3013" s="185" t="s">
        <v>115</v>
      </c>
      <c r="L3013" s="193">
        <v>2.5773199999999998</v>
      </c>
      <c r="M3013" s="193" t="s">
        <v>939</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939</v>
      </c>
      <c r="K3014" s="185" t="s">
        <v>115</v>
      </c>
      <c r="L3014" s="193">
        <v>2.4226800000000002</v>
      </c>
      <c r="M3014" s="193" t="s">
        <v>939</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939</v>
      </c>
      <c r="K3015" s="185" t="s">
        <v>115</v>
      </c>
      <c r="L3015" s="193">
        <v>2.4226809999999999</v>
      </c>
      <c r="M3015" s="193" t="s">
        <v>939</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939</v>
      </c>
      <c r="K3016" s="185" t="s">
        <v>115</v>
      </c>
      <c r="L3016" s="193">
        <v>2.474227</v>
      </c>
      <c r="M3016" s="193" t="s">
        <v>939</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939</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939</v>
      </c>
      <c r="K3018" s="185" t="s">
        <v>115</v>
      </c>
      <c r="L3018" s="193">
        <v>2.3195899999999998</v>
      </c>
      <c r="M3018" s="193" t="s">
        <v>939</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939</v>
      </c>
      <c r="K3019" s="185" t="s">
        <v>115</v>
      </c>
      <c r="L3019" s="193">
        <v>2.3711340000000001</v>
      </c>
      <c r="M3019" s="193" t="s">
        <v>939</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939</v>
      </c>
      <c r="K3020" s="185" t="s">
        <v>115</v>
      </c>
      <c r="L3020" s="193">
        <v>2.3711359999999999</v>
      </c>
      <c r="M3020" s="193" t="s">
        <v>939</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939</v>
      </c>
      <c r="K3021" s="185" t="s">
        <v>115</v>
      </c>
      <c r="L3021" s="193">
        <v>2.3195899999999998</v>
      </c>
      <c r="M3021" s="193" t="s">
        <v>939</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939</v>
      </c>
      <c r="K3022" s="185" t="s">
        <v>115</v>
      </c>
      <c r="L3022" s="193">
        <v>2.319588</v>
      </c>
      <c r="M3022" s="193" t="s">
        <v>939</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939</v>
      </c>
      <c r="K3023" s="185" t="s">
        <v>115</v>
      </c>
      <c r="L3023" s="193">
        <v>2.3711289999999998</v>
      </c>
      <c r="M3023" s="193" t="s">
        <v>939</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939</v>
      </c>
      <c r="K3024" s="185" t="s">
        <v>115</v>
      </c>
      <c r="L3024" s="193">
        <v>2.319588</v>
      </c>
      <c r="M3024" s="193" t="s">
        <v>939</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939</v>
      </c>
      <c r="K3025" s="185" t="s">
        <v>115</v>
      </c>
      <c r="L3025" s="193">
        <v>2.3711340000000001</v>
      </c>
      <c r="M3025" s="193" t="s">
        <v>939</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939</v>
      </c>
      <c r="K3026" s="185" t="s">
        <v>115</v>
      </c>
      <c r="L3026" s="193">
        <v>2.3711340000000001</v>
      </c>
      <c r="M3026" s="193" t="s">
        <v>939</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939</v>
      </c>
      <c r="K3027" s="185" t="s">
        <v>115</v>
      </c>
      <c r="L3027" s="193">
        <v>2.3195869999999998</v>
      </c>
      <c r="M3027" s="193" t="s">
        <v>939</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939</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939</v>
      </c>
      <c r="K3029" s="185" t="s">
        <v>115</v>
      </c>
      <c r="L3029" s="193">
        <v>0.36563069999999998</v>
      </c>
      <c r="M3029" s="193" t="s">
        <v>939</v>
      </c>
      <c r="N3029" s="193" t="s">
        <v>947</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939</v>
      </c>
      <c r="K3030" s="185" t="s">
        <v>115</v>
      </c>
      <c r="L3030" s="193">
        <v>10.603289999999999</v>
      </c>
      <c r="M3030" s="193" t="s">
        <v>939</v>
      </c>
      <c r="N3030" s="193" t="s">
        <v>947</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939</v>
      </c>
      <c r="K3031" s="185" t="s">
        <v>115</v>
      </c>
      <c r="L3031" s="193">
        <v>10.23766</v>
      </c>
      <c r="M3031" s="193" t="s">
        <v>939</v>
      </c>
      <c r="N3031" s="193" t="s">
        <v>947</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939</v>
      </c>
      <c r="K3032" s="185" t="s">
        <v>115</v>
      </c>
      <c r="L3032" s="193">
        <v>8.0438770000000002</v>
      </c>
      <c r="M3032" s="193" t="s">
        <v>939</v>
      </c>
      <c r="N3032" s="193" t="s">
        <v>947</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939</v>
      </c>
      <c r="K3033" s="185" t="s">
        <v>115</v>
      </c>
      <c r="L3033" s="193">
        <v>6.5813600000000001</v>
      </c>
      <c r="M3033" s="193" t="s">
        <v>939</v>
      </c>
      <c r="N3033" s="193" t="s">
        <v>947</v>
      </c>
      <c r="O3033" s="197"/>
      <c r="P3033" s="187" t="s">
        <v>1075</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939</v>
      </c>
      <c r="K3034" s="185" t="s">
        <v>115</v>
      </c>
      <c r="L3034" s="193">
        <v>4.3875690000000001</v>
      </c>
      <c r="M3034" s="193" t="s">
        <v>939</v>
      </c>
      <c r="N3034" s="193" t="s">
        <v>947</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939</v>
      </c>
      <c r="K3035" s="185" t="s">
        <v>115</v>
      </c>
      <c r="L3035" s="193">
        <v>3.2906759999999999</v>
      </c>
      <c r="M3035" s="193" t="s">
        <v>939</v>
      </c>
      <c r="N3035" s="193" t="s">
        <v>947</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939</v>
      </c>
      <c r="K3036" s="185" t="s">
        <v>115</v>
      </c>
      <c r="L3036" s="193">
        <v>1.828157</v>
      </c>
      <c r="M3036" s="193" t="s">
        <v>939</v>
      </c>
      <c r="N3036" s="193" t="s">
        <v>947</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939</v>
      </c>
      <c r="K3037" s="185" t="s">
        <v>115</v>
      </c>
      <c r="L3037" s="193">
        <v>1.462521</v>
      </c>
      <c r="M3037" s="193" t="s">
        <v>939</v>
      </c>
      <c r="N3037" s="193" t="s">
        <v>947</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939</v>
      </c>
      <c r="K3038" s="185" t="s">
        <v>115</v>
      </c>
      <c r="L3038" s="193">
        <v>1.096892</v>
      </c>
      <c r="M3038" s="193" t="s">
        <v>939</v>
      </c>
      <c r="N3038" s="193" t="s">
        <v>947</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939</v>
      </c>
      <c r="K3039" s="185" t="s">
        <v>115</v>
      </c>
      <c r="L3039" s="193">
        <v>5.9604600000000002E-8</v>
      </c>
      <c r="M3039" s="193" t="s">
        <v>939</v>
      </c>
      <c r="N3039" s="193" t="s">
        <v>947</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939</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939</v>
      </c>
      <c r="K3041" s="185" t="s">
        <v>115</v>
      </c>
      <c r="L3041" s="193">
        <v>5.1188330000000004</v>
      </c>
      <c r="M3041" s="193" t="s">
        <v>939</v>
      </c>
      <c r="N3041" s="193" t="s">
        <v>947</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939</v>
      </c>
      <c r="K3042" s="185" t="s">
        <v>115</v>
      </c>
      <c r="L3042" s="193">
        <v>22.669139999999999</v>
      </c>
      <c r="M3042" s="193" t="s">
        <v>939</v>
      </c>
      <c r="N3042" s="193" t="s">
        <v>947</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939</v>
      </c>
      <c r="K3043" s="185" t="s">
        <v>115</v>
      </c>
      <c r="L3043" s="193">
        <v>16.81897</v>
      </c>
      <c r="M3043" s="193" t="s">
        <v>939</v>
      </c>
      <c r="N3043" s="193" t="s">
        <v>947</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939</v>
      </c>
      <c r="K3044" s="185" t="s">
        <v>115</v>
      </c>
      <c r="L3044" s="193">
        <v>14.99089</v>
      </c>
      <c r="M3044" s="193" t="s">
        <v>939</v>
      </c>
      <c r="N3044" s="193" t="s">
        <v>947</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939</v>
      </c>
      <c r="K3045" s="185" t="s">
        <v>115</v>
      </c>
      <c r="L3045" s="193">
        <v>15.35651</v>
      </c>
      <c r="M3045" s="193" t="s">
        <v>939</v>
      </c>
      <c r="N3045" s="193" t="s">
        <v>947</v>
      </c>
      <c r="O3045" s="197"/>
      <c r="P3045" s="187" t="s">
        <v>1075</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939</v>
      </c>
      <c r="K3046" s="185" t="s">
        <v>115</v>
      </c>
      <c r="L3046" s="193">
        <v>13.89395</v>
      </c>
      <c r="M3046" s="193" t="s">
        <v>939</v>
      </c>
      <c r="N3046" s="193" t="s">
        <v>947</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939</v>
      </c>
      <c r="K3047" s="185" t="s">
        <v>115</v>
      </c>
      <c r="L3047" s="193">
        <v>9.5064010000000003</v>
      </c>
      <c r="M3047" s="193" t="s">
        <v>939</v>
      </c>
      <c r="N3047" s="193" t="s">
        <v>947</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939</v>
      </c>
      <c r="K3048" s="185" t="s">
        <v>115</v>
      </c>
      <c r="L3048" s="193">
        <v>8.4095080000000006</v>
      </c>
      <c r="M3048" s="193" t="s">
        <v>939</v>
      </c>
      <c r="N3048" s="193" t="s">
        <v>947</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939</v>
      </c>
      <c r="K3049" s="185" t="s">
        <v>115</v>
      </c>
      <c r="L3049" s="193">
        <v>7.3126179999999996</v>
      </c>
      <c r="M3049" s="193" t="s">
        <v>939</v>
      </c>
      <c r="N3049" s="193" t="s">
        <v>947</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939</v>
      </c>
      <c r="K3050" s="185" t="s">
        <v>115</v>
      </c>
      <c r="L3050" s="193">
        <v>6.5813560000000004</v>
      </c>
      <c r="M3050" s="193" t="s">
        <v>939</v>
      </c>
      <c r="N3050" s="193" t="s">
        <v>947</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939</v>
      </c>
      <c r="K3051" s="185" t="s">
        <v>115</v>
      </c>
      <c r="L3051" s="193">
        <v>2.9250430000000001</v>
      </c>
      <c r="M3051" s="193" t="s">
        <v>939</v>
      </c>
      <c r="N3051" s="193" t="s">
        <v>947</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939</v>
      </c>
      <c r="K3052" s="185" t="s">
        <v>115</v>
      </c>
      <c r="L3052" s="193">
        <v>7.0105969999999997</v>
      </c>
      <c r="M3052" s="193" t="s">
        <v>939</v>
      </c>
      <c r="N3052" s="193" t="s">
        <v>947</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939</v>
      </c>
      <c r="K3053" s="185" t="s">
        <v>115</v>
      </c>
      <c r="L3053" s="193">
        <v>4.7970540000000002</v>
      </c>
      <c r="M3053" s="193" t="s">
        <v>939</v>
      </c>
      <c r="N3053" s="193" t="s">
        <v>947</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939</v>
      </c>
      <c r="K3054" s="185" t="s">
        <v>115</v>
      </c>
      <c r="L3054" s="193">
        <v>3.6900409999999999</v>
      </c>
      <c r="M3054" s="193" t="s">
        <v>939</v>
      </c>
      <c r="N3054" s="193" t="s">
        <v>947</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939</v>
      </c>
      <c r="K3055" s="185" t="s">
        <v>115</v>
      </c>
      <c r="L3055" s="193">
        <v>3.3205529999999999</v>
      </c>
      <c r="M3055" s="193" t="s">
        <v>939</v>
      </c>
      <c r="N3055" s="193" t="s">
        <v>947</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939</v>
      </c>
      <c r="K3056" s="185" t="s">
        <v>115</v>
      </c>
      <c r="L3056" s="193">
        <v>3.321043</v>
      </c>
      <c r="M3056" s="193" t="s">
        <v>939</v>
      </c>
      <c r="N3056" s="193" t="s">
        <v>947</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939</v>
      </c>
      <c r="K3057" s="185" t="s">
        <v>115</v>
      </c>
      <c r="L3057" s="193">
        <v>1.4760200000000001</v>
      </c>
      <c r="M3057" s="193" t="s">
        <v>939</v>
      </c>
      <c r="N3057" s="193" t="s">
        <v>947</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939</v>
      </c>
      <c r="K3058" s="185" t="s">
        <v>115</v>
      </c>
      <c r="L3058" s="193">
        <v>0.73751929999999999</v>
      </c>
      <c r="M3058" s="193" t="s">
        <v>939</v>
      </c>
      <c r="N3058" s="193" t="s">
        <v>947</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939</v>
      </c>
      <c r="K3059" s="185" t="s">
        <v>115</v>
      </c>
      <c r="L3059" s="193">
        <v>0.73849679999999995</v>
      </c>
      <c r="M3059" s="193" t="s">
        <v>939</v>
      </c>
      <c r="N3059" s="193" t="s">
        <v>947</v>
      </c>
      <c r="O3059" s="197"/>
      <c r="P3059" s="187" t="s">
        <v>1076</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939</v>
      </c>
      <c r="K3060" s="185" t="s">
        <v>115</v>
      </c>
      <c r="L3060" s="193">
        <v>0.36851600000000001</v>
      </c>
      <c r="M3060" s="193" t="s">
        <v>939</v>
      </c>
      <c r="N3060" s="193" t="s">
        <v>947</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939</v>
      </c>
      <c r="K3061" s="185" t="s">
        <v>115</v>
      </c>
      <c r="L3061" s="193">
        <v>0.73752090000000003</v>
      </c>
      <c r="M3061" s="193" t="s">
        <v>939</v>
      </c>
      <c r="N3061" s="193" t="s">
        <v>947</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939</v>
      </c>
      <c r="K3062" s="185" t="s">
        <v>115</v>
      </c>
      <c r="L3062" s="193">
        <v>0.3690042</v>
      </c>
      <c r="M3062" s="193" t="s">
        <v>939</v>
      </c>
      <c r="N3062" s="193" t="s">
        <v>947</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939</v>
      </c>
      <c r="K3063" s="185" t="s">
        <v>115</v>
      </c>
      <c r="L3063" s="193">
        <v>4.8804300000000002E-4</v>
      </c>
      <c r="M3063" s="193" t="s">
        <v>939</v>
      </c>
      <c r="N3063" s="193" t="s">
        <v>947</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939</v>
      </c>
      <c r="K3064" s="185" t="s">
        <v>115</v>
      </c>
      <c r="L3064" s="193">
        <v>10.33262</v>
      </c>
      <c r="M3064" s="193" t="s">
        <v>939</v>
      </c>
      <c r="N3064" s="193" t="s">
        <v>947</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939</v>
      </c>
      <c r="K3065" s="185" t="s">
        <v>115</v>
      </c>
      <c r="L3065" s="193">
        <v>4.0590520000000003</v>
      </c>
      <c r="M3065" s="193" t="s">
        <v>939</v>
      </c>
      <c r="N3065" s="193" t="s">
        <v>947</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939</v>
      </c>
      <c r="K3066" s="185" t="s">
        <v>115</v>
      </c>
      <c r="L3066" s="193">
        <v>4.4280549999999996</v>
      </c>
      <c r="M3066" s="193" t="s">
        <v>939</v>
      </c>
      <c r="N3066" s="193" t="s">
        <v>947</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939</v>
      </c>
      <c r="K3067" s="185" t="s">
        <v>115</v>
      </c>
      <c r="L3067" s="193">
        <v>4.0595439999999998</v>
      </c>
      <c r="M3067" s="193" t="s">
        <v>939</v>
      </c>
      <c r="N3067" s="193" t="s">
        <v>947</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939</v>
      </c>
      <c r="K3068" s="185" t="s">
        <v>115</v>
      </c>
      <c r="L3068" s="193">
        <v>4.0590549999999999</v>
      </c>
      <c r="M3068" s="193" t="s">
        <v>939</v>
      </c>
      <c r="N3068" s="193" t="s">
        <v>947</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939</v>
      </c>
      <c r="K3069" s="185" t="s">
        <v>115</v>
      </c>
      <c r="L3069" s="193">
        <v>2.952528</v>
      </c>
      <c r="M3069" s="193" t="s">
        <v>939</v>
      </c>
      <c r="N3069" s="193" t="s">
        <v>947</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939</v>
      </c>
      <c r="K3070" s="185" t="s">
        <v>115</v>
      </c>
      <c r="L3070" s="193">
        <v>2.214518</v>
      </c>
      <c r="M3070" s="193" t="s">
        <v>939</v>
      </c>
      <c r="N3070" s="193" t="s">
        <v>947</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939</v>
      </c>
      <c r="K3071" s="185" t="s">
        <v>115</v>
      </c>
      <c r="L3071" s="193">
        <v>2.2140270000000002</v>
      </c>
      <c r="M3071" s="193" t="s">
        <v>939</v>
      </c>
      <c r="N3071" s="193" t="s">
        <v>947</v>
      </c>
      <c r="O3071" s="197"/>
      <c r="P3071" s="187" t="s">
        <v>1076</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939</v>
      </c>
      <c r="K3072" s="185" t="s">
        <v>115</v>
      </c>
      <c r="L3072" s="193">
        <v>1.4765060000000001</v>
      </c>
      <c r="M3072" s="193" t="s">
        <v>939</v>
      </c>
      <c r="N3072" s="193" t="s">
        <v>947</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939</v>
      </c>
      <c r="K3073" s="185" t="s">
        <v>115</v>
      </c>
      <c r="L3073" s="193">
        <v>1.476019</v>
      </c>
      <c r="M3073" s="193" t="s">
        <v>939</v>
      </c>
      <c r="N3073" s="193" t="s">
        <v>947</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939</v>
      </c>
      <c r="K3074" s="185" t="s">
        <v>115</v>
      </c>
      <c r="L3074" s="193">
        <v>0.73800900000000003</v>
      </c>
      <c r="M3074" s="193" t="s">
        <v>939</v>
      </c>
      <c r="N3074" s="193" t="s">
        <v>947</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939</v>
      </c>
      <c r="K3075" s="185" t="s">
        <v>115</v>
      </c>
      <c r="L3075" s="193">
        <v>0.73800869999999996</v>
      </c>
      <c r="M3075" s="193" t="s">
        <v>939</v>
      </c>
      <c r="N3075" s="193" t="s">
        <v>947</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939</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939</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939</v>
      </c>
      <c r="K3078" s="185" t="s">
        <v>115</v>
      </c>
      <c r="L3078" s="193">
        <v>3.1894</v>
      </c>
      <c r="M3078" s="193" t="s">
        <v>939</v>
      </c>
      <c r="N3078" s="193" t="s">
        <v>947</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939</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939</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939</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939</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939</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939</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939</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939</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939</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939</v>
      </c>
      <c r="K3088" s="185" t="s">
        <v>115</v>
      </c>
      <c r="L3088" s="193">
        <v>7.5044769999999996</v>
      </c>
      <c r="M3088" s="193" t="s">
        <v>939</v>
      </c>
      <c r="N3088" s="193" t="s">
        <v>947</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939</v>
      </c>
      <c r="K3089" s="185" t="s">
        <v>115</v>
      </c>
      <c r="L3089" s="193">
        <v>9.9434430000000003</v>
      </c>
      <c r="M3089" s="193" t="s">
        <v>939</v>
      </c>
      <c r="N3089" s="193" t="s">
        <v>947</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939</v>
      </c>
      <c r="K3090" s="185" t="s">
        <v>115</v>
      </c>
      <c r="L3090" s="193">
        <v>8.0673220000000008</v>
      </c>
      <c r="M3090" s="193" t="s">
        <v>939</v>
      </c>
      <c r="N3090" s="193" t="s">
        <v>947</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939</v>
      </c>
      <c r="K3091" s="185" t="s">
        <v>115</v>
      </c>
      <c r="L3091" s="193">
        <v>6.1911959999999997</v>
      </c>
      <c r="M3091" s="193" t="s">
        <v>939</v>
      </c>
      <c r="N3091" s="193" t="s">
        <v>947</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939</v>
      </c>
      <c r="K3092" s="185" t="s">
        <v>115</v>
      </c>
      <c r="L3092" s="193">
        <v>7.1306419999999999</v>
      </c>
      <c r="M3092" s="193" t="s">
        <v>939</v>
      </c>
      <c r="N3092" s="193" t="s">
        <v>947</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939</v>
      </c>
      <c r="K3093" s="185" t="s">
        <v>115</v>
      </c>
      <c r="L3093" s="193">
        <v>6.1897929999999999</v>
      </c>
      <c r="M3093" s="193" t="s">
        <v>939</v>
      </c>
      <c r="N3093" s="193" t="s">
        <v>947</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939</v>
      </c>
      <c r="K3094" s="185" t="s">
        <v>115</v>
      </c>
      <c r="L3094" s="193">
        <v>4.5012860000000003</v>
      </c>
      <c r="M3094" s="193" t="s">
        <v>939</v>
      </c>
      <c r="N3094" s="193" t="s">
        <v>947</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939</v>
      </c>
      <c r="K3095" s="185" t="s">
        <v>115</v>
      </c>
      <c r="L3095" s="193">
        <v>3.9398499999999999</v>
      </c>
      <c r="M3095" s="193" t="s">
        <v>939</v>
      </c>
      <c r="N3095" s="193" t="s">
        <v>947</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939</v>
      </c>
      <c r="K3096" s="185" t="s">
        <v>115</v>
      </c>
      <c r="L3096" s="193">
        <v>3.5632290000000002</v>
      </c>
      <c r="M3096" s="193" t="s">
        <v>939</v>
      </c>
      <c r="N3096" s="193" t="s">
        <v>947</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939</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939</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939</v>
      </c>
      <c r="K3099" s="185" t="s">
        <v>115</v>
      </c>
      <c r="L3099" s="193">
        <v>8.4425430000000006</v>
      </c>
      <c r="M3099" s="193" t="s">
        <v>939</v>
      </c>
      <c r="N3099" s="193" t="s">
        <v>947</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939</v>
      </c>
      <c r="K3100" s="185" t="s">
        <v>115</v>
      </c>
      <c r="L3100" s="193">
        <v>10.506270000000001</v>
      </c>
      <c r="M3100" s="193" t="s">
        <v>939</v>
      </c>
      <c r="N3100" s="193" t="s">
        <v>947</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939</v>
      </c>
      <c r="K3101" s="185" t="s">
        <v>115</v>
      </c>
      <c r="L3101" s="193">
        <v>7.6920929999999998</v>
      </c>
      <c r="M3101" s="193" t="s">
        <v>939</v>
      </c>
      <c r="N3101" s="193" t="s">
        <v>947</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939</v>
      </c>
      <c r="K3102" s="185" t="s">
        <v>115</v>
      </c>
      <c r="L3102" s="193">
        <v>8.6315460000000002</v>
      </c>
      <c r="M3102" s="193" t="s">
        <v>939</v>
      </c>
      <c r="N3102" s="193" t="s">
        <v>947</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939</v>
      </c>
      <c r="K3103" s="185" t="s">
        <v>115</v>
      </c>
      <c r="L3103" s="193">
        <v>6.3802029999999998</v>
      </c>
      <c r="M3103" s="193" t="s">
        <v>939</v>
      </c>
      <c r="N3103" s="193" t="s">
        <v>947</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939</v>
      </c>
      <c r="K3104" s="185" t="s">
        <v>115</v>
      </c>
      <c r="L3104" s="193">
        <v>6.3774110000000004</v>
      </c>
      <c r="M3104" s="193" t="s">
        <v>939</v>
      </c>
      <c r="N3104" s="193" t="s">
        <v>947</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939</v>
      </c>
      <c r="K3105" s="185" t="s">
        <v>115</v>
      </c>
      <c r="L3105" s="193">
        <v>5.2545359999999999</v>
      </c>
      <c r="M3105" s="193" t="s">
        <v>939</v>
      </c>
      <c r="N3105" s="193" t="s">
        <v>947</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939</v>
      </c>
      <c r="K3106" s="185" t="s">
        <v>115</v>
      </c>
      <c r="L3106" s="193">
        <v>3.3756219999999999</v>
      </c>
      <c r="M3106" s="193" t="s">
        <v>939</v>
      </c>
      <c r="N3106" s="193" t="s">
        <v>947</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939</v>
      </c>
      <c r="K3107" s="185" t="s">
        <v>115</v>
      </c>
      <c r="L3107" s="193">
        <v>3.3784100000000001</v>
      </c>
      <c r="M3107" s="193" t="s">
        <v>939</v>
      </c>
      <c r="N3107" s="193" t="s">
        <v>947</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939</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960</v>
      </c>
      <c r="K3109" s="185" t="s">
        <v>115</v>
      </c>
      <c r="L3109" s="193">
        <v>2.9607979999999999E-2</v>
      </c>
      <c r="M3109" s="193" t="s">
        <v>960</v>
      </c>
      <c r="N3109" s="193" t="s">
        <v>947</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960</v>
      </c>
      <c r="K3110" s="185" t="s">
        <v>115</v>
      </c>
      <c r="L3110" s="193">
        <v>3.99937E-2</v>
      </c>
      <c r="M3110" s="193" t="s">
        <v>960</v>
      </c>
      <c r="N3110" s="193" t="s">
        <v>947</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960</v>
      </c>
      <c r="K3111" s="185" t="s">
        <v>115</v>
      </c>
      <c r="L3111" s="193">
        <v>4.5558269999999998E-2</v>
      </c>
      <c r="M3111" s="193" t="s">
        <v>960</v>
      </c>
      <c r="N3111" s="193" t="s">
        <v>947</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960</v>
      </c>
      <c r="K3112" s="185" t="s">
        <v>115</v>
      </c>
      <c r="L3112" s="193">
        <v>5.9045170000000001E-2</v>
      </c>
      <c r="M3112" s="193" t="s">
        <v>960</v>
      </c>
      <c r="N3112" s="193" t="s">
        <v>947</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960</v>
      </c>
      <c r="K3113" s="185" t="s">
        <v>115</v>
      </c>
      <c r="L3113" s="193">
        <v>4.4896329999999998E-2</v>
      </c>
      <c r="M3113" s="193" t="s">
        <v>960</v>
      </c>
      <c r="N3113" s="193" t="s">
        <v>947</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960</v>
      </c>
      <c r="K3114" s="185" t="s">
        <v>115</v>
      </c>
      <c r="L3114" s="193">
        <v>5.063877E-2</v>
      </c>
      <c r="M3114" s="193" t="s">
        <v>960</v>
      </c>
      <c r="N3114" s="193" t="s">
        <v>947</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960</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960</v>
      </c>
      <c r="K3116" s="185" t="s">
        <v>115</v>
      </c>
      <c r="L3116" s="193">
        <v>5.3287859999999999E-2</v>
      </c>
      <c r="M3116" s="193" t="s">
        <v>960</v>
      </c>
      <c r="N3116" s="193" t="s">
        <v>947</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960</v>
      </c>
      <c r="K3117" s="185" t="s">
        <v>115</v>
      </c>
      <c r="L3117" s="193">
        <v>3.9913619999999997E-2</v>
      </c>
      <c r="M3117" s="193" t="s">
        <v>960</v>
      </c>
      <c r="N3117" s="193" t="s">
        <v>947</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960</v>
      </c>
      <c r="K3118" s="185" t="s">
        <v>115</v>
      </c>
      <c r="L3118" s="193">
        <v>3.753099E-2</v>
      </c>
      <c r="M3118" s="193" t="s">
        <v>960</v>
      </c>
      <c r="N3118" s="193" t="s">
        <v>947</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960</v>
      </c>
      <c r="K3119" s="185" t="s">
        <v>115</v>
      </c>
      <c r="L3119" s="193">
        <v>2.635239E-2</v>
      </c>
      <c r="M3119" s="193" t="s">
        <v>960</v>
      </c>
      <c r="N3119" s="193" t="s">
        <v>947</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960</v>
      </c>
      <c r="K3120" s="185" t="s">
        <v>115</v>
      </c>
      <c r="L3120" s="193">
        <v>0.42282609999999998</v>
      </c>
      <c r="M3120" s="193" t="s">
        <v>960</v>
      </c>
      <c r="N3120" s="193" t="s">
        <v>947</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960</v>
      </c>
      <c r="K3121" s="185" t="s">
        <v>115</v>
      </c>
      <c r="L3121" s="193">
        <v>0.92934229999999995</v>
      </c>
      <c r="M3121" s="193" t="s">
        <v>960</v>
      </c>
      <c r="N3121" s="193" t="s">
        <v>947</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960</v>
      </c>
      <c r="K3122" s="185" t="s">
        <v>115</v>
      </c>
      <c r="L3122" s="193">
        <v>1.1016790000000001</v>
      </c>
      <c r="M3122" s="193" t="s">
        <v>960</v>
      </c>
      <c r="N3122" s="193" t="s">
        <v>947</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960</v>
      </c>
      <c r="K3123" s="185" t="s">
        <v>115</v>
      </c>
      <c r="L3123" s="193">
        <v>0.93021920000000002</v>
      </c>
      <c r="M3123" s="193" t="s">
        <v>960</v>
      </c>
      <c r="N3123" s="193" t="s">
        <v>947</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960</v>
      </c>
      <c r="K3124" s="185" t="s">
        <v>115</v>
      </c>
      <c r="L3124" s="193">
        <v>0.84645130000000002</v>
      </c>
      <c r="M3124" s="193" t="s">
        <v>960</v>
      </c>
      <c r="N3124" s="193" t="s">
        <v>947</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960</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960</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960</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960</v>
      </c>
      <c r="K3128" s="185" t="s">
        <v>115</v>
      </c>
      <c r="L3128" s="193">
        <v>4.7561649999999997E-2</v>
      </c>
      <c r="M3128" s="193" t="s">
        <v>960</v>
      </c>
      <c r="N3128" s="193" t="s">
        <v>947</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960</v>
      </c>
      <c r="K3129" s="185" t="s">
        <v>115</v>
      </c>
      <c r="L3129" s="193">
        <v>0.56101800000000002</v>
      </c>
      <c r="M3129" s="193" t="s">
        <v>960</v>
      </c>
      <c r="N3129" s="193" t="s">
        <v>947</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960</v>
      </c>
      <c r="K3130" s="185" t="s">
        <v>115</v>
      </c>
      <c r="L3130" s="193">
        <v>0.1721038</v>
      </c>
      <c r="M3130" s="193" t="s">
        <v>960</v>
      </c>
      <c r="N3130" s="193" t="s">
        <v>947</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939</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939</v>
      </c>
      <c r="K3132" s="185" t="s">
        <v>115</v>
      </c>
      <c r="L3132" s="193">
        <v>3.702709</v>
      </c>
      <c r="M3132" s="193" t="s">
        <v>939</v>
      </c>
      <c r="N3132" s="193" t="s">
        <v>947</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939</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939</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939</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939</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939</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939</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939</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939</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939</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939</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939</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939</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939</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939</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939</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939</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939</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939</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939</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939</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939</v>
      </c>
      <c r="K3153" s="185" t="s">
        <v>115</v>
      </c>
      <c r="M3153" s="193"/>
      <c r="N3153" s="193"/>
      <c r="O3153" s="197"/>
      <c r="P3153" s="186" t="s">
        <v>1074</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939</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939</v>
      </c>
      <c r="K3155" s="185" t="s">
        <v>115</v>
      </c>
      <c r="L3155" s="193">
        <v>6.0550050000000004</v>
      </c>
      <c r="M3155" s="193" t="s">
        <v>939</v>
      </c>
      <c r="N3155" s="193" t="s">
        <v>947</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939</v>
      </c>
      <c r="K3156" s="185" t="s">
        <v>115</v>
      </c>
      <c r="L3156" s="193">
        <v>4.0366689999999998</v>
      </c>
      <c r="M3156" s="193" t="s">
        <v>939</v>
      </c>
      <c r="N3156" s="193" t="s">
        <v>947</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939</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939</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939</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939</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939</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939</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939</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939</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939</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939</v>
      </c>
      <c r="K3166" s="185" t="s">
        <v>115</v>
      </c>
      <c r="L3166" s="193">
        <v>7.9627509999999999</v>
      </c>
      <c r="M3166" s="193" t="s">
        <v>939</v>
      </c>
      <c r="N3166" s="193" t="s">
        <v>947</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939</v>
      </c>
      <c r="K3167" s="185" t="s">
        <v>115</v>
      </c>
      <c r="L3167" s="193">
        <v>4.8155749999999999</v>
      </c>
      <c r="M3167" s="193" t="s">
        <v>939</v>
      </c>
      <c r="N3167" s="193" t="s">
        <v>947</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939</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939</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939</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939</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939</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939</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939</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939</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939</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939</v>
      </c>
      <c r="K3177" s="185" t="s">
        <v>115</v>
      </c>
      <c r="L3177" s="193">
        <v>5.1571040000000004</v>
      </c>
      <c r="M3177" s="193" t="s">
        <v>939</v>
      </c>
      <c r="N3177" s="193" t="s">
        <v>947</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939</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939</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939</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939</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939</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939</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939</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939</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939</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939</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939</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939</v>
      </c>
      <c r="K3189" s="185" t="s">
        <v>115</v>
      </c>
      <c r="L3189" s="193">
        <v>10.09168</v>
      </c>
      <c r="M3189" s="193" t="s">
        <v>939</v>
      </c>
      <c r="N3189" s="193" t="s">
        <v>947</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939</v>
      </c>
      <c r="K3190" s="185" t="s">
        <v>115</v>
      </c>
      <c r="L3190" s="193">
        <v>9.9081919999999997</v>
      </c>
      <c r="M3190" s="193" t="s">
        <v>939</v>
      </c>
      <c r="N3190" s="193" t="s">
        <v>947</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939</v>
      </c>
      <c r="K3191" s="185" t="s">
        <v>115</v>
      </c>
      <c r="L3191" s="193">
        <v>7.3394009999999996</v>
      </c>
      <c r="M3191" s="193" t="s">
        <v>939</v>
      </c>
      <c r="N3191" s="193" t="s">
        <v>947</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939</v>
      </c>
      <c r="K3192" s="185" t="s">
        <v>115</v>
      </c>
      <c r="L3192" s="193">
        <v>6.0550040000000003</v>
      </c>
      <c r="M3192" s="193" t="s">
        <v>939</v>
      </c>
      <c r="N3192" s="193" t="s">
        <v>947</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939</v>
      </c>
      <c r="K3193" s="185" t="s">
        <v>115</v>
      </c>
      <c r="L3193" s="193">
        <v>4.95343</v>
      </c>
      <c r="M3193" s="193" t="s">
        <v>939</v>
      </c>
      <c r="N3193" s="193" t="s">
        <v>947</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939</v>
      </c>
      <c r="K3194" s="185" t="s">
        <v>115</v>
      </c>
      <c r="L3194" s="193">
        <v>6.2384870000000001</v>
      </c>
      <c r="M3194" s="193" t="s">
        <v>939</v>
      </c>
      <c r="N3194" s="193" t="s">
        <v>947</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939</v>
      </c>
      <c r="K3195" s="185" t="s">
        <v>115</v>
      </c>
      <c r="L3195" s="193">
        <v>4.5871279999999999</v>
      </c>
      <c r="M3195" s="193" t="s">
        <v>939</v>
      </c>
      <c r="N3195" s="193" t="s">
        <v>947</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939</v>
      </c>
      <c r="K3196" s="185" t="s">
        <v>115</v>
      </c>
      <c r="L3196" s="193">
        <v>3.3027310000000001</v>
      </c>
      <c r="M3196" s="193" t="s">
        <v>939</v>
      </c>
      <c r="N3196" s="193" t="s">
        <v>947</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939</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939</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939</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939</v>
      </c>
      <c r="K3200" s="185" t="s">
        <v>115</v>
      </c>
      <c r="L3200" s="193">
        <v>14.44495</v>
      </c>
      <c r="M3200" s="193" t="s">
        <v>939</v>
      </c>
      <c r="N3200" s="193" t="s">
        <v>947</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939</v>
      </c>
      <c r="K3201" s="185" t="s">
        <v>115</v>
      </c>
      <c r="L3201" s="193">
        <v>9.4450800000000008</v>
      </c>
      <c r="M3201" s="193" t="s">
        <v>939</v>
      </c>
      <c r="N3201" s="193" t="s">
        <v>947</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939</v>
      </c>
      <c r="K3202" s="185" t="s">
        <v>115</v>
      </c>
      <c r="L3202" s="193">
        <v>4.4434319999999996</v>
      </c>
      <c r="M3202" s="193" t="s">
        <v>939</v>
      </c>
      <c r="N3202" s="193" t="s">
        <v>947</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939</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939</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939</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939</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939</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939</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939</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939</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939</v>
      </c>
      <c r="K3211" s="185" t="s">
        <v>115</v>
      </c>
      <c r="L3211" s="193">
        <v>10.497019999999999</v>
      </c>
      <c r="M3211" s="193" t="s">
        <v>939</v>
      </c>
      <c r="N3211" s="193" t="s">
        <v>947</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939</v>
      </c>
      <c r="K3212" s="185" t="s">
        <v>115</v>
      </c>
      <c r="L3212" s="193">
        <v>5.1564370000000004</v>
      </c>
      <c r="M3212" s="193" t="s">
        <v>939</v>
      </c>
      <c r="N3212" s="193" t="s">
        <v>947</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939</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939</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939</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939</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939</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939</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939</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939</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939</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939</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939</v>
      </c>
      <c r="K3223" s="185" t="s">
        <v>115</v>
      </c>
      <c r="L3223" s="193">
        <v>7.8898510000000002</v>
      </c>
      <c r="M3223" s="193" t="s">
        <v>939</v>
      </c>
      <c r="N3223" s="193" t="s">
        <v>947</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939</v>
      </c>
      <c r="K3224" s="185" t="s">
        <v>115</v>
      </c>
      <c r="L3224" s="193">
        <v>7.8898619999999999</v>
      </c>
      <c r="M3224" s="193" t="s">
        <v>939</v>
      </c>
      <c r="N3224" s="193" t="s">
        <v>947</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939</v>
      </c>
      <c r="K3225" s="185" t="s">
        <v>115</v>
      </c>
      <c r="L3225" s="193">
        <v>5.8715210000000004</v>
      </c>
      <c r="M3225" s="193" t="s">
        <v>939</v>
      </c>
      <c r="N3225" s="193" t="s">
        <v>947</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939</v>
      </c>
      <c r="K3226" s="185" t="s">
        <v>115</v>
      </c>
      <c r="L3226" s="193">
        <v>3.8525239999999998</v>
      </c>
      <c r="M3226" s="193" t="s">
        <v>939</v>
      </c>
      <c r="N3226" s="193" t="s">
        <v>947</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939</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939</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939</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939</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939</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939</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1016</v>
      </c>
      <c r="J3233" s="185" t="s">
        <v>957</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957</v>
      </c>
      <c r="K3234" s="185" t="s">
        <v>115</v>
      </c>
      <c r="L3234" s="193">
        <v>1.764705</v>
      </c>
      <c r="M3234" s="193" t="s">
        <v>957</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957</v>
      </c>
      <c r="K3235" s="185" t="s">
        <v>115</v>
      </c>
      <c r="L3235" s="193">
        <v>4.9411750000000003</v>
      </c>
      <c r="M3235" s="193" t="s">
        <v>957</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957</v>
      </c>
      <c r="K3236" s="185" t="s">
        <v>115</v>
      </c>
      <c r="L3236" s="193">
        <v>4.0235269999999996</v>
      </c>
      <c r="M3236" s="193" t="s">
        <v>957</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957</v>
      </c>
      <c r="K3237" s="185" t="s">
        <v>115</v>
      </c>
      <c r="L3237" s="193">
        <v>3.7764700000000002</v>
      </c>
      <c r="M3237" s="193" t="s">
        <v>957</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957</v>
      </c>
      <c r="K3238" s="185" t="s">
        <v>115</v>
      </c>
      <c r="L3238" s="193">
        <v>2.223535</v>
      </c>
      <c r="M3238" s="193" t="s">
        <v>957</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957</v>
      </c>
      <c r="K3239" s="185" t="s">
        <v>115</v>
      </c>
      <c r="L3239" s="193">
        <v>2.329412</v>
      </c>
      <c r="M3239" s="193" t="s">
        <v>957</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957</v>
      </c>
      <c r="K3240" s="185" t="s">
        <v>115</v>
      </c>
      <c r="L3240" s="193">
        <v>2.4</v>
      </c>
      <c r="M3240" s="193" t="s">
        <v>957</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957</v>
      </c>
      <c r="K3241" s="185" t="s">
        <v>115</v>
      </c>
      <c r="L3241" s="193">
        <v>1.835294</v>
      </c>
      <c r="M3241" s="193" t="s">
        <v>957</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957</v>
      </c>
      <c r="K3242" s="185" t="s">
        <v>115</v>
      </c>
      <c r="L3242" s="193">
        <v>1.376471</v>
      </c>
      <c r="M3242" s="193" t="s">
        <v>957</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957</v>
      </c>
      <c r="K3243" s="185" t="s">
        <v>115</v>
      </c>
      <c r="L3243" s="193">
        <v>1.2</v>
      </c>
      <c r="M3243" s="193" t="s">
        <v>957</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957</v>
      </c>
      <c r="K3244" s="185" t="s">
        <v>115</v>
      </c>
      <c r="L3244" s="193">
        <v>0.6</v>
      </c>
      <c r="M3244" s="193" t="s">
        <v>957</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957</v>
      </c>
      <c r="K3245" s="185" t="s">
        <v>115</v>
      </c>
      <c r="L3245" s="193">
        <v>0.2470588</v>
      </c>
      <c r="M3245" s="193" t="s">
        <v>957</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957</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957</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1050</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957</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957</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957</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957</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957</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957</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957</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957</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957</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957</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957</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957</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957</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957</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957</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957</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957</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957</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957</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957</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957</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957</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957</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957</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957</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957</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957</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957</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957</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957</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957</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1050</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957</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957</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957</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957</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957</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957</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957</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957</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957</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957</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957</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957</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957</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957</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957</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1050</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957</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957</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957</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957</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957</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957</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957</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957</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957</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957</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957</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957</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957</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957</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951</v>
      </c>
      <c r="I3311" s="185">
        <v>88.439930000000004</v>
      </c>
      <c r="J3311" s="185" t="s">
        <v>993</v>
      </c>
      <c r="K3311" s="185" t="s">
        <v>334</v>
      </c>
      <c r="L3311" s="193">
        <v>32.639279999999999</v>
      </c>
      <c r="M3311" s="193" t="s">
        <v>993</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951</v>
      </c>
      <c r="I3312" s="185">
        <v>43.646079999999998</v>
      </c>
      <c r="J3312" s="185" t="s">
        <v>993</v>
      </c>
      <c r="K3312" s="185" t="s">
        <v>334</v>
      </c>
      <c r="L3312" s="193">
        <v>14.66147</v>
      </c>
      <c r="M3312" s="193" t="s">
        <v>993</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951</v>
      </c>
      <c r="I3313" s="185">
        <v>24.10632</v>
      </c>
      <c r="J3313" s="185" t="s">
        <v>993</v>
      </c>
      <c r="K3313" s="185" t="s">
        <v>334</v>
      </c>
      <c r="L3313" s="193">
        <v>4.0551320000000004</v>
      </c>
      <c r="M3313" s="193" t="s">
        <v>993</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951</v>
      </c>
      <c r="I3314" s="185">
        <v>21.101220000000001</v>
      </c>
      <c r="J3314" s="185" t="s">
        <v>993</v>
      </c>
      <c r="K3314" s="185" t="s">
        <v>334</v>
      </c>
      <c r="L3314" s="193">
        <v>6.6513770000000001</v>
      </c>
      <c r="M3314" s="193" t="s">
        <v>993</v>
      </c>
      <c r="N3314" s="193" t="s">
        <v>116</v>
      </c>
      <c r="O3314" s="197"/>
      <c r="P3314" s="187" t="s">
        <v>1051</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951</v>
      </c>
      <c r="I3315" s="185">
        <v>14.15264</v>
      </c>
      <c r="J3315" s="185" t="s">
        <v>993</v>
      </c>
      <c r="K3315" s="185" t="s">
        <v>334</v>
      </c>
      <c r="L3315" s="193">
        <v>4.7539220000000002</v>
      </c>
      <c r="M3315" s="193" t="s">
        <v>993</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951</v>
      </c>
      <c r="I3316" s="185">
        <v>9.7846499999999992</v>
      </c>
      <c r="J3316" s="185" t="s">
        <v>993</v>
      </c>
      <c r="K3316" s="185" t="s">
        <v>334</v>
      </c>
      <c r="L3316" s="193">
        <v>3.4186079999999999</v>
      </c>
      <c r="M3316" s="193" t="s">
        <v>993</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951</v>
      </c>
      <c r="I3317" s="185">
        <v>9.4880169999999993</v>
      </c>
      <c r="J3317" s="185" t="s">
        <v>993</v>
      </c>
      <c r="K3317" s="185" t="s">
        <v>334</v>
      </c>
      <c r="L3317" s="193">
        <v>3.3776920000000001</v>
      </c>
      <c r="M3317" s="193" t="s">
        <v>993</v>
      </c>
      <c r="N3317" s="193" t="s">
        <v>116</v>
      </c>
      <c r="O3317" s="197"/>
      <c r="P3317" s="187" t="s">
        <v>1052</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951</v>
      </c>
      <c r="I3318" s="185">
        <v>9.1065109999999994</v>
      </c>
      <c r="J3318" s="185" t="s">
        <v>993</v>
      </c>
      <c r="K3318" s="185" t="s">
        <v>334</v>
      </c>
      <c r="L3318" s="193">
        <v>3.8662610000000002</v>
      </c>
      <c r="M3318" s="193" t="s">
        <v>993</v>
      </c>
      <c r="N3318" s="193" t="s">
        <v>116</v>
      </c>
      <c r="O3318" s="197"/>
      <c r="P3318" s="187" t="s">
        <v>1052</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951</v>
      </c>
      <c r="I3319" s="185">
        <v>8.5632719999999996</v>
      </c>
      <c r="J3319" s="185" t="s">
        <v>993</v>
      </c>
      <c r="K3319" s="185" t="s">
        <v>334</v>
      </c>
      <c r="L3319" s="193">
        <v>3.6857950000000002</v>
      </c>
      <c r="M3319" s="193" t="s">
        <v>993</v>
      </c>
      <c r="N3319" s="193" t="s">
        <v>116</v>
      </c>
      <c r="O3319" s="197"/>
      <c r="P3319" s="187" t="s">
        <v>1052</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951</v>
      </c>
      <c r="I3320" s="185">
        <v>7.970453</v>
      </c>
      <c r="J3320" s="185" t="s">
        <v>993</v>
      </c>
      <c r="K3320" s="185" t="s">
        <v>334</v>
      </c>
      <c r="L3320" s="193">
        <v>3.2409409999999998</v>
      </c>
      <c r="M3320" s="193" t="s">
        <v>993</v>
      </c>
      <c r="N3320" s="193" t="s">
        <v>116</v>
      </c>
      <c r="O3320" s="197"/>
      <c r="P3320" s="187" t="s">
        <v>1052</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951</v>
      </c>
      <c r="I3321" s="185">
        <v>7.8073360000000003</v>
      </c>
      <c r="J3321" s="185" t="s">
        <v>993</v>
      </c>
      <c r="K3321" s="185" t="s">
        <v>334</v>
      </c>
      <c r="L3321" s="193">
        <v>3.5822440000000002</v>
      </c>
      <c r="M3321" s="193" t="s">
        <v>993</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951</v>
      </c>
      <c r="I3322" s="185">
        <v>6.8317730000000001</v>
      </c>
      <c r="J3322" s="185" t="s">
        <v>993</v>
      </c>
      <c r="K3322" s="185" t="s">
        <v>334</v>
      </c>
      <c r="L3322" s="193">
        <v>2.9004979999999998</v>
      </c>
      <c r="M3322" s="193" t="s">
        <v>993</v>
      </c>
      <c r="N3322" s="193" t="s">
        <v>116</v>
      </c>
      <c r="O3322" s="197"/>
      <c r="P3322" s="187" t="s">
        <v>1052</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951</v>
      </c>
      <c r="I3323" s="185">
        <v>6.1659170000000003</v>
      </c>
      <c r="J3323" s="185" t="s">
        <v>993</v>
      </c>
      <c r="K3323" s="185" t="s">
        <v>334</v>
      </c>
      <c r="L3323" s="193">
        <v>2.2754859999999999</v>
      </c>
      <c r="M3323" s="193" t="s">
        <v>993</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951</v>
      </c>
      <c r="I3324" s="185">
        <v>4.9703920000000004</v>
      </c>
      <c r="J3324" s="185" t="s">
        <v>993</v>
      </c>
      <c r="K3324" s="185" t="s">
        <v>334</v>
      </c>
      <c r="L3324" s="193">
        <v>1.601458</v>
      </c>
      <c r="M3324" s="193" t="s">
        <v>993</v>
      </c>
      <c r="N3324" s="193" t="s">
        <v>116</v>
      </c>
      <c r="O3324" s="197"/>
      <c r="P3324" s="187" t="s">
        <v>1052</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951</v>
      </c>
      <c r="I3325" s="185">
        <v>4.7679309999999999</v>
      </c>
      <c r="J3325" s="185" t="s">
        <v>993</v>
      </c>
      <c r="K3325" s="185" t="s">
        <v>334</v>
      </c>
      <c r="L3325" s="193">
        <v>1.9096919999999999</v>
      </c>
      <c r="M3325" s="193" t="s">
        <v>993</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951</v>
      </c>
      <c r="I3326" s="185">
        <v>2.9136669999999998</v>
      </c>
      <c r="J3326" s="185" t="s">
        <v>993</v>
      </c>
      <c r="K3326" s="185" t="s">
        <v>334</v>
      </c>
      <c r="L3326" s="193">
        <v>1.3845529999999999</v>
      </c>
      <c r="M3326" s="193" t="s">
        <v>993</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951</v>
      </c>
      <c r="I3327" s="185">
        <v>2.0759479999999999</v>
      </c>
      <c r="J3327" s="185" t="s">
        <v>993</v>
      </c>
      <c r="K3327" s="185" t="s">
        <v>334</v>
      </c>
      <c r="L3327" s="193">
        <v>0.56434150000000005</v>
      </c>
      <c r="M3327" s="193" t="s">
        <v>993</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951</v>
      </c>
      <c r="I3328" s="185">
        <v>1.890862</v>
      </c>
      <c r="J3328" s="185" t="s">
        <v>993</v>
      </c>
      <c r="K3328" s="185" t="s">
        <v>334</v>
      </c>
      <c r="L3328" s="193">
        <v>0.64795789999999998</v>
      </c>
      <c r="M3328" s="193" t="s">
        <v>993</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951</v>
      </c>
      <c r="I3329" s="185">
        <v>1.417972</v>
      </c>
      <c r="J3329" s="185" t="s">
        <v>993</v>
      </c>
      <c r="K3329" s="185" t="s">
        <v>334</v>
      </c>
      <c r="L3329" s="193">
        <v>0.61032160000000002</v>
      </c>
      <c r="M3329" s="193" t="s">
        <v>993</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951</v>
      </c>
      <c r="I3330" s="185">
        <v>71.337040000000002</v>
      </c>
      <c r="J3330" s="185" t="s">
        <v>993</v>
      </c>
      <c r="K3330" s="185" t="s">
        <v>334</v>
      </c>
      <c r="L3330" s="193">
        <v>23.476050000000001</v>
      </c>
      <c r="M3330" s="193" t="s">
        <v>993</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951</v>
      </c>
      <c r="I3331" s="185">
        <v>39.402070000000002</v>
      </c>
      <c r="J3331" s="185" t="s">
        <v>993</v>
      </c>
      <c r="K3331" s="185" t="s">
        <v>334</v>
      </c>
      <c r="L3331" s="193">
        <v>24.800219999999999</v>
      </c>
      <c r="M3331" s="193" t="s">
        <v>993</v>
      </c>
      <c r="N3331" s="193" t="s">
        <v>116</v>
      </c>
      <c r="O3331" s="197"/>
      <c r="P3331" s="187" t="s">
        <v>1052</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951</v>
      </c>
      <c r="I3332" s="185">
        <v>23.379930000000002</v>
      </c>
      <c r="J3332" s="185" t="s">
        <v>993</v>
      </c>
      <c r="K3332" s="185" t="s">
        <v>334</v>
      </c>
      <c r="L3332" s="193">
        <v>13.683299999999999</v>
      </c>
      <c r="M3332" s="193" t="s">
        <v>993</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951</v>
      </c>
      <c r="I3333" s="185">
        <v>14.750500000000001</v>
      </c>
      <c r="J3333" s="185" t="s">
        <v>993</v>
      </c>
      <c r="K3333" s="185" t="s">
        <v>334</v>
      </c>
      <c r="L3333" s="193">
        <v>2.2281300000000002</v>
      </c>
      <c r="M3333" s="193" t="s">
        <v>993</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951</v>
      </c>
      <c r="I3334" s="185">
        <v>11.41934</v>
      </c>
      <c r="J3334" s="185" t="s">
        <v>993</v>
      </c>
      <c r="K3334" s="185" t="s">
        <v>334</v>
      </c>
      <c r="L3334" s="193">
        <v>1.524275</v>
      </c>
      <c r="M3334" s="193" t="s">
        <v>993</v>
      </c>
      <c r="N3334" s="193" t="s">
        <v>116</v>
      </c>
      <c r="O3334" s="197"/>
      <c r="P3334" s="187" t="s">
        <v>1051</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951</v>
      </c>
      <c r="I3335" s="185">
        <v>7.6589749999999999</v>
      </c>
      <c r="J3335" s="185" t="s">
        <v>993</v>
      </c>
      <c r="K3335" s="185" t="s">
        <v>334</v>
      </c>
      <c r="L3335" s="193">
        <v>1.544025</v>
      </c>
      <c r="M3335" s="193" t="s">
        <v>993</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951</v>
      </c>
      <c r="I3336" s="185">
        <v>4.7799690000000004</v>
      </c>
      <c r="J3336" s="185" t="s">
        <v>993</v>
      </c>
      <c r="K3336" s="185" t="s">
        <v>334</v>
      </c>
      <c r="L3336" s="193">
        <v>1.3348610000000001</v>
      </c>
      <c r="M3336" s="193" t="s">
        <v>993</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951</v>
      </c>
      <c r="I3337" s="185">
        <v>4.6828339999999997</v>
      </c>
      <c r="J3337" s="185" t="s">
        <v>993</v>
      </c>
      <c r="K3337" s="185" t="s">
        <v>334</v>
      </c>
      <c r="L3337" s="193">
        <v>1.376112</v>
      </c>
      <c r="M3337" s="193" t="s">
        <v>993</v>
      </c>
      <c r="N3337" s="193" t="s">
        <v>116</v>
      </c>
      <c r="O3337" s="197"/>
      <c r="P3337" s="187" t="s">
        <v>1052</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951</v>
      </c>
      <c r="I3338" s="185">
        <v>4.448874</v>
      </c>
      <c r="J3338" s="185" t="s">
        <v>993</v>
      </c>
      <c r="K3338" s="185" t="s">
        <v>334</v>
      </c>
      <c r="L3338" s="193">
        <v>1.004345</v>
      </c>
      <c r="M3338" s="193" t="s">
        <v>993</v>
      </c>
      <c r="N3338" s="193" t="s">
        <v>116</v>
      </c>
      <c r="O3338" s="197"/>
      <c r="P3338" s="187" t="s">
        <v>1052</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951</v>
      </c>
      <c r="I3339" s="185">
        <v>3.8545449999999999</v>
      </c>
      <c r="J3339" s="185" t="s">
        <v>993</v>
      </c>
      <c r="K3339" s="185" t="s">
        <v>334</v>
      </c>
      <c r="L3339" s="193">
        <v>1.2685329999999999</v>
      </c>
      <c r="M3339" s="193" t="s">
        <v>993</v>
      </c>
      <c r="N3339" s="193" t="s">
        <v>116</v>
      </c>
      <c r="O3339" s="197"/>
      <c r="P3339" s="187" t="s">
        <v>1052</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951</v>
      </c>
      <c r="I3340" s="185">
        <v>3.7376109999999998</v>
      </c>
      <c r="J3340" s="185" t="s">
        <v>993</v>
      </c>
      <c r="K3340" s="185" t="s">
        <v>334</v>
      </c>
      <c r="L3340" s="193">
        <v>1.0711980000000001</v>
      </c>
      <c r="M3340" s="193" t="s">
        <v>993</v>
      </c>
      <c r="N3340" s="193" t="s">
        <v>116</v>
      </c>
      <c r="O3340" s="197"/>
      <c r="P3340" s="187" t="s">
        <v>1052</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951</v>
      </c>
      <c r="I3341" s="185">
        <v>3.443009</v>
      </c>
      <c r="J3341" s="185" t="s">
        <v>993</v>
      </c>
      <c r="K3341" s="185" t="s">
        <v>334</v>
      </c>
      <c r="L3341" s="193">
        <v>1.2705709999999999</v>
      </c>
      <c r="M3341" s="193" t="s">
        <v>993</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951</v>
      </c>
      <c r="I3342" s="185">
        <v>2.8919510000000002</v>
      </c>
      <c r="J3342" s="185" t="s">
        <v>993</v>
      </c>
      <c r="K3342" s="185" t="s">
        <v>334</v>
      </c>
      <c r="L3342" s="193">
        <v>0.78612590000000004</v>
      </c>
      <c r="M3342" s="193" t="s">
        <v>993</v>
      </c>
      <c r="N3342" s="193" t="s">
        <v>116</v>
      </c>
      <c r="O3342" s="197"/>
      <c r="P3342" s="187" t="s">
        <v>1052</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951</v>
      </c>
      <c r="I3343" s="185">
        <v>2.832767</v>
      </c>
      <c r="J3343" s="185" t="s">
        <v>993</v>
      </c>
      <c r="K3343" s="185" t="s">
        <v>334</v>
      </c>
      <c r="L3343" s="193">
        <v>0.59410479999999999</v>
      </c>
      <c r="M3343" s="193" t="s">
        <v>993</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951</v>
      </c>
      <c r="I3344" s="185">
        <v>2.5038239999999998</v>
      </c>
      <c r="J3344" s="185" t="s">
        <v>993</v>
      </c>
      <c r="K3344" s="185" t="s">
        <v>334</v>
      </c>
      <c r="L3344" s="193">
        <v>0.73578189999999999</v>
      </c>
      <c r="M3344" s="193" t="s">
        <v>993</v>
      </c>
      <c r="N3344" s="193" t="s">
        <v>116</v>
      </c>
      <c r="O3344" s="197"/>
      <c r="P3344" s="187" t="s">
        <v>1052</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951</v>
      </c>
      <c r="I3345" s="185">
        <v>1.766891</v>
      </c>
      <c r="J3345" s="185" t="s">
        <v>993</v>
      </c>
      <c r="K3345" s="185" t="s">
        <v>334</v>
      </c>
      <c r="L3345" s="193">
        <v>0.51922440000000003</v>
      </c>
      <c r="M3345" s="193" t="s">
        <v>993</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951</v>
      </c>
      <c r="I3346" s="185">
        <v>1.2084189999999999</v>
      </c>
      <c r="J3346" s="185" t="s">
        <v>993</v>
      </c>
      <c r="K3346" s="185" t="s">
        <v>334</v>
      </c>
      <c r="L3346" s="193">
        <v>0.74663389999999996</v>
      </c>
      <c r="M3346" s="193" t="s">
        <v>993</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951</v>
      </c>
      <c r="I3347" s="185">
        <v>0.81803539999999997</v>
      </c>
      <c r="J3347" s="185" t="s">
        <v>993</v>
      </c>
      <c r="K3347" s="185" t="s">
        <v>334</v>
      </c>
      <c r="L3347" s="193">
        <v>0.49896079999999998</v>
      </c>
      <c r="M3347" s="193" t="s">
        <v>993</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951</v>
      </c>
      <c r="I3348" s="185">
        <v>0.77623489999999995</v>
      </c>
      <c r="J3348" s="185" t="s">
        <v>993</v>
      </c>
      <c r="K3348" s="185" t="s">
        <v>334</v>
      </c>
      <c r="L3348" s="193">
        <v>0.43738900000000003</v>
      </c>
      <c r="M3348" s="193" t="s">
        <v>993</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951</v>
      </c>
      <c r="I3349" s="185">
        <v>147.56870000000001</v>
      </c>
      <c r="J3349" s="185" t="s">
        <v>993</v>
      </c>
      <c r="K3349" s="185" t="s">
        <v>334</v>
      </c>
      <c r="L3349" s="193">
        <v>1.783752</v>
      </c>
      <c r="M3349" s="193" t="s">
        <v>993</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951</v>
      </c>
      <c r="I3350" s="185">
        <v>102.4498</v>
      </c>
      <c r="J3350" s="185" t="s">
        <v>993</v>
      </c>
      <c r="K3350" s="185" t="s">
        <v>334</v>
      </c>
      <c r="L3350" s="193">
        <v>1.253601</v>
      </c>
      <c r="M3350" s="193" t="s">
        <v>993</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951</v>
      </c>
      <c r="I3351" s="185">
        <v>71.992789999999999</v>
      </c>
      <c r="J3351" s="185" t="s">
        <v>993</v>
      </c>
      <c r="K3351" s="185" t="s">
        <v>334</v>
      </c>
      <c r="L3351" s="193">
        <v>20.95223</v>
      </c>
      <c r="M3351" s="193" t="s">
        <v>993</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951</v>
      </c>
      <c r="I3352" s="185">
        <v>57.834449999999997</v>
      </c>
      <c r="J3352" s="185" t="s">
        <v>993</v>
      </c>
      <c r="K3352" s="185" t="s">
        <v>334</v>
      </c>
      <c r="L3352" s="193" t="s">
        <v>1053</v>
      </c>
      <c r="M3352" s="193" t="s">
        <v>993</v>
      </c>
      <c r="N3352" s="193" t="s">
        <v>116</v>
      </c>
      <c r="O3352" s="197"/>
      <c r="P3352" s="187" t="s">
        <v>1050</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951</v>
      </c>
      <c r="I3353" s="185">
        <v>47.599879999999999</v>
      </c>
      <c r="J3353" s="185" t="s">
        <v>993</v>
      </c>
      <c r="K3353" s="185" t="s">
        <v>334</v>
      </c>
      <c r="L3353" s="193">
        <v>15.363149999999999</v>
      </c>
      <c r="M3353" s="193" t="s">
        <v>993</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951</v>
      </c>
      <c r="I3354" s="185">
        <v>45.883479999999999</v>
      </c>
      <c r="J3354" s="185" t="s">
        <v>993</v>
      </c>
      <c r="K3354" s="185" t="s">
        <v>334</v>
      </c>
      <c r="L3354" s="193">
        <v>13.35073</v>
      </c>
      <c r="M3354" s="193" t="s">
        <v>993</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951</v>
      </c>
      <c r="I3355" s="185">
        <v>42.644359999999999</v>
      </c>
      <c r="J3355" s="185" t="s">
        <v>993</v>
      </c>
      <c r="K3355" s="185" t="s">
        <v>334</v>
      </c>
      <c r="L3355" s="193">
        <v>15.15118</v>
      </c>
      <c r="M3355" s="193" t="s">
        <v>993</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951</v>
      </c>
      <c r="I3356" s="185">
        <v>28.19406</v>
      </c>
      <c r="J3356" s="185" t="s">
        <v>993</v>
      </c>
      <c r="K3356" s="185" t="s">
        <v>334</v>
      </c>
      <c r="L3356" s="193">
        <v>12.414709999999999</v>
      </c>
      <c r="M3356" s="193" t="s">
        <v>993</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951</v>
      </c>
      <c r="I3357" s="185">
        <v>28.18796</v>
      </c>
      <c r="J3357" s="185" t="s">
        <v>993</v>
      </c>
      <c r="K3357" s="185" t="s">
        <v>334</v>
      </c>
      <c r="L3357" s="193">
        <v>11.91933</v>
      </c>
      <c r="M3357" s="193" t="s">
        <v>993</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951</v>
      </c>
      <c r="I3358" s="185">
        <v>19.085979999999999</v>
      </c>
      <c r="J3358" s="185" t="s">
        <v>993</v>
      </c>
      <c r="K3358" s="185" t="s">
        <v>334</v>
      </c>
      <c r="L3358" s="193">
        <v>9.7738060000000004</v>
      </c>
      <c r="M3358" s="193" t="s">
        <v>993</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951</v>
      </c>
      <c r="I3359" s="185">
        <v>15.891120000000001</v>
      </c>
      <c r="J3359" s="185" t="s">
        <v>993</v>
      </c>
      <c r="K3359" s="185" t="s">
        <v>334</v>
      </c>
      <c r="L3359" s="193">
        <v>10.59309</v>
      </c>
      <c r="M3359" s="193" t="s">
        <v>993</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951</v>
      </c>
      <c r="I3360" s="185">
        <v>8.6379470000000005</v>
      </c>
      <c r="J3360" s="185" t="s">
        <v>993</v>
      </c>
      <c r="K3360" s="185" t="s">
        <v>334</v>
      </c>
      <c r="L3360" s="193">
        <v>7.4232750000000003</v>
      </c>
      <c r="M3360" s="193" t="s">
        <v>993</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951</v>
      </c>
      <c r="I3361" s="185">
        <v>5.4330949999999998</v>
      </c>
      <c r="J3361" s="185" t="s">
        <v>993</v>
      </c>
      <c r="K3361" s="185" t="s">
        <v>334</v>
      </c>
      <c r="L3361" s="193">
        <v>6.2564089999999997</v>
      </c>
      <c r="M3361" s="193" t="s">
        <v>993</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951</v>
      </c>
      <c r="I3362" s="185">
        <v>3.6314679999999999</v>
      </c>
      <c r="J3362" s="185" t="s">
        <v>993</v>
      </c>
      <c r="K3362" s="185" t="s">
        <v>334</v>
      </c>
      <c r="L3362" s="193">
        <v>4.4722939999999998</v>
      </c>
      <c r="M3362" s="193" t="s">
        <v>993</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951</v>
      </c>
      <c r="I3363" s="185">
        <v>2.368938</v>
      </c>
      <c r="J3363" s="185" t="s">
        <v>993</v>
      </c>
      <c r="K3363" s="185" t="s">
        <v>334</v>
      </c>
      <c r="L3363" s="193">
        <v>3.528912</v>
      </c>
      <c r="M3363" s="193" t="s">
        <v>993</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951</v>
      </c>
      <c r="I3364" s="185">
        <v>1.5642910000000001</v>
      </c>
      <c r="J3364" s="185" t="s">
        <v>993</v>
      </c>
      <c r="K3364" s="185" t="s">
        <v>334</v>
      </c>
      <c r="L3364" s="193">
        <v>2.8338000000000001</v>
      </c>
      <c r="M3364" s="193" t="s">
        <v>993</v>
      </c>
      <c r="N3364" s="193" t="s">
        <v>116</v>
      </c>
      <c r="O3364" s="197"/>
      <c r="P3364" s="187" t="s">
        <v>1052</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951</v>
      </c>
      <c r="I3365" s="185">
        <v>160.67789999999999</v>
      </c>
      <c r="J3365" s="185" t="s">
        <v>993</v>
      </c>
      <c r="K3365" s="185" t="s">
        <v>334</v>
      </c>
      <c r="L3365" s="193">
        <v>50.46752</v>
      </c>
      <c r="M3365" s="193" t="s">
        <v>993</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951</v>
      </c>
      <c r="I3366" s="185">
        <v>78.399500000000003</v>
      </c>
      <c r="J3366" s="185" t="s">
        <v>993</v>
      </c>
      <c r="K3366" s="185" t="s">
        <v>334</v>
      </c>
      <c r="L3366" s="193">
        <v>16.927299999999999</v>
      </c>
      <c r="M3366" s="193" t="s">
        <v>993</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951</v>
      </c>
      <c r="I3367" s="185">
        <v>52.476410000000001</v>
      </c>
      <c r="J3367" s="185" t="s">
        <v>993</v>
      </c>
      <c r="K3367" s="185" t="s">
        <v>334</v>
      </c>
      <c r="L3367" s="193">
        <v>11.8276</v>
      </c>
      <c r="M3367" s="193" t="s">
        <v>993</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951</v>
      </c>
      <c r="I3368" s="185">
        <v>38.246090000000002</v>
      </c>
      <c r="J3368" s="185" t="s">
        <v>993</v>
      </c>
      <c r="K3368" s="185" t="s">
        <v>334</v>
      </c>
      <c r="L3368" s="193">
        <v>10.026949999999999</v>
      </c>
      <c r="M3368" s="193" t="s">
        <v>993</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951</v>
      </c>
      <c r="I3369" s="185">
        <v>31.47945</v>
      </c>
      <c r="J3369" s="185" t="s">
        <v>993</v>
      </c>
      <c r="K3369" s="185" t="s">
        <v>334</v>
      </c>
      <c r="L3369" s="193">
        <v>7.3898720000000004</v>
      </c>
      <c r="M3369" s="193" t="s">
        <v>993</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951</v>
      </c>
      <c r="I3370" s="185">
        <v>24.377890000000001</v>
      </c>
      <c r="J3370" s="185" t="s">
        <v>993</v>
      </c>
      <c r="K3370" s="185" t="s">
        <v>334</v>
      </c>
      <c r="L3370" s="193">
        <v>6.3906970000000003</v>
      </c>
      <c r="M3370" s="193" t="s">
        <v>993</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951</v>
      </c>
      <c r="I3371" s="185">
        <v>16.716989999999999</v>
      </c>
      <c r="J3371" s="185" t="s">
        <v>993</v>
      </c>
      <c r="K3371" s="185" t="s">
        <v>334</v>
      </c>
      <c r="L3371" s="193">
        <v>3.7678199999999999</v>
      </c>
      <c r="M3371" s="193" t="s">
        <v>993</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951</v>
      </c>
      <c r="I3372" s="185">
        <v>13.59141</v>
      </c>
      <c r="J3372" s="185" t="s">
        <v>993</v>
      </c>
      <c r="K3372" s="185" t="s">
        <v>334</v>
      </c>
      <c r="L3372" s="193">
        <v>2.9345340000000002</v>
      </c>
      <c r="M3372" s="193" t="s">
        <v>993</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951</v>
      </c>
      <c r="I3373" s="185">
        <v>10.272349999999999</v>
      </c>
      <c r="J3373" s="185" t="s">
        <v>993</v>
      </c>
      <c r="K3373" s="185" t="s">
        <v>334</v>
      </c>
      <c r="L3373" s="193">
        <v>2.6003530000000001</v>
      </c>
      <c r="M3373" s="193" t="s">
        <v>993</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951</v>
      </c>
      <c r="I3374" s="185">
        <v>7.3916209999999998</v>
      </c>
      <c r="J3374" s="185" t="s">
        <v>993</v>
      </c>
      <c r="K3374" s="185" t="s">
        <v>334</v>
      </c>
      <c r="L3374" s="193">
        <v>2.0690360000000001</v>
      </c>
      <c r="M3374" s="193" t="s">
        <v>993</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951</v>
      </c>
      <c r="I3375" s="185">
        <v>3.9722599999999999</v>
      </c>
      <c r="J3375" s="185" t="s">
        <v>993</v>
      </c>
      <c r="K3375" s="185" t="s">
        <v>334</v>
      </c>
      <c r="L3375" s="193">
        <v>1.674153</v>
      </c>
      <c r="M3375" s="193" t="s">
        <v>993</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951</v>
      </c>
      <c r="I3376" s="185">
        <v>1.6930080000000001</v>
      </c>
      <c r="J3376" s="185" t="s">
        <v>993</v>
      </c>
      <c r="K3376" s="185" t="s">
        <v>334</v>
      </c>
      <c r="L3376" s="193">
        <v>0.48860789999999998</v>
      </c>
      <c r="M3376" s="193" t="s">
        <v>993</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951</v>
      </c>
      <c r="I3377" s="185">
        <v>0.80503760000000002</v>
      </c>
      <c r="J3377" s="185" t="s">
        <v>993</v>
      </c>
      <c r="K3377" s="185" t="s">
        <v>334</v>
      </c>
      <c r="L3377" s="193">
        <v>0.23233680000000001</v>
      </c>
      <c r="M3377" s="193" t="s">
        <v>993</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951</v>
      </c>
      <c r="I3378" s="185">
        <v>0.41177839999999999</v>
      </c>
      <c r="J3378" s="185" t="s">
        <v>993</v>
      </c>
      <c r="K3378" s="185" t="s">
        <v>334</v>
      </c>
      <c r="L3378" s="193">
        <v>0.22039030000000001</v>
      </c>
      <c r="M3378" s="193" t="s">
        <v>993</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939</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939</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939</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939</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939</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939</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939</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939</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939</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939</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939</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939</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939</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939</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939</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939</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939</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939</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939</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939</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939</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939</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939</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939</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939</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939</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939</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939</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939</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939</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939</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939</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939</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939</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939</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939</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939</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939</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939</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939</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939</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939</v>
      </c>
      <c r="K3420" s="185" t="s">
        <v>115</v>
      </c>
      <c r="M3420" s="193"/>
      <c r="N3420" s="193"/>
      <c r="O3420" s="197"/>
      <c r="P3420" s="186" t="s">
        <v>1027</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1054</v>
      </c>
      <c r="J3421" s="185" t="s">
        <v>939</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939</v>
      </c>
      <c r="K3422" s="185" t="s">
        <v>334</v>
      </c>
      <c r="L3422" s="193">
        <v>13.33333</v>
      </c>
      <c r="M3422" s="193" t="s">
        <v>939</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939</v>
      </c>
      <c r="K3423" s="185" t="s">
        <v>334</v>
      </c>
      <c r="L3423" s="193">
        <v>9.5999979999999994</v>
      </c>
      <c r="M3423" s="193" t="s">
        <v>939</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939</v>
      </c>
      <c r="K3424" s="185" t="s">
        <v>334</v>
      </c>
      <c r="L3424" s="193">
        <v>5.866663</v>
      </c>
      <c r="M3424" s="193" t="s">
        <v>939</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939</v>
      </c>
      <c r="K3425" s="185" t="s">
        <v>334</v>
      </c>
      <c r="L3425" s="193">
        <v>4.0000020000000003</v>
      </c>
      <c r="M3425" s="193" t="s">
        <v>939</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939</v>
      </c>
      <c r="K3426" s="185" t="s">
        <v>334</v>
      </c>
      <c r="L3426" s="193">
        <v>4.5333300000000003</v>
      </c>
      <c r="M3426" s="193" t="s">
        <v>939</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939</v>
      </c>
      <c r="K3427" s="185" t="s">
        <v>334</v>
      </c>
      <c r="L3427" s="193">
        <v>5.0666690000000001</v>
      </c>
      <c r="M3427" s="193" t="s">
        <v>939</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939</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939</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1054</v>
      </c>
      <c r="J3430" s="185" t="s">
        <v>939</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939</v>
      </c>
      <c r="K3431" s="185" t="s">
        <v>334</v>
      </c>
      <c r="L3431" s="193">
        <v>47.466659999999997</v>
      </c>
      <c r="M3431" s="193" t="s">
        <v>939</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939</v>
      </c>
      <c r="K3432" s="185" t="s">
        <v>334</v>
      </c>
      <c r="L3432" s="193">
        <v>30.66666</v>
      </c>
      <c r="M3432" s="193" t="s">
        <v>939</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939</v>
      </c>
      <c r="K3433" s="185" t="s">
        <v>334</v>
      </c>
      <c r="L3433" s="193">
        <v>26.933340000000001</v>
      </c>
      <c r="M3433" s="193" t="s">
        <v>939</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939</v>
      </c>
      <c r="K3434" s="185" t="s">
        <v>334</v>
      </c>
      <c r="L3434" s="193">
        <v>23.733339999999998</v>
      </c>
      <c r="M3434" s="193" t="s">
        <v>939</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939</v>
      </c>
      <c r="K3435" s="185" t="s">
        <v>334</v>
      </c>
      <c r="L3435" s="193">
        <v>14.93333</v>
      </c>
      <c r="M3435" s="193" t="s">
        <v>939</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939</v>
      </c>
      <c r="K3436" s="185" t="s">
        <v>334</v>
      </c>
      <c r="L3436" s="193">
        <v>12.8</v>
      </c>
      <c r="M3436" s="193" t="s">
        <v>939</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939</v>
      </c>
      <c r="K3437" s="185" t="s">
        <v>334</v>
      </c>
      <c r="L3437" s="193">
        <v>10.66667</v>
      </c>
      <c r="M3437" s="193" t="s">
        <v>939</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939</v>
      </c>
      <c r="K3438" s="185" t="s">
        <v>334</v>
      </c>
      <c r="L3438" s="193">
        <v>6.9333309999999999</v>
      </c>
      <c r="M3438" s="193" t="s">
        <v>939</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939</v>
      </c>
      <c r="K3439" s="185" t="s">
        <v>334</v>
      </c>
      <c r="L3439" s="193">
        <v>4.2666659999999998</v>
      </c>
      <c r="M3439" s="193" t="s">
        <v>939</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939</v>
      </c>
      <c r="K3440" s="185" t="s">
        <v>334</v>
      </c>
      <c r="L3440" s="193">
        <v>3.733333</v>
      </c>
      <c r="M3440" s="193" t="s">
        <v>939</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939</v>
      </c>
      <c r="K3441" s="185" t="s">
        <v>334</v>
      </c>
      <c r="L3441" s="193">
        <v>379.31029999999998</v>
      </c>
      <c r="M3441" s="193" t="s">
        <v>939</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939</v>
      </c>
      <c r="K3442" s="185" t="s">
        <v>334</v>
      </c>
      <c r="L3442" s="193">
        <v>508.62110000000001</v>
      </c>
      <c r="M3442" s="193" t="s">
        <v>939</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939</v>
      </c>
      <c r="K3443" s="185" t="s">
        <v>334</v>
      </c>
      <c r="L3443" s="193">
        <v>512.93119999999999</v>
      </c>
      <c r="M3443" s="193" t="s">
        <v>939</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939</v>
      </c>
      <c r="K3444" s="185" t="s">
        <v>334</v>
      </c>
      <c r="L3444" s="193">
        <v>642.24170000000004</v>
      </c>
      <c r="M3444" s="193" t="s">
        <v>939</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939</v>
      </c>
      <c r="K3445" s="185" t="s">
        <v>334</v>
      </c>
      <c r="L3445" s="193">
        <v>577.58579999999995</v>
      </c>
      <c r="M3445" s="193" t="s">
        <v>939</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939</v>
      </c>
      <c r="K3446" s="185" t="s">
        <v>334</v>
      </c>
      <c r="L3446" s="193">
        <v>590.5172</v>
      </c>
      <c r="M3446" s="193" t="s">
        <v>939</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939</v>
      </c>
      <c r="K3447" s="185" t="s">
        <v>334</v>
      </c>
      <c r="L3447" s="193">
        <v>525.86220000000003</v>
      </c>
      <c r="M3447" s="193" t="s">
        <v>939</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939</v>
      </c>
      <c r="K3448" s="185" t="s">
        <v>334</v>
      </c>
      <c r="L3448" s="193">
        <v>400.8621</v>
      </c>
      <c r="M3448" s="193" t="s">
        <v>939</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939</v>
      </c>
      <c r="K3449" s="185" t="s">
        <v>334</v>
      </c>
      <c r="L3449" s="193">
        <v>340.5172</v>
      </c>
      <c r="M3449" s="193" t="s">
        <v>939</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939</v>
      </c>
      <c r="K3450" s="185" t="s">
        <v>334</v>
      </c>
      <c r="L3450" s="193">
        <v>314.65519999999998</v>
      </c>
      <c r="M3450" s="193" t="s">
        <v>939</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939</v>
      </c>
      <c r="K3451" s="185" t="s">
        <v>334</v>
      </c>
      <c r="L3451" s="193">
        <v>172.41380000000001</v>
      </c>
      <c r="M3451" s="193" t="s">
        <v>939</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1054</v>
      </c>
      <c r="J3452" s="185" t="s">
        <v>939</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939</v>
      </c>
      <c r="K3453" s="185" t="s">
        <v>334</v>
      </c>
      <c r="L3453" s="193">
        <v>12.857139999999999</v>
      </c>
      <c r="M3453" s="193" t="s">
        <v>939</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939</v>
      </c>
      <c r="K3454" s="185" t="s">
        <v>334</v>
      </c>
      <c r="L3454" s="193">
        <v>8.3035739999999993</v>
      </c>
      <c r="M3454" s="193" t="s">
        <v>939</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939</v>
      </c>
      <c r="K3455" s="185" t="s">
        <v>334</v>
      </c>
      <c r="L3455" s="193">
        <v>5.892855</v>
      </c>
      <c r="M3455" s="193" t="s">
        <v>939</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939</v>
      </c>
      <c r="K3456" s="185" t="s">
        <v>334</v>
      </c>
      <c r="L3456" s="193">
        <v>4.0178510000000003</v>
      </c>
      <c r="M3456" s="193" t="s">
        <v>939</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939</v>
      </c>
      <c r="K3457" s="185" t="s">
        <v>334</v>
      </c>
      <c r="L3457" s="193">
        <v>4.2857130000000003</v>
      </c>
      <c r="M3457" s="193" t="s">
        <v>939</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939</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939</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939</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939</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939</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1054</v>
      </c>
      <c r="J3463" s="185" t="s">
        <v>939</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939</v>
      </c>
      <c r="K3464" s="185" t="s">
        <v>334</v>
      </c>
      <c r="L3464" s="193">
        <v>17.410710000000002</v>
      </c>
      <c r="M3464" s="193" t="s">
        <v>939</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939</v>
      </c>
      <c r="K3465" s="185" t="s">
        <v>334</v>
      </c>
      <c r="L3465" s="193">
        <v>6.4285740000000002</v>
      </c>
      <c r="M3465" s="193" t="s">
        <v>939</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939</v>
      </c>
      <c r="K3466" s="185" t="s">
        <v>334</v>
      </c>
      <c r="L3466" s="193">
        <v>3.2142909999999998</v>
      </c>
      <c r="M3466" s="193" t="s">
        <v>939</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939</v>
      </c>
      <c r="K3467" s="185" t="s">
        <v>334</v>
      </c>
      <c r="L3467" s="193">
        <v>4.0178529999999997</v>
      </c>
      <c r="M3467" s="193" t="s">
        <v>939</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939</v>
      </c>
      <c r="K3468" s="185" t="s">
        <v>334</v>
      </c>
      <c r="L3468" s="193">
        <v>4.5535740000000002</v>
      </c>
      <c r="M3468" s="193" t="s">
        <v>939</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939</v>
      </c>
      <c r="K3469" s="185" t="s">
        <v>334</v>
      </c>
      <c r="L3469" s="193">
        <v>5.6249960000000003</v>
      </c>
      <c r="M3469" s="193" t="s">
        <v>939</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939</v>
      </c>
      <c r="K3470" s="185" t="s">
        <v>334</v>
      </c>
      <c r="L3470" s="193">
        <v>4.8214230000000002</v>
      </c>
      <c r="M3470" s="193" t="s">
        <v>939</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939</v>
      </c>
      <c r="K3471" s="185" t="s">
        <v>334</v>
      </c>
      <c r="L3471" s="193">
        <v>2.9464299999999999</v>
      </c>
      <c r="M3471" s="193" t="s">
        <v>939</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939</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939</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939</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939</v>
      </c>
      <c r="K3475" s="185" t="s">
        <v>334</v>
      </c>
      <c r="L3475" s="193">
        <v>193.96549999999999</v>
      </c>
      <c r="M3475" s="193" t="s">
        <v>939</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939</v>
      </c>
      <c r="K3476" s="185" t="s">
        <v>334</v>
      </c>
      <c r="L3476" s="193">
        <v>370.68979999999999</v>
      </c>
      <c r="M3476" s="193" t="s">
        <v>939</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939</v>
      </c>
      <c r="K3477" s="185" t="s">
        <v>334</v>
      </c>
      <c r="L3477" s="193">
        <v>275.86219999999997</v>
      </c>
      <c r="M3477" s="193" t="s">
        <v>939</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939</v>
      </c>
      <c r="K3478" s="185" t="s">
        <v>334</v>
      </c>
      <c r="L3478" s="193">
        <v>284.48289999999997</v>
      </c>
      <c r="M3478" s="193" t="s">
        <v>939</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939</v>
      </c>
      <c r="K3479" s="185" t="s">
        <v>334</v>
      </c>
      <c r="L3479" s="193">
        <v>284.48270000000002</v>
      </c>
      <c r="M3479" s="193" t="s">
        <v>939</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939</v>
      </c>
      <c r="K3480" s="185" t="s">
        <v>334</v>
      </c>
      <c r="L3480" s="193">
        <v>297.41379999999998</v>
      </c>
      <c r="M3480" s="193" t="s">
        <v>939</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939</v>
      </c>
      <c r="K3481" s="185" t="s">
        <v>334</v>
      </c>
      <c r="L3481" s="193">
        <v>288.79320000000001</v>
      </c>
      <c r="M3481" s="193" t="s">
        <v>939</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939</v>
      </c>
      <c r="K3482" s="185" t="s">
        <v>334</v>
      </c>
      <c r="L3482" s="193">
        <v>258.6207</v>
      </c>
      <c r="M3482" s="193" t="s">
        <v>939</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939</v>
      </c>
      <c r="K3483" s="185" t="s">
        <v>334</v>
      </c>
      <c r="L3483" s="193">
        <v>224.1379</v>
      </c>
      <c r="M3483" s="193" t="s">
        <v>939</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939</v>
      </c>
      <c r="K3484" s="185" t="s">
        <v>334</v>
      </c>
      <c r="L3484" s="193">
        <v>189.65520000000001</v>
      </c>
      <c r="M3484" s="193" t="s">
        <v>939</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939</v>
      </c>
      <c r="K3485" s="185" t="s">
        <v>334</v>
      </c>
      <c r="L3485" s="193">
        <v>99.137910000000005</v>
      </c>
      <c r="M3485" s="193" t="s">
        <v>939</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957</v>
      </c>
      <c r="K3486" s="185" t="s">
        <v>115</v>
      </c>
      <c r="L3486" s="193">
        <v>2.9</v>
      </c>
      <c r="M3486" s="193" t="s">
        <v>957</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957</v>
      </c>
      <c r="K3487" s="185" t="s">
        <v>115</v>
      </c>
      <c r="L3487" s="193">
        <v>1.3</v>
      </c>
      <c r="M3487" s="193" t="s">
        <v>957</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957</v>
      </c>
      <c r="K3488" s="185" t="s">
        <v>115</v>
      </c>
      <c r="L3488" s="193">
        <v>1.3</v>
      </c>
      <c r="M3488" s="193" t="s">
        <v>957</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957</v>
      </c>
      <c r="K3489" s="185" t="s">
        <v>115</v>
      </c>
      <c r="L3489" s="193">
        <v>1</v>
      </c>
      <c r="M3489" s="193" t="s">
        <v>957</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957</v>
      </c>
      <c r="K3490" s="185" t="s">
        <v>115</v>
      </c>
      <c r="L3490" s="193">
        <v>0.6</v>
      </c>
      <c r="M3490" s="193" t="s">
        <v>957</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1016</v>
      </c>
      <c r="J3491" s="185" t="s">
        <v>957</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957</v>
      </c>
      <c r="K3492" s="185" t="s">
        <v>115</v>
      </c>
      <c r="L3492" s="193">
        <v>5.0999999999999996</v>
      </c>
      <c r="M3492" s="193" t="s">
        <v>957</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957</v>
      </c>
      <c r="K3493" s="185" t="s">
        <v>115</v>
      </c>
      <c r="L3493" s="193">
        <v>2.8</v>
      </c>
      <c r="M3493" s="193" t="s">
        <v>957</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957</v>
      </c>
      <c r="K3494" s="185" t="s">
        <v>115</v>
      </c>
      <c r="L3494" s="193">
        <v>2.2999999999999998</v>
      </c>
      <c r="M3494" s="193" t="s">
        <v>957</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957</v>
      </c>
      <c r="K3495" s="185" t="s">
        <v>115</v>
      </c>
      <c r="L3495" s="193">
        <v>1.7</v>
      </c>
      <c r="M3495" s="193" t="s">
        <v>957</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957</v>
      </c>
      <c r="K3496" s="185" t="s">
        <v>115</v>
      </c>
      <c r="L3496" s="193">
        <v>1.4</v>
      </c>
      <c r="M3496" s="193" t="s">
        <v>957</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957</v>
      </c>
      <c r="K3497" s="185" t="s">
        <v>115</v>
      </c>
      <c r="L3497" s="193">
        <v>1.2</v>
      </c>
      <c r="M3497" s="193" t="s">
        <v>957</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951</v>
      </c>
      <c r="I3498" s="185">
        <v>116.8272</v>
      </c>
      <c r="J3498" s="185" t="s">
        <v>939</v>
      </c>
      <c r="K3498" s="185" t="s">
        <v>334</v>
      </c>
      <c r="L3498" s="193">
        <v>27.169360000000001</v>
      </c>
      <c r="M3498" s="193" t="s">
        <v>939</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951</v>
      </c>
      <c r="I3499" s="185">
        <v>104.1465</v>
      </c>
      <c r="J3499" s="185" t="s">
        <v>939</v>
      </c>
      <c r="K3499" s="185" t="s">
        <v>334</v>
      </c>
      <c r="L3499" s="193">
        <v>27.471689999999999</v>
      </c>
      <c r="M3499" s="193" t="s">
        <v>939</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951</v>
      </c>
      <c r="I3500" s="185">
        <v>102.0316</v>
      </c>
      <c r="J3500" s="185" t="s">
        <v>939</v>
      </c>
      <c r="K3500" s="185" t="s">
        <v>334</v>
      </c>
      <c r="L3500" s="193">
        <v>22.339230000000001</v>
      </c>
      <c r="M3500" s="193" t="s">
        <v>939</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951</v>
      </c>
      <c r="I3501" s="185">
        <v>89.651499999999999</v>
      </c>
      <c r="J3501" s="185" t="s">
        <v>939</v>
      </c>
      <c r="K3501" s="185" t="s">
        <v>334</v>
      </c>
      <c r="L3501" s="193">
        <v>17.509049999999998</v>
      </c>
      <c r="M3501" s="193" t="s">
        <v>939</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951</v>
      </c>
      <c r="I3502" s="185">
        <v>86.932789999999997</v>
      </c>
      <c r="J3502" s="185" t="s">
        <v>939</v>
      </c>
      <c r="K3502" s="185" t="s">
        <v>334</v>
      </c>
      <c r="L3502" s="193">
        <v>17.811620000000001</v>
      </c>
      <c r="M3502" s="193" t="s">
        <v>939</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951</v>
      </c>
      <c r="I3503" s="185">
        <v>79.985929999999996</v>
      </c>
      <c r="J3503" s="185" t="s">
        <v>939</v>
      </c>
      <c r="K3503" s="185" t="s">
        <v>334</v>
      </c>
      <c r="L3503" s="193">
        <v>18.112819999999999</v>
      </c>
      <c r="M3503" s="193" t="s">
        <v>939</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951</v>
      </c>
      <c r="I3504" s="185">
        <v>75.149150000000006</v>
      </c>
      <c r="J3504" s="185" t="s">
        <v>939</v>
      </c>
      <c r="K3504" s="185" t="s">
        <v>334</v>
      </c>
      <c r="L3504" s="193">
        <v>15.09431</v>
      </c>
      <c r="M3504" s="193" t="s">
        <v>939</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951</v>
      </c>
      <c r="I3505" s="185">
        <v>61.857129999999998</v>
      </c>
      <c r="J3505" s="185" t="s">
        <v>939</v>
      </c>
      <c r="K3505" s="185" t="s">
        <v>334</v>
      </c>
      <c r="L3505" s="193">
        <v>12.67991</v>
      </c>
      <c r="M3505" s="193" t="s">
        <v>939</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951</v>
      </c>
      <c r="I3506" s="185">
        <v>53.998710000000003</v>
      </c>
      <c r="J3506" s="185" t="s">
        <v>939</v>
      </c>
      <c r="K3506" s="185" t="s">
        <v>334</v>
      </c>
      <c r="L3506" s="193">
        <v>16.905270000000002</v>
      </c>
      <c r="M3506" s="193" t="s">
        <v>939</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951</v>
      </c>
      <c r="I3507" s="185">
        <v>41.602969999999999</v>
      </c>
      <c r="J3507" s="185" t="s">
        <v>939</v>
      </c>
      <c r="K3507" s="185" t="s">
        <v>334</v>
      </c>
      <c r="L3507" s="193">
        <v>6.0373729999999997</v>
      </c>
      <c r="M3507" s="193" t="s">
        <v>939</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951</v>
      </c>
      <c r="I3508" s="185">
        <v>33.130699999999997</v>
      </c>
      <c r="J3508" s="185" t="s">
        <v>939</v>
      </c>
      <c r="K3508" s="185" t="s">
        <v>334</v>
      </c>
      <c r="L3508" s="193">
        <v>7.2452699999999997</v>
      </c>
      <c r="M3508" s="193" t="s">
        <v>939</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951</v>
      </c>
      <c r="I3509" s="185">
        <v>24.942599999999999</v>
      </c>
      <c r="J3509" s="185" t="s">
        <v>939</v>
      </c>
      <c r="K3509" s="185" t="s">
        <v>334</v>
      </c>
      <c r="L3509" s="193">
        <v>6.943384</v>
      </c>
      <c r="M3509" s="193" t="s">
        <v>939</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951</v>
      </c>
      <c r="I3510" s="185">
        <v>13.43272</v>
      </c>
      <c r="J3510" s="185" t="s">
        <v>939</v>
      </c>
      <c r="K3510" s="185" t="s">
        <v>334</v>
      </c>
      <c r="L3510" s="193">
        <v>4.5286369999999998</v>
      </c>
      <c r="M3510" s="193" t="s">
        <v>939</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951</v>
      </c>
      <c r="I3511" s="185">
        <v>4.2260580000000001</v>
      </c>
      <c r="J3511" s="185" t="s">
        <v>939</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966</v>
      </c>
      <c r="K3512" s="185" t="s">
        <v>115</v>
      </c>
      <c r="M3512" s="193"/>
      <c r="N3512" s="193"/>
      <c r="O3512" s="197"/>
      <c r="P3512" s="186" t="s">
        <v>1027</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966</v>
      </c>
      <c r="K3513" s="185" t="s">
        <v>115</v>
      </c>
      <c r="M3513" s="193"/>
      <c r="N3513" s="193"/>
      <c r="O3513" s="197"/>
      <c r="P3513" s="186" t="s">
        <v>1027</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966</v>
      </c>
      <c r="K3514" s="185" t="s">
        <v>115</v>
      </c>
      <c r="M3514" s="193"/>
      <c r="N3514" s="193"/>
      <c r="O3514" s="197"/>
      <c r="P3514" s="186" t="s">
        <v>1027</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966</v>
      </c>
      <c r="K3515" s="185" t="s">
        <v>115</v>
      </c>
      <c r="M3515" s="193"/>
      <c r="N3515" s="193"/>
      <c r="O3515" s="197"/>
      <c r="P3515" s="186" t="s">
        <v>1027</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966</v>
      </c>
      <c r="K3516" s="185" t="s">
        <v>115</v>
      </c>
      <c r="M3516" s="193"/>
      <c r="N3516" s="193"/>
      <c r="O3516" s="197"/>
      <c r="P3516" s="186" t="s">
        <v>1027</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966</v>
      </c>
      <c r="K3517" s="185" t="s">
        <v>115</v>
      </c>
      <c r="M3517" s="193"/>
      <c r="N3517" s="193"/>
      <c r="O3517" s="197"/>
      <c r="P3517" s="186" t="s">
        <v>1027</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966</v>
      </c>
      <c r="K3518" s="185" t="s">
        <v>115</v>
      </c>
      <c r="M3518" s="193"/>
      <c r="N3518" s="193"/>
      <c r="O3518" s="197"/>
      <c r="P3518" s="186" t="s">
        <v>1027</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966</v>
      </c>
      <c r="K3519" s="185" t="s">
        <v>115</v>
      </c>
      <c r="M3519" s="193"/>
      <c r="N3519" s="193"/>
      <c r="O3519" s="197"/>
      <c r="P3519" s="186" t="s">
        <v>1027</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966</v>
      </c>
      <c r="K3520" s="185" t="s">
        <v>115</v>
      </c>
      <c r="M3520" s="193"/>
      <c r="N3520" s="193"/>
      <c r="O3520" s="197"/>
      <c r="P3520" s="186" t="s">
        <v>1027</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966</v>
      </c>
      <c r="K3521" s="185" t="s">
        <v>115</v>
      </c>
      <c r="M3521" s="193"/>
      <c r="N3521" s="193"/>
      <c r="O3521" s="197"/>
      <c r="P3521" s="186" t="s">
        <v>1027</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966</v>
      </c>
      <c r="K3522" s="185" t="s">
        <v>115</v>
      </c>
      <c r="M3522" s="193"/>
      <c r="N3522" s="193"/>
      <c r="O3522" s="197"/>
      <c r="P3522" s="186" t="s">
        <v>1027</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966</v>
      </c>
      <c r="K3523" s="185" t="s">
        <v>115</v>
      </c>
      <c r="M3523" s="193"/>
      <c r="N3523" s="193"/>
      <c r="O3523" s="197"/>
      <c r="P3523" s="186" t="s">
        <v>1027</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966</v>
      </c>
      <c r="K3524" s="185" t="s">
        <v>115</v>
      </c>
      <c r="M3524" s="193"/>
      <c r="N3524" s="193"/>
      <c r="O3524" s="197"/>
      <c r="P3524" s="186" t="s">
        <v>1027</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966</v>
      </c>
      <c r="K3525" s="185" t="s">
        <v>115</v>
      </c>
      <c r="M3525" s="193"/>
      <c r="N3525" s="193"/>
      <c r="O3525" s="197"/>
      <c r="P3525" s="186" t="s">
        <v>1027</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966</v>
      </c>
      <c r="K3526" s="185" t="s">
        <v>115</v>
      </c>
      <c r="M3526" s="193"/>
      <c r="N3526" s="193"/>
      <c r="O3526" s="197"/>
      <c r="P3526" s="186" t="s">
        <v>1027</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966</v>
      </c>
      <c r="K3527" s="185" t="s">
        <v>115</v>
      </c>
      <c r="M3527" s="193"/>
      <c r="N3527" s="193"/>
      <c r="O3527" s="197"/>
      <c r="P3527" s="186" t="s">
        <v>1027</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966</v>
      </c>
      <c r="K3528" s="185" t="s">
        <v>115</v>
      </c>
      <c r="M3528" s="193"/>
      <c r="N3528" s="193"/>
      <c r="O3528" s="197"/>
      <c r="P3528" s="186" t="s">
        <v>1027</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966</v>
      </c>
      <c r="K3529" s="185" t="s">
        <v>115</v>
      </c>
      <c r="M3529" s="193"/>
      <c r="N3529" s="193"/>
      <c r="O3529" s="197"/>
      <c r="P3529" s="186" t="s">
        <v>1027</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966</v>
      </c>
      <c r="K3530" s="185" t="s">
        <v>115</v>
      </c>
      <c r="M3530" s="193"/>
      <c r="N3530" s="193"/>
      <c r="O3530" s="197"/>
      <c r="P3530" s="186" t="s">
        <v>1027</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966</v>
      </c>
      <c r="K3531" s="185" t="s">
        <v>115</v>
      </c>
      <c r="M3531" s="193"/>
      <c r="N3531" s="193"/>
      <c r="O3531" s="197"/>
      <c r="P3531" s="186" t="s">
        <v>1027</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966</v>
      </c>
      <c r="K3532" s="185" t="s">
        <v>115</v>
      </c>
      <c r="M3532" s="193"/>
      <c r="N3532" s="193"/>
      <c r="O3532" s="197"/>
      <c r="P3532" s="186" t="s">
        <v>1027</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966</v>
      </c>
      <c r="K3533" s="185" t="s">
        <v>115</v>
      </c>
      <c r="M3533" s="193"/>
      <c r="N3533" s="193"/>
      <c r="O3533" s="197"/>
      <c r="P3533" s="186" t="s">
        <v>1027</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966</v>
      </c>
      <c r="K3534" s="185" t="s">
        <v>115</v>
      </c>
      <c r="M3534" s="193"/>
      <c r="N3534" s="193"/>
      <c r="O3534" s="197"/>
      <c r="P3534" s="186" t="s">
        <v>1027</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966</v>
      </c>
      <c r="K3535" s="185" t="s">
        <v>115</v>
      </c>
      <c r="M3535" s="193"/>
      <c r="N3535" s="193"/>
      <c r="O3535" s="197"/>
      <c r="P3535" s="186" t="s">
        <v>1027</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966</v>
      </c>
      <c r="K3536" s="185" t="s">
        <v>115</v>
      </c>
      <c r="M3536" s="193"/>
      <c r="N3536" s="193"/>
      <c r="O3536" s="197"/>
      <c r="P3536" s="186" t="s">
        <v>1027</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966</v>
      </c>
      <c r="K3537" s="185" t="s">
        <v>115</v>
      </c>
      <c r="M3537" s="193"/>
      <c r="N3537" s="193"/>
      <c r="O3537" s="197"/>
      <c r="P3537" s="186" t="s">
        <v>1027</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966</v>
      </c>
      <c r="K3538" s="185" t="s">
        <v>115</v>
      </c>
      <c r="M3538" s="193"/>
      <c r="N3538" s="193"/>
      <c r="O3538" s="197"/>
      <c r="P3538" s="186" t="s">
        <v>1027</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966</v>
      </c>
      <c r="K3539" s="185" t="s">
        <v>115</v>
      </c>
      <c r="M3539" s="193"/>
      <c r="N3539" s="193"/>
      <c r="O3539" s="197"/>
      <c r="P3539" s="186" t="s">
        <v>1027</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966</v>
      </c>
      <c r="K3540" s="185" t="s">
        <v>115</v>
      </c>
      <c r="M3540" s="193"/>
      <c r="N3540" s="193"/>
      <c r="O3540" s="197"/>
      <c r="P3540" s="186" t="s">
        <v>1027</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966</v>
      </c>
      <c r="K3541" s="185" t="s">
        <v>115</v>
      </c>
      <c r="M3541" s="193"/>
      <c r="N3541" s="193"/>
      <c r="O3541" s="197"/>
      <c r="P3541" s="186" t="s">
        <v>1027</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966</v>
      </c>
      <c r="K3542" s="185" t="s">
        <v>115</v>
      </c>
      <c r="M3542" s="193"/>
      <c r="N3542" s="193"/>
      <c r="O3542" s="197"/>
      <c r="P3542" s="186" t="s">
        <v>1027</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966</v>
      </c>
      <c r="K3543" s="185" t="s">
        <v>115</v>
      </c>
      <c r="M3543" s="193"/>
      <c r="N3543" s="193"/>
      <c r="O3543" s="197"/>
      <c r="P3543" s="186" t="s">
        <v>1027</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966</v>
      </c>
      <c r="K3544" s="185" t="s">
        <v>115</v>
      </c>
      <c r="M3544" s="193"/>
      <c r="N3544" s="193"/>
      <c r="O3544" s="197"/>
      <c r="P3544" s="186" t="s">
        <v>1027</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966</v>
      </c>
      <c r="K3545" s="185" t="s">
        <v>115</v>
      </c>
      <c r="M3545" s="193"/>
      <c r="N3545" s="193"/>
      <c r="O3545" s="197"/>
      <c r="P3545" s="186" t="s">
        <v>1027</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966</v>
      </c>
      <c r="K3546" s="185" t="s">
        <v>115</v>
      </c>
      <c r="M3546" s="193"/>
      <c r="N3546" s="193"/>
      <c r="O3546" s="197"/>
      <c r="P3546" s="186" t="s">
        <v>1027</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966</v>
      </c>
      <c r="K3547" s="185" t="s">
        <v>115</v>
      </c>
      <c r="M3547" s="193"/>
      <c r="N3547" s="193"/>
      <c r="O3547" s="197"/>
      <c r="P3547" s="186" t="s">
        <v>1027</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966</v>
      </c>
      <c r="K3548" s="185" t="s">
        <v>115</v>
      </c>
      <c r="M3548" s="193"/>
      <c r="N3548" s="193"/>
      <c r="O3548" s="197"/>
      <c r="P3548" s="186" t="s">
        <v>1027</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966</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966</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966</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966</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966</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966</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939</v>
      </c>
      <c r="K3555" s="185" t="s">
        <v>115</v>
      </c>
      <c r="L3555" s="193">
        <v>117.10039999999999</v>
      </c>
      <c r="M3555" s="193" t="s">
        <v>939</v>
      </c>
      <c r="N3555" s="193" t="s">
        <v>116</v>
      </c>
      <c r="O3555" s="197"/>
      <c r="P3555" s="186" t="s">
        <v>1329</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939</v>
      </c>
      <c r="K3556" s="185" t="s">
        <v>115</v>
      </c>
      <c r="L3556" s="193">
        <v>27.881039999999999</v>
      </c>
      <c r="M3556" s="193" t="s">
        <v>939</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939</v>
      </c>
      <c r="K3557" s="185" t="s">
        <v>115</v>
      </c>
      <c r="L3557" s="193">
        <v>24.535319999999999</v>
      </c>
      <c r="M3557" s="193" t="s">
        <v>939</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939</v>
      </c>
      <c r="K3558" s="185" t="s">
        <v>115</v>
      </c>
      <c r="L3558" s="193">
        <v>17.843830000000001</v>
      </c>
      <c r="M3558" s="193" t="s">
        <v>939</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939</v>
      </c>
      <c r="K3559" s="185" t="s">
        <v>115</v>
      </c>
      <c r="L3559" s="193">
        <v>10.037190000000001</v>
      </c>
      <c r="M3559" s="193" t="s">
        <v>939</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939</v>
      </c>
      <c r="K3560" s="185" t="s">
        <v>115</v>
      </c>
      <c r="L3560" s="193">
        <v>8.9219360000000005</v>
      </c>
      <c r="M3560" s="193" t="s">
        <v>939</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939</v>
      </c>
      <c r="K3561" s="185" t="s">
        <v>115</v>
      </c>
      <c r="L3561" s="193">
        <v>12.267659999999999</v>
      </c>
      <c r="M3561" s="193" t="s">
        <v>939</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939</v>
      </c>
      <c r="K3562" s="185" t="s">
        <v>115</v>
      </c>
      <c r="L3562" s="193">
        <v>8.921932</v>
      </c>
      <c r="M3562" s="193" t="s">
        <v>939</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939</v>
      </c>
      <c r="K3563" s="185" t="s">
        <v>115</v>
      </c>
      <c r="L3563" s="193">
        <v>8.9219310000000007</v>
      </c>
      <c r="M3563" s="193" t="s">
        <v>939</v>
      </c>
      <c r="N3563" s="193" t="s">
        <v>116</v>
      </c>
      <c r="O3563" s="197"/>
      <c r="P3563" s="186" t="s">
        <v>1330</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939</v>
      </c>
      <c r="K3564" s="185" t="s">
        <v>115</v>
      </c>
      <c r="L3564" s="193">
        <v>140.5205</v>
      </c>
      <c r="M3564" s="193" t="s">
        <v>939</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939</v>
      </c>
      <c r="K3565" s="185" t="s">
        <v>115</v>
      </c>
      <c r="L3565" s="193">
        <v>56.877330000000001</v>
      </c>
      <c r="M3565" s="193" t="s">
        <v>939</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939</v>
      </c>
      <c r="K3566" s="185" t="s">
        <v>115</v>
      </c>
      <c r="L3566" s="193">
        <v>23.420120000000001</v>
      </c>
      <c r="M3566" s="193" t="s">
        <v>939</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939</v>
      </c>
      <c r="K3567" s="185" t="s">
        <v>115</v>
      </c>
      <c r="L3567" s="193">
        <v>28.996289999999998</v>
      </c>
      <c r="M3567" s="193" t="s">
        <v>939</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939</v>
      </c>
      <c r="K3568" s="185" t="s">
        <v>115</v>
      </c>
      <c r="L3568" s="193">
        <v>25.650539999999999</v>
      </c>
      <c r="M3568" s="193" t="s">
        <v>939</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939</v>
      </c>
      <c r="K3569" s="185" t="s">
        <v>115</v>
      </c>
      <c r="L3569" s="193">
        <v>21.189599999999999</v>
      </c>
      <c r="M3569" s="193" t="s">
        <v>939</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939</v>
      </c>
      <c r="K3570" s="185" t="s">
        <v>115</v>
      </c>
      <c r="L3570" s="193">
        <v>22.304819999999999</v>
      </c>
      <c r="M3570" s="193" t="s">
        <v>939</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939</v>
      </c>
      <c r="K3571" s="185" t="s">
        <v>115</v>
      </c>
      <c r="L3571" s="193">
        <v>14.498139999999999</v>
      </c>
      <c r="M3571" s="193" t="s">
        <v>939</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939</v>
      </c>
      <c r="K3572" s="185" t="s">
        <v>115</v>
      </c>
      <c r="L3572" s="193">
        <v>10.03717</v>
      </c>
      <c r="M3572" s="193" t="s">
        <v>939</v>
      </c>
      <c r="N3572" s="193" t="s">
        <v>116</v>
      </c>
      <c r="O3572" s="197"/>
      <c r="P3572" s="186" t="s">
        <v>1331</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951</v>
      </c>
      <c r="I3573" s="185">
        <v>68.264809999999997</v>
      </c>
      <c r="J3573" s="185" t="s">
        <v>993</v>
      </c>
      <c r="K3573" s="185" t="s">
        <v>115</v>
      </c>
      <c r="L3573" s="193">
        <v>20.488910000000001</v>
      </c>
      <c r="M3573" s="193" t="s">
        <v>993</v>
      </c>
      <c r="N3573" s="193" t="s">
        <v>947</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951</v>
      </c>
      <c r="I3574" s="185">
        <v>65.083590000000001</v>
      </c>
      <c r="J3574" s="185" t="s">
        <v>993</v>
      </c>
      <c r="K3574" s="185" t="s">
        <v>115</v>
      </c>
      <c r="L3574" s="193">
        <v>10.91911</v>
      </c>
      <c r="M3574" s="193" t="s">
        <v>993</v>
      </c>
      <c r="N3574" s="193" t="s">
        <v>947</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951</v>
      </c>
      <c r="I3575" s="185">
        <v>38.502789999999997</v>
      </c>
      <c r="J3575" s="185" t="s">
        <v>993</v>
      </c>
      <c r="K3575" s="185" t="s">
        <v>115</v>
      </c>
      <c r="L3575" s="193">
        <v>5.9264029999999996</v>
      </c>
      <c r="M3575" s="193" t="s">
        <v>993</v>
      </c>
      <c r="N3575" s="193" t="s">
        <v>947</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951</v>
      </c>
      <c r="I3576" s="185">
        <v>26.918559999999999</v>
      </c>
      <c r="J3576" s="185" t="s">
        <v>993</v>
      </c>
      <c r="K3576" s="185" t="s">
        <v>115</v>
      </c>
      <c r="L3576" s="193">
        <v>4.51614</v>
      </c>
      <c r="M3576" s="193" t="s">
        <v>993</v>
      </c>
      <c r="N3576" s="193" t="s">
        <v>947</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951</v>
      </c>
      <c r="I3577" s="185">
        <v>16.3093</v>
      </c>
      <c r="J3577" s="185" t="s">
        <v>993</v>
      </c>
      <c r="K3577" s="185" t="s">
        <v>115</v>
      </c>
      <c r="L3577" s="193">
        <v>3.4302290000000002</v>
      </c>
      <c r="M3577" s="193" t="s">
        <v>993</v>
      </c>
      <c r="N3577" s="193" t="s">
        <v>947</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951</v>
      </c>
      <c r="I3578" s="185">
        <v>15.54926</v>
      </c>
      <c r="J3578" s="185" t="s">
        <v>993</v>
      </c>
      <c r="K3578" s="185" t="s">
        <v>115</v>
      </c>
      <c r="L3578" s="193">
        <v>1.7625299999999999</v>
      </c>
      <c r="M3578" s="193" t="s">
        <v>993</v>
      </c>
      <c r="N3578" s="193" t="s">
        <v>947</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951</v>
      </c>
      <c r="I3579" s="185">
        <v>10</v>
      </c>
      <c r="J3579" s="185" t="s">
        <v>993</v>
      </c>
      <c r="K3579" s="185" t="s">
        <v>115</v>
      </c>
      <c r="L3579" s="193">
        <v>2.8471950000000001</v>
      </c>
      <c r="M3579" s="193" t="s">
        <v>993</v>
      </c>
      <c r="N3579" s="193" t="s">
        <v>947</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951</v>
      </c>
      <c r="I3580" s="185">
        <v>8.6661020000000004</v>
      </c>
      <c r="J3580" s="185" t="s">
        <v>993</v>
      </c>
      <c r="K3580" s="185" t="s">
        <v>115</v>
      </c>
      <c r="L3580" s="193">
        <v>2.075971</v>
      </c>
      <c r="M3580" s="193" t="s">
        <v>993</v>
      </c>
      <c r="N3580" s="193" t="s">
        <v>947</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951</v>
      </c>
      <c r="I3581" s="185">
        <v>73.330560000000006</v>
      </c>
      <c r="J3581" s="185" t="s">
        <v>993</v>
      </c>
      <c r="K3581" s="185" t="s">
        <v>115</v>
      </c>
      <c r="L3581" s="193">
        <v>14.370570000000001</v>
      </c>
      <c r="M3581" s="193" t="s">
        <v>993</v>
      </c>
      <c r="N3581" s="193" t="s">
        <v>947</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951</v>
      </c>
      <c r="I3582" s="185">
        <v>34.582790000000003</v>
      </c>
      <c r="J3582" s="185" t="s">
        <v>993</v>
      </c>
      <c r="K3582" s="185" t="s">
        <v>115</v>
      </c>
      <c r="L3582" s="193">
        <v>4.8497659999999998</v>
      </c>
      <c r="M3582" s="193" t="s">
        <v>993</v>
      </c>
      <c r="N3582" s="193" t="s">
        <v>947</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951</v>
      </c>
      <c r="I3583" s="185">
        <v>25.059000000000001</v>
      </c>
      <c r="J3583" s="185" t="s">
        <v>993</v>
      </c>
      <c r="K3583" s="185" t="s">
        <v>115</v>
      </c>
      <c r="L3583" s="193">
        <v>4.204161</v>
      </c>
      <c r="M3583" s="193" t="s">
        <v>993</v>
      </c>
      <c r="N3583" s="193" t="s">
        <v>947</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951</v>
      </c>
      <c r="I3584" s="185">
        <v>17.106480000000001</v>
      </c>
      <c r="J3584" s="185" t="s">
        <v>993</v>
      </c>
      <c r="K3584" s="185" t="s">
        <v>115</v>
      </c>
      <c r="L3584" s="193">
        <v>2.8699629999999998</v>
      </c>
      <c r="M3584" s="193" t="s">
        <v>993</v>
      </c>
      <c r="N3584" s="193" t="s">
        <v>947</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951</v>
      </c>
      <c r="I3585" s="185">
        <v>9.4209180000000003</v>
      </c>
      <c r="J3585" s="185" t="s">
        <v>993</v>
      </c>
      <c r="K3585" s="185" t="s">
        <v>115</v>
      </c>
      <c r="L3585" s="193">
        <v>2.6823190000000001</v>
      </c>
      <c r="M3585" s="193" t="s">
        <v>993</v>
      </c>
      <c r="N3585" s="193" t="s">
        <v>947</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951</v>
      </c>
      <c r="I3586" s="185">
        <v>8.7701130000000003</v>
      </c>
      <c r="J3586" s="185" t="s">
        <v>993</v>
      </c>
      <c r="K3586" s="185" t="s">
        <v>115</v>
      </c>
      <c r="L3586" s="193">
        <v>1.718677</v>
      </c>
      <c r="M3586" s="193" t="s">
        <v>993</v>
      </c>
      <c r="N3586" s="193" t="s">
        <v>947</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951</v>
      </c>
      <c r="I3587" s="185">
        <v>4.9465279999999998</v>
      </c>
      <c r="J3587" s="185" t="s">
        <v>993</v>
      </c>
      <c r="K3587" s="185" t="s">
        <v>115</v>
      </c>
      <c r="L3587" s="193">
        <v>0.56069469999999999</v>
      </c>
      <c r="M3587" s="193" t="s">
        <v>993</v>
      </c>
      <c r="N3587" s="193" t="s">
        <v>947</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951</v>
      </c>
      <c r="I3588" s="185">
        <v>3.850279</v>
      </c>
      <c r="J3588" s="185" t="s">
        <v>993</v>
      </c>
      <c r="K3588" s="185" t="s">
        <v>115</v>
      </c>
      <c r="L3588" s="193">
        <v>0.75453879999999995</v>
      </c>
      <c r="M3588" s="193" t="s">
        <v>993</v>
      </c>
      <c r="N3588" s="193" t="s">
        <v>947</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1030</v>
      </c>
      <c r="J3589" s="185" t="s">
        <v>1031</v>
      </c>
      <c r="K3589" s="185" t="s">
        <v>115</v>
      </c>
      <c r="M3589" s="193"/>
      <c r="N3589" s="193"/>
      <c r="O3589" s="197">
        <v>1</v>
      </c>
      <c r="P3589" s="187" t="s">
        <v>1032</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1031</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1031</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1031</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1031</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1031</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1031</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1031</v>
      </c>
      <c r="K3596" s="185" t="s">
        <v>115</v>
      </c>
      <c r="M3596" s="193"/>
      <c r="N3596" s="193"/>
      <c r="O3596" s="197">
        <v>1</v>
      </c>
      <c r="P3596" s="186" t="s">
        <v>1033</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1031</v>
      </c>
      <c r="K3597" s="185" t="s">
        <v>115</v>
      </c>
      <c r="M3597" s="193"/>
      <c r="N3597" s="193"/>
      <c r="O3597" s="197">
        <v>1</v>
      </c>
      <c r="P3597" s="187" t="s">
        <v>1034</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1031</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1030</v>
      </c>
      <c r="J3599" s="185" t="s">
        <v>1031</v>
      </c>
      <c r="K3599" s="185" t="s">
        <v>115</v>
      </c>
      <c r="M3599" s="193"/>
      <c r="N3599" s="193"/>
      <c r="O3599" s="197">
        <v>1</v>
      </c>
      <c r="P3599" s="186" t="s">
        <v>1035</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1031</v>
      </c>
      <c r="K3600" s="185" t="s">
        <v>115</v>
      </c>
      <c r="M3600" s="193"/>
      <c r="N3600" s="193"/>
      <c r="O3600" s="197">
        <v>1</v>
      </c>
      <c r="P3600" s="186" t="s">
        <v>1036</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1031</v>
      </c>
      <c r="K3601" s="185" t="s">
        <v>115</v>
      </c>
      <c r="M3601" s="193"/>
      <c r="N3601" s="193"/>
      <c r="O3601" s="197">
        <v>1</v>
      </c>
      <c r="P3601" s="186" t="s">
        <v>1037</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1031</v>
      </c>
      <c r="K3602" s="185" t="s">
        <v>115</v>
      </c>
      <c r="M3602" s="193"/>
      <c r="N3602" s="193"/>
      <c r="O3602" s="197">
        <v>1</v>
      </c>
      <c r="P3602" s="186" t="s">
        <v>1038</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1031</v>
      </c>
      <c r="K3603" s="185" t="s">
        <v>115</v>
      </c>
      <c r="M3603" s="193"/>
      <c r="N3603" s="193"/>
      <c r="O3603" s="197">
        <v>1</v>
      </c>
      <c r="P3603" s="186" t="s">
        <v>1039</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1031</v>
      </c>
      <c r="K3604" s="185" t="s">
        <v>115</v>
      </c>
      <c r="M3604" s="193"/>
      <c r="N3604" s="193"/>
      <c r="O3604" s="197">
        <v>1</v>
      </c>
      <c r="P3604" s="186" t="s">
        <v>1040</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1031</v>
      </c>
      <c r="K3605" s="185" t="s">
        <v>115</v>
      </c>
      <c r="M3605" s="193"/>
      <c r="N3605" s="193"/>
      <c r="O3605" s="197">
        <v>1</v>
      </c>
      <c r="P3605" s="186" t="s">
        <v>1041</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1031</v>
      </c>
      <c r="K3606" s="185" t="s">
        <v>115</v>
      </c>
      <c r="M3606" s="193"/>
      <c r="N3606" s="193"/>
      <c r="O3606" s="197">
        <v>1</v>
      </c>
      <c r="P3606" s="186" t="s">
        <v>1042</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1031</v>
      </c>
      <c r="K3607" s="185" t="s">
        <v>115</v>
      </c>
      <c r="M3607" s="193"/>
      <c r="N3607" s="193"/>
      <c r="O3607" s="197">
        <v>1</v>
      </c>
      <c r="P3607" s="186" t="s">
        <v>1043</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1031</v>
      </c>
      <c r="K3608" s="185" t="s">
        <v>115</v>
      </c>
      <c r="M3608" s="193"/>
      <c r="N3608" s="193"/>
      <c r="O3608" s="197">
        <v>1</v>
      </c>
      <c r="P3608" s="186" t="s">
        <v>1044</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1030</v>
      </c>
      <c r="J3609" s="185" t="s">
        <v>1031</v>
      </c>
      <c r="K3609" s="185" t="s">
        <v>115</v>
      </c>
      <c r="M3609" s="193"/>
      <c r="N3609" s="193"/>
      <c r="O3609" s="197">
        <v>1</v>
      </c>
      <c r="P3609" s="186" t="s">
        <v>1035</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1031</v>
      </c>
      <c r="K3610" s="185" t="s">
        <v>115</v>
      </c>
      <c r="M3610" s="193"/>
      <c r="N3610" s="193"/>
      <c r="O3610" s="197">
        <v>1</v>
      </c>
      <c r="P3610" s="186" t="s">
        <v>1036</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1031</v>
      </c>
      <c r="K3611" s="185" t="s">
        <v>115</v>
      </c>
      <c r="M3611" s="193"/>
      <c r="N3611" s="193"/>
      <c r="O3611" s="197">
        <v>1</v>
      </c>
      <c r="P3611" s="186" t="s">
        <v>1037</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1031</v>
      </c>
      <c r="K3612" s="185" t="s">
        <v>115</v>
      </c>
      <c r="M3612" s="193"/>
      <c r="N3612" s="193"/>
      <c r="O3612" s="197">
        <v>1</v>
      </c>
      <c r="P3612" s="186" t="s">
        <v>1038</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1031</v>
      </c>
      <c r="K3613" s="185" t="s">
        <v>115</v>
      </c>
      <c r="M3613" s="193"/>
      <c r="N3613" s="193"/>
      <c r="O3613" s="197">
        <v>1</v>
      </c>
      <c r="P3613" s="186" t="s">
        <v>1039</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1031</v>
      </c>
      <c r="K3614" s="185" t="s">
        <v>115</v>
      </c>
      <c r="M3614" s="193"/>
      <c r="N3614" s="193"/>
      <c r="O3614" s="197">
        <v>1</v>
      </c>
      <c r="P3614" s="186" t="s">
        <v>1040</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1031</v>
      </c>
      <c r="K3615" s="185" t="s">
        <v>115</v>
      </c>
      <c r="M3615" s="193"/>
      <c r="N3615" s="193"/>
      <c r="O3615" s="197">
        <v>1</v>
      </c>
      <c r="P3615" s="186" t="s">
        <v>1041</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1031</v>
      </c>
      <c r="K3616" s="185" t="s">
        <v>115</v>
      </c>
      <c r="M3616" s="193"/>
      <c r="N3616" s="193"/>
      <c r="O3616" s="197">
        <v>1</v>
      </c>
      <c r="P3616" s="186" t="s">
        <v>1042</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1031</v>
      </c>
      <c r="K3617" s="185" t="s">
        <v>115</v>
      </c>
      <c r="M3617" s="193"/>
      <c r="N3617" s="193"/>
      <c r="O3617" s="197">
        <v>1</v>
      </c>
      <c r="P3617" s="186" t="s">
        <v>1043</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1031</v>
      </c>
      <c r="K3618" s="185" t="s">
        <v>115</v>
      </c>
      <c r="M3618" s="193"/>
      <c r="N3618" s="193"/>
      <c r="O3618" s="197">
        <v>1</v>
      </c>
      <c r="P3618" s="186" t="s">
        <v>1044</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1030</v>
      </c>
      <c r="J3619" s="185" t="s">
        <v>1031</v>
      </c>
      <c r="K3619" s="185" t="s">
        <v>115</v>
      </c>
      <c r="M3619" s="193"/>
      <c r="N3619" s="193"/>
      <c r="O3619" s="197">
        <v>1</v>
      </c>
      <c r="P3619" s="186" t="s">
        <v>1035</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1031</v>
      </c>
      <c r="K3620" s="185" t="s">
        <v>115</v>
      </c>
      <c r="M3620" s="193"/>
      <c r="N3620" s="193"/>
      <c r="O3620" s="197">
        <v>1</v>
      </c>
      <c r="P3620" s="186" t="s">
        <v>1036</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1031</v>
      </c>
      <c r="K3621" s="185" t="s">
        <v>115</v>
      </c>
      <c r="M3621" s="193"/>
      <c r="N3621" s="193"/>
      <c r="O3621" s="197">
        <v>1</v>
      </c>
      <c r="P3621" s="186" t="s">
        <v>1037</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1031</v>
      </c>
      <c r="K3622" s="185" t="s">
        <v>115</v>
      </c>
      <c r="M3622" s="193"/>
      <c r="N3622" s="193"/>
      <c r="O3622" s="197">
        <v>1</v>
      </c>
      <c r="P3622" s="186" t="s">
        <v>1038</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1031</v>
      </c>
      <c r="K3623" s="185" t="s">
        <v>115</v>
      </c>
      <c r="M3623" s="193"/>
      <c r="N3623" s="193"/>
      <c r="O3623" s="197">
        <v>1</v>
      </c>
      <c r="P3623" s="186" t="s">
        <v>1039</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1031</v>
      </c>
      <c r="K3624" s="185" t="s">
        <v>115</v>
      </c>
      <c r="M3624" s="193"/>
      <c r="N3624" s="193"/>
      <c r="O3624" s="197">
        <v>1</v>
      </c>
      <c r="P3624" s="186" t="s">
        <v>1040</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1031</v>
      </c>
      <c r="K3625" s="185" t="s">
        <v>115</v>
      </c>
      <c r="M3625" s="193"/>
      <c r="N3625" s="193"/>
      <c r="O3625" s="197">
        <v>1</v>
      </c>
      <c r="P3625" s="186" t="s">
        <v>1041</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1031</v>
      </c>
      <c r="K3626" s="185" t="s">
        <v>115</v>
      </c>
      <c r="M3626" s="193"/>
      <c r="N3626" s="193"/>
      <c r="O3626" s="197">
        <v>1</v>
      </c>
      <c r="P3626" s="186" t="s">
        <v>1045</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1031</v>
      </c>
      <c r="K3627" s="185" t="s">
        <v>115</v>
      </c>
      <c r="M3627" s="193"/>
      <c r="N3627" s="193"/>
      <c r="O3627" s="197">
        <v>1</v>
      </c>
      <c r="P3627" s="186" t="s">
        <v>1043</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1031</v>
      </c>
      <c r="K3628" s="185" t="s">
        <v>115</v>
      </c>
      <c r="M3628" s="193"/>
      <c r="N3628" s="193"/>
      <c r="O3628" s="197">
        <v>1</v>
      </c>
      <c r="P3628" s="186" t="s">
        <v>1044</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960</v>
      </c>
      <c r="K3629" s="185" t="s">
        <v>334</v>
      </c>
      <c r="L3629" s="193">
        <v>0</v>
      </c>
      <c r="M3629" s="193" t="s">
        <v>960</v>
      </c>
      <c r="N3629" s="193" t="s">
        <v>947</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960</v>
      </c>
      <c r="K3630" s="185" t="s">
        <v>334</v>
      </c>
      <c r="L3630" s="193">
        <v>6.8528879999999997E-3</v>
      </c>
      <c r="M3630" s="193" t="s">
        <v>960</v>
      </c>
      <c r="N3630" s="193" t="s">
        <v>947</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960</v>
      </c>
      <c r="K3631" s="185" t="s">
        <v>334</v>
      </c>
      <c r="L3631" s="193">
        <v>6.4059609999999999E-3</v>
      </c>
      <c r="M3631" s="193" t="s">
        <v>960</v>
      </c>
      <c r="N3631" s="193" t="s">
        <v>947</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960</v>
      </c>
      <c r="K3632" s="185" t="s">
        <v>334</v>
      </c>
      <c r="L3632" s="193">
        <v>7.0018659999999998E-3</v>
      </c>
      <c r="M3632" s="193" t="s">
        <v>960</v>
      </c>
      <c r="N3632" s="193" t="s">
        <v>947</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960</v>
      </c>
      <c r="K3633" s="185" t="s">
        <v>334</v>
      </c>
      <c r="L3633" s="193">
        <v>6.8528859999999999E-3</v>
      </c>
      <c r="M3633" s="193" t="s">
        <v>960</v>
      </c>
      <c r="N3633" s="193" t="s">
        <v>947</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960</v>
      </c>
      <c r="K3634" s="185" t="s">
        <v>334</v>
      </c>
      <c r="L3634" s="193">
        <v>6.852889E-3</v>
      </c>
      <c r="M3634" s="193" t="s">
        <v>960</v>
      </c>
      <c r="N3634" s="193" t="s">
        <v>947</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960</v>
      </c>
      <c r="K3635" s="185" t="s">
        <v>334</v>
      </c>
      <c r="L3635" s="193">
        <v>6.2569829999999998E-3</v>
      </c>
      <c r="M3635" s="193" t="s">
        <v>960</v>
      </c>
      <c r="N3635" s="193" t="s">
        <v>947</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960</v>
      </c>
      <c r="K3636" s="185" t="s">
        <v>334</v>
      </c>
      <c r="L3636" s="193">
        <v>6.8528870000000002E-3</v>
      </c>
      <c r="M3636" s="193" t="s">
        <v>960</v>
      </c>
      <c r="N3636" s="193" t="s">
        <v>947</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960</v>
      </c>
      <c r="K3637" s="185" t="s">
        <v>334</v>
      </c>
      <c r="L3637" s="193">
        <v>0</v>
      </c>
      <c r="M3637" s="193" t="s">
        <v>960</v>
      </c>
      <c r="N3637" s="193" t="s">
        <v>947</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960</v>
      </c>
      <c r="K3638" s="185" t="s">
        <v>334</v>
      </c>
      <c r="L3638" s="193">
        <v>9.8323969999999997E-3</v>
      </c>
      <c r="M3638" s="193" t="s">
        <v>960</v>
      </c>
      <c r="N3638" s="193" t="s">
        <v>947</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960</v>
      </c>
      <c r="K3639" s="185" t="s">
        <v>334</v>
      </c>
      <c r="L3639" s="193">
        <v>9.8324009999999993E-3</v>
      </c>
      <c r="M3639" s="193" t="s">
        <v>960</v>
      </c>
      <c r="N3639" s="193" t="s">
        <v>947</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960</v>
      </c>
      <c r="K3640" s="185" t="s">
        <v>334</v>
      </c>
      <c r="L3640" s="193">
        <v>9.832403E-3</v>
      </c>
      <c r="M3640" s="193" t="s">
        <v>960</v>
      </c>
      <c r="N3640" s="193" t="s">
        <v>947</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960</v>
      </c>
      <c r="K3641" s="185" t="s">
        <v>334</v>
      </c>
      <c r="L3641" s="193">
        <v>1.013036E-2</v>
      </c>
      <c r="M3641" s="193" t="s">
        <v>960</v>
      </c>
      <c r="N3641" s="193" t="s">
        <v>947</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1020</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1020</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1020</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1020</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939</v>
      </c>
      <c r="K3646" s="185" t="s">
        <v>115</v>
      </c>
      <c r="L3646" s="193">
        <v>10.762599332829039</v>
      </c>
      <c r="M3646" s="193" t="s">
        <v>939</v>
      </c>
      <c r="N3646" s="193" t="s">
        <v>947</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939</v>
      </c>
      <c r="K3647" s="185" t="s">
        <v>115</v>
      </c>
      <c r="L3647" s="193">
        <v>7.851600482499185</v>
      </c>
      <c r="M3647" s="193" t="s">
        <v>939</v>
      </c>
      <c r="N3647" s="193" t="s">
        <v>947</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939</v>
      </c>
      <c r="K3648" s="185" t="s">
        <v>115</v>
      </c>
      <c r="L3648" s="193">
        <v>4.6548001004940005</v>
      </c>
      <c r="M3648" s="193" t="s">
        <v>939</v>
      </c>
      <c r="N3648" s="193" t="s">
        <v>947</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939</v>
      </c>
      <c r="K3649" s="185" t="s">
        <v>115</v>
      </c>
      <c r="L3649" s="193">
        <v>5.523299919208533</v>
      </c>
      <c r="M3649" s="193" t="s">
        <v>939</v>
      </c>
      <c r="N3649" s="193" t="s">
        <v>947</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939</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939</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939</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939</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939</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939</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939</v>
      </c>
      <c r="K3656" s="185" t="s">
        <v>115</v>
      </c>
      <c r="L3656" s="193">
        <v>33.150999904327087</v>
      </c>
      <c r="M3656" s="193" t="s">
        <v>939</v>
      </c>
      <c r="N3656" s="193" t="s">
        <v>947</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939</v>
      </c>
      <c r="K3657" s="185" t="s">
        <v>115</v>
      </c>
      <c r="L3657" s="193">
        <v>19.193000375778613</v>
      </c>
      <c r="M3657" s="193" t="s">
        <v>939</v>
      </c>
      <c r="N3657" s="193" t="s">
        <v>947</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939</v>
      </c>
      <c r="K3658" s="185" t="s">
        <v>115</v>
      </c>
      <c r="L3658" s="193">
        <v>9.0130002212465836</v>
      </c>
      <c r="M3658" s="193" t="s">
        <v>939</v>
      </c>
      <c r="N3658" s="193" t="s">
        <v>947</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939</v>
      </c>
      <c r="K3659" s="185" t="s">
        <v>115</v>
      </c>
      <c r="L3659" s="193">
        <v>9.8882003415375088</v>
      </c>
      <c r="M3659" s="193" t="s">
        <v>939</v>
      </c>
      <c r="N3659" s="193" t="s">
        <v>947</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939</v>
      </c>
      <c r="K3660" s="185" t="s">
        <v>115</v>
      </c>
      <c r="L3660" s="193">
        <v>5.8140001757688298</v>
      </c>
      <c r="M3660" s="193" t="s">
        <v>939</v>
      </c>
      <c r="N3660" s="193" t="s">
        <v>947</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939</v>
      </c>
      <c r="K3661" s="185" t="s">
        <v>115</v>
      </c>
      <c r="L3661" s="193">
        <v>5.8140001757688298</v>
      </c>
      <c r="M3661" s="193" t="s">
        <v>939</v>
      </c>
      <c r="N3661" s="193" t="s">
        <v>947</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939</v>
      </c>
      <c r="K3662" s="185" t="s">
        <v>115</v>
      </c>
      <c r="L3662" s="193">
        <v>2.0356998965987971</v>
      </c>
      <c r="M3662" s="193" t="s">
        <v>939</v>
      </c>
      <c r="N3662" s="193" t="s">
        <v>947</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939</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939</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939</v>
      </c>
      <c r="K3665" s="185" t="s">
        <v>115</v>
      </c>
      <c r="M3665" s="193"/>
      <c r="N3665" s="193"/>
      <c r="O3665" s="197"/>
      <c r="P3665" s="186" t="s">
        <v>1027</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939</v>
      </c>
      <c r="K3666" s="185" t="s">
        <v>115</v>
      </c>
      <c r="M3666" s="193"/>
      <c r="N3666" s="193"/>
      <c r="O3666" s="197"/>
      <c r="P3666" s="186" t="s">
        <v>1027</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939</v>
      </c>
      <c r="K3667" s="185" t="s">
        <v>115</v>
      </c>
      <c r="M3667" s="193"/>
      <c r="N3667" s="193"/>
      <c r="O3667" s="197"/>
      <c r="P3667" s="186" t="s">
        <v>1027</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939</v>
      </c>
      <c r="K3668" s="185" t="s">
        <v>115</v>
      </c>
      <c r="M3668" s="193"/>
      <c r="N3668" s="193"/>
      <c r="O3668" s="197"/>
      <c r="P3668" s="186" t="s">
        <v>1027</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939</v>
      </c>
      <c r="K3669" s="185" t="s">
        <v>115</v>
      </c>
      <c r="M3669" s="193"/>
      <c r="N3669" s="193"/>
      <c r="O3669" s="197"/>
      <c r="P3669" s="186" t="s">
        <v>1027</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939</v>
      </c>
      <c r="K3670" s="185" t="s">
        <v>115</v>
      </c>
      <c r="M3670" s="193"/>
      <c r="N3670" s="193"/>
      <c r="O3670" s="197"/>
      <c r="P3670" s="186" t="s">
        <v>1027</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939</v>
      </c>
      <c r="K3671" s="185" t="s">
        <v>115</v>
      </c>
      <c r="M3671" s="193"/>
      <c r="N3671" s="193"/>
      <c r="O3671" s="197"/>
      <c r="P3671" s="186" t="s">
        <v>1027</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939</v>
      </c>
      <c r="K3672" s="185" t="s">
        <v>115</v>
      </c>
      <c r="M3672" s="193"/>
      <c r="N3672" s="193"/>
      <c r="O3672" s="197"/>
      <c r="P3672" s="186" t="s">
        <v>1027</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939</v>
      </c>
      <c r="K3673" s="185" t="s">
        <v>115</v>
      </c>
      <c r="M3673" s="193"/>
      <c r="N3673" s="193"/>
      <c r="O3673" s="197"/>
      <c r="P3673" s="186" t="s">
        <v>1027</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939</v>
      </c>
      <c r="K3674" s="185" t="s">
        <v>115</v>
      </c>
      <c r="M3674" s="193"/>
      <c r="N3674" s="193"/>
      <c r="O3674" s="197"/>
      <c r="P3674" s="186" t="s">
        <v>1027</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939</v>
      </c>
      <c r="K3675" s="185" t="s">
        <v>115</v>
      </c>
      <c r="M3675" s="193"/>
      <c r="N3675" s="193"/>
      <c r="O3675" s="197"/>
      <c r="P3675" s="186" t="s">
        <v>1027</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939</v>
      </c>
      <c r="K3676" s="185" t="s">
        <v>115</v>
      </c>
      <c r="M3676" s="193"/>
      <c r="N3676" s="193"/>
      <c r="O3676" s="197"/>
      <c r="P3676" s="186" t="s">
        <v>1027</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939</v>
      </c>
      <c r="K3677" s="185" t="s">
        <v>115</v>
      </c>
      <c r="M3677" s="193"/>
      <c r="N3677" s="193"/>
      <c r="O3677" s="197"/>
      <c r="P3677" s="186" t="s">
        <v>1027</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939</v>
      </c>
      <c r="K3678" s="185" t="s">
        <v>115</v>
      </c>
      <c r="M3678" s="193"/>
      <c r="N3678" s="193"/>
      <c r="O3678" s="197"/>
      <c r="P3678" s="186" t="s">
        <v>1027</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939</v>
      </c>
      <c r="K3679" s="185" t="s">
        <v>115</v>
      </c>
      <c r="M3679" s="193"/>
      <c r="N3679" s="193"/>
      <c r="O3679" s="197"/>
      <c r="P3679" s="186" t="s">
        <v>1027</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939</v>
      </c>
      <c r="K3680" s="185" t="s">
        <v>115</v>
      </c>
      <c r="M3680" s="193"/>
      <c r="N3680" s="193"/>
      <c r="O3680" s="197"/>
      <c r="P3680" s="186" t="s">
        <v>1027</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939</v>
      </c>
      <c r="K3681" s="185" t="s">
        <v>115</v>
      </c>
      <c r="M3681" s="193"/>
      <c r="N3681" s="193"/>
      <c r="O3681" s="197"/>
      <c r="P3681" s="186" t="s">
        <v>1027</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939</v>
      </c>
      <c r="K3682" s="185" t="s">
        <v>115</v>
      </c>
      <c r="M3682" s="193"/>
      <c r="N3682" s="193"/>
      <c r="O3682" s="197"/>
      <c r="P3682" s="186" t="s">
        <v>1027</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939</v>
      </c>
      <c r="K3683" s="185" t="s">
        <v>115</v>
      </c>
      <c r="M3683" s="193"/>
      <c r="N3683" s="193"/>
      <c r="O3683" s="197"/>
      <c r="P3683" s="186" t="s">
        <v>1027</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939</v>
      </c>
      <c r="K3684" s="185" t="s">
        <v>115</v>
      </c>
      <c r="M3684" s="193"/>
      <c r="N3684" s="193"/>
      <c r="O3684" s="197"/>
      <c r="P3684" s="186" t="s">
        <v>1027</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962</v>
      </c>
      <c r="K3685" s="185" t="s">
        <v>115</v>
      </c>
      <c r="M3685" s="193"/>
      <c r="N3685" s="193"/>
      <c r="O3685" s="197"/>
      <c r="P3685" s="186" t="s">
        <v>1024</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962</v>
      </c>
      <c r="K3686" s="185" t="s">
        <v>115</v>
      </c>
      <c r="M3686" s="193"/>
      <c r="N3686" s="193"/>
      <c r="O3686" s="197"/>
      <c r="P3686" s="186" t="s">
        <v>1024</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962</v>
      </c>
      <c r="K3687" s="185" t="s">
        <v>115</v>
      </c>
      <c r="M3687" s="193"/>
      <c r="N3687" s="193"/>
      <c r="O3687" s="197"/>
      <c r="P3687" s="186" t="s">
        <v>1024</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962</v>
      </c>
      <c r="K3688" s="185" t="s">
        <v>115</v>
      </c>
      <c r="M3688" s="193"/>
      <c r="N3688" s="193"/>
      <c r="O3688" s="197"/>
      <c r="P3688" s="186" t="s">
        <v>1024</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962</v>
      </c>
      <c r="K3689" s="185" t="s">
        <v>115</v>
      </c>
      <c r="M3689" s="193"/>
      <c r="N3689" s="193"/>
      <c r="O3689" s="197"/>
      <c r="P3689" s="186" t="s">
        <v>1024</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962</v>
      </c>
      <c r="K3690" s="185" t="s">
        <v>115</v>
      </c>
      <c r="M3690" s="193"/>
      <c r="N3690" s="193"/>
      <c r="O3690" s="197"/>
      <c r="P3690" s="186" t="s">
        <v>1024</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962</v>
      </c>
      <c r="K3691" s="185" t="s">
        <v>115</v>
      </c>
      <c r="M3691" s="193"/>
      <c r="N3691" s="193"/>
      <c r="O3691" s="197"/>
      <c r="P3691" s="186" t="s">
        <v>1024</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962</v>
      </c>
      <c r="K3692" s="185" t="s">
        <v>115</v>
      </c>
      <c r="M3692" s="193"/>
      <c r="N3692" s="193"/>
      <c r="O3692" s="197"/>
      <c r="P3692" s="186" t="s">
        <v>1024</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962</v>
      </c>
      <c r="K3693" s="185" t="s">
        <v>115</v>
      </c>
      <c r="M3693" s="193"/>
      <c r="N3693" s="193"/>
      <c r="O3693" s="197"/>
      <c r="P3693" s="186" t="s">
        <v>1024</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962</v>
      </c>
      <c r="K3694" s="185" t="s">
        <v>115</v>
      </c>
      <c r="M3694" s="193"/>
      <c r="N3694" s="193"/>
      <c r="O3694" s="197"/>
      <c r="P3694" s="186" t="s">
        <v>1024</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962</v>
      </c>
      <c r="K3695" s="185" t="s">
        <v>115</v>
      </c>
      <c r="M3695" s="193"/>
      <c r="N3695" s="193"/>
      <c r="O3695" s="197"/>
      <c r="P3695" s="186" t="s">
        <v>1024</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962</v>
      </c>
      <c r="K3696" s="185" t="s">
        <v>115</v>
      </c>
      <c r="M3696" s="193"/>
      <c r="N3696" s="193"/>
      <c r="O3696" s="197"/>
      <c r="P3696" s="186" t="s">
        <v>1024</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962</v>
      </c>
      <c r="K3697" s="185" t="s">
        <v>115</v>
      </c>
      <c r="M3697" s="193"/>
      <c r="N3697" s="193"/>
      <c r="O3697" s="197"/>
      <c r="P3697" s="186" t="s">
        <v>1024</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962</v>
      </c>
      <c r="K3698" s="185" t="s">
        <v>115</v>
      </c>
      <c r="M3698" s="193"/>
      <c r="N3698" s="193"/>
      <c r="O3698" s="197"/>
      <c r="P3698" s="186" t="s">
        <v>1024</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962</v>
      </c>
      <c r="K3699" s="185" t="s">
        <v>115</v>
      </c>
      <c r="M3699" s="193"/>
      <c r="N3699" s="193"/>
      <c r="O3699" s="197"/>
      <c r="P3699" s="186" t="s">
        <v>1024</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962</v>
      </c>
      <c r="K3700" s="185" t="s">
        <v>115</v>
      </c>
      <c r="M3700" s="193"/>
      <c r="N3700" s="193"/>
      <c r="O3700" s="197"/>
      <c r="P3700" s="186" t="s">
        <v>1024</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962</v>
      </c>
      <c r="K3701" s="185" t="s">
        <v>115</v>
      </c>
      <c r="M3701" s="193"/>
      <c r="N3701" s="193"/>
      <c r="O3701" s="197"/>
      <c r="P3701" s="186" t="s">
        <v>1024</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962</v>
      </c>
      <c r="K3702" s="185" t="s">
        <v>115</v>
      </c>
      <c r="M3702" s="193"/>
      <c r="N3702" s="193"/>
      <c r="O3702" s="197"/>
      <c r="P3702" s="186" t="s">
        <v>1024</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962</v>
      </c>
      <c r="K3703" s="185" t="s">
        <v>115</v>
      </c>
      <c r="M3703" s="193"/>
      <c r="N3703" s="193"/>
      <c r="O3703" s="197"/>
      <c r="P3703" s="186" t="s">
        <v>1024</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962</v>
      </c>
      <c r="K3704" s="185" t="s">
        <v>115</v>
      </c>
      <c r="M3704" s="193"/>
      <c r="N3704" s="193"/>
      <c r="O3704" s="197"/>
      <c r="P3704" s="186" t="s">
        <v>1024</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962</v>
      </c>
      <c r="K3705" s="185" t="s">
        <v>115</v>
      </c>
      <c r="M3705" s="193"/>
      <c r="N3705" s="193"/>
      <c r="O3705" s="197"/>
      <c r="P3705" s="186" t="s">
        <v>1024</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962</v>
      </c>
      <c r="K3706" s="185" t="s">
        <v>115</v>
      </c>
      <c r="M3706" s="193"/>
      <c r="N3706" s="193"/>
      <c r="O3706" s="197"/>
      <c r="P3706" s="186" t="s">
        <v>1024</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962</v>
      </c>
      <c r="K3707" s="185" t="s">
        <v>115</v>
      </c>
      <c r="M3707" s="193"/>
      <c r="N3707" s="193"/>
      <c r="O3707" s="197"/>
      <c r="P3707" s="186" t="s">
        <v>1024</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962</v>
      </c>
      <c r="K3708" s="185" t="s">
        <v>115</v>
      </c>
      <c r="M3708" s="193"/>
      <c r="N3708" s="193"/>
      <c r="O3708" s="197"/>
      <c r="P3708" s="186" t="s">
        <v>1024</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962</v>
      </c>
      <c r="K3709" s="185" t="s">
        <v>115</v>
      </c>
      <c r="M3709" s="193"/>
      <c r="N3709" s="193"/>
      <c r="O3709" s="197"/>
      <c r="P3709" s="186" t="s">
        <v>1024</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962</v>
      </c>
      <c r="K3710" s="185" t="s">
        <v>115</v>
      </c>
      <c r="M3710" s="193"/>
      <c r="N3710" s="193"/>
      <c r="O3710" s="197"/>
      <c r="P3710" s="186" t="s">
        <v>1024</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962</v>
      </c>
      <c r="K3711" s="185" t="s">
        <v>115</v>
      </c>
      <c r="M3711" s="193"/>
      <c r="N3711" s="193"/>
      <c r="O3711" s="197"/>
      <c r="P3711" s="186" t="s">
        <v>1024</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962</v>
      </c>
      <c r="K3712" s="185" t="s">
        <v>115</v>
      </c>
      <c r="M3712" s="193"/>
      <c r="N3712" s="193"/>
      <c r="O3712" s="197"/>
      <c r="P3712" s="186" t="s">
        <v>1024</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962</v>
      </c>
      <c r="K3713" s="185" t="s">
        <v>115</v>
      </c>
      <c r="M3713" s="193"/>
      <c r="N3713" s="193"/>
      <c r="O3713" s="197"/>
      <c r="P3713" s="186" t="s">
        <v>1024</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962</v>
      </c>
      <c r="K3714" s="185" t="s">
        <v>115</v>
      </c>
      <c r="M3714" s="193"/>
      <c r="N3714" s="193"/>
      <c r="O3714" s="197"/>
      <c r="P3714" s="186" t="s">
        <v>1024</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962</v>
      </c>
      <c r="K3715" s="185" t="s">
        <v>115</v>
      </c>
      <c r="M3715" s="193"/>
      <c r="N3715" s="193"/>
      <c r="O3715" s="197"/>
      <c r="P3715" s="186" t="s">
        <v>1024</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962</v>
      </c>
      <c r="K3716" s="185" t="s">
        <v>115</v>
      </c>
      <c r="M3716" s="193"/>
      <c r="N3716" s="193"/>
      <c r="O3716" s="197"/>
      <c r="P3716" s="186" t="s">
        <v>1024</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962</v>
      </c>
      <c r="K3717" s="185" t="s">
        <v>115</v>
      </c>
      <c r="M3717" s="193"/>
      <c r="N3717" s="193"/>
      <c r="O3717" s="197"/>
      <c r="P3717" s="186" t="s">
        <v>1024</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962</v>
      </c>
      <c r="K3718" s="185" t="s">
        <v>115</v>
      </c>
      <c r="M3718" s="193"/>
      <c r="N3718" s="193"/>
      <c r="O3718" s="197"/>
      <c r="P3718" s="186" t="s">
        <v>1024</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962</v>
      </c>
      <c r="K3719" s="185" t="s">
        <v>115</v>
      </c>
      <c r="M3719" s="193"/>
      <c r="N3719" s="193"/>
      <c r="O3719" s="197"/>
      <c r="P3719" s="186" t="s">
        <v>1024</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962</v>
      </c>
      <c r="K3720" s="185" t="s">
        <v>115</v>
      </c>
      <c r="M3720" s="193"/>
      <c r="N3720" s="193"/>
      <c r="O3720" s="197"/>
      <c r="P3720" s="186" t="s">
        <v>1024</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962</v>
      </c>
      <c r="K3721" s="185" t="s">
        <v>115</v>
      </c>
      <c r="M3721" s="193"/>
      <c r="N3721" s="193"/>
      <c r="O3721" s="197"/>
      <c r="P3721" s="186" t="s">
        <v>1024</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962</v>
      </c>
      <c r="K3722" s="185" t="s">
        <v>115</v>
      </c>
      <c r="M3722" s="193"/>
      <c r="N3722" s="193"/>
      <c r="O3722" s="197"/>
      <c r="P3722" s="186" t="s">
        <v>1024</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962</v>
      </c>
      <c r="K3723" s="185" t="s">
        <v>115</v>
      </c>
      <c r="M3723" s="193"/>
      <c r="N3723" s="193"/>
      <c r="O3723" s="197"/>
      <c r="P3723" s="186" t="s">
        <v>1024</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962</v>
      </c>
      <c r="K3724" s="185" t="s">
        <v>115</v>
      </c>
      <c r="M3724" s="193"/>
      <c r="N3724" s="193"/>
      <c r="O3724" s="197"/>
      <c r="P3724" s="186" t="s">
        <v>1024</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962</v>
      </c>
      <c r="K3725" s="185" t="s">
        <v>115</v>
      </c>
      <c r="M3725" s="193"/>
      <c r="N3725" s="193"/>
      <c r="O3725" s="197"/>
      <c r="P3725" s="186" t="s">
        <v>1024</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962</v>
      </c>
      <c r="K3726" s="185" t="s">
        <v>115</v>
      </c>
      <c r="M3726" s="193"/>
      <c r="N3726" s="193"/>
      <c r="O3726" s="197"/>
      <c r="P3726" s="186" t="s">
        <v>1024</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962</v>
      </c>
      <c r="K3727" s="185" t="s">
        <v>115</v>
      </c>
      <c r="M3727" s="193"/>
      <c r="N3727" s="193"/>
      <c r="O3727" s="197"/>
      <c r="P3727" s="186" t="s">
        <v>1024</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962</v>
      </c>
      <c r="K3728" s="185" t="s">
        <v>115</v>
      </c>
      <c r="M3728" s="193"/>
      <c r="N3728" s="193"/>
      <c r="O3728" s="197"/>
      <c r="P3728" s="186" t="s">
        <v>1024</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962</v>
      </c>
      <c r="K3729" s="185" t="s">
        <v>115</v>
      </c>
      <c r="M3729" s="193"/>
      <c r="N3729" s="193"/>
      <c r="O3729" s="197"/>
      <c r="P3729" s="186" t="s">
        <v>1024</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962</v>
      </c>
      <c r="K3730" s="185" t="s">
        <v>115</v>
      </c>
      <c r="M3730" s="193"/>
      <c r="N3730" s="193"/>
      <c r="O3730" s="197"/>
      <c r="P3730" s="186" t="s">
        <v>1024</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962</v>
      </c>
      <c r="K3731" s="185" t="s">
        <v>115</v>
      </c>
      <c r="M3731" s="193"/>
      <c r="N3731" s="193"/>
      <c r="O3731" s="197"/>
      <c r="P3731" s="186" t="s">
        <v>1024</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962</v>
      </c>
      <c r="K3732" s="185" t="s">
        <v>115</v>
      </c>
      <c r="M3732" s="193"/>
      <c r="N3732" s="193"/>
      <c r="O3732" s="197"/>
      <c r="P3732" s="186" t="s">
        <v>1024</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962</v>
      </c>
      <c r="K3733" s="185" t="s">
        <v>115</v>
      </c>
      <c r="M3733" s="193"/>
      <c r="N3733" s="193"/>
      <c r="O3733" s="197"/>
      <c r="P3733" s="186" t="s">
        <v>1024</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962</v>
      </c>
      <c r="K3734" s="185" t="s">
        <v>115</v>
      </c>
      <c r="M3734" s="193"/>
      <c r="N3734" s="193"/>
      <c r="O3734" s="197"/>
      <c r="P3734" s="186" t="s">
        <v>1024</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962</v>
      </c>
      <c r="K3735" s="185" t="s">
        <v>115</v>
      </c>
      <c r="M3735" s="193"/>
      <c r="N3735" s="193"/>
      <c r="O3735" s="197"/>
      <c r="P3735" s="186" t="s">
        <v>1024</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962</v>
      </c>
      <c r="K3736" s="185" t="s">
        <v>115</v>
      </c>
      <c r="M3736" s="193"/>
      <c r="N3736" s="193"/>
      <c r="O3736" s="197"/>
      <c r="P3736" s="186" t="s">
        <v>1024</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962</v>
      </c>
      <c r="K3737" s="185" t="s">
        <v>115</v>
      </c>
      <c r="M3737" s="193"/>
      <c r="N3737" s="193"/>
      <c r="O3737" s="197"/>
      <c r="P3737" s="186" t="s">
        <v>1024</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962</v>
      </c>
      <c r="K3738" s="185" t="s">
        <v>115</v>
      </c>
      <c r="M3738" s="193"/>
      <c r="N3738" s="193"/>
      <c r="O3738" s="197"/>
      <c r="P3738" s="186" t="s">
        <v>1024</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962</v>
      </c>
      <c r="K3739" s="185" t="s">
        <v>115</v>
      </c>
      <c r="M3739" s="193"/>
      <c r="N3739" s="193"/>
      <c r="O3739" s="197"/>
      <c r="P3739" s="186" t="s">
        <v>1024</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962</v>
      </c>
      <c r="K3740" s="185" t="s">
        <v>115</v>
      </c>
      <c r="M3740" s="193"/>
      <c r="N3740" s="193"/>
      <c r="O3740" s="197"/>
      <c r="P3740" s="186" t="s">
        <v>1024</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962</v>
      </c>
      <c r="K3741" s="185" t="s">
        <v>115</v>
      </c>
      <c r="M3741" s="193"/>
      <c r="N3741" s="193"/>
      <c r="O3741" s="197"/>
      <c r="P3741" s="186" t="s">
        <v>1024</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962</v>
      </c>
      <c r="K3742" s="185" t="s">
        <v>115</v>
      </c>
      <c r="M3742" s="193"/>
      <c r="N3742" s="193"/>
      <c r="O3742" s="197"/>
      <c r="P3742" s="186" t="s">
        <v>1024</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962</v>
      </c>
      <c r="K3743" s="185" t="s">
        <v>115</v>
      </c>
      <c r="M3743" s="193"/>
      <c r="N3743" s="193"/>
      <c r="O3743" s="197"/>
      <c r="P3743" s="186" t="s">
        <v>1024</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962</v>
      </c>
      <c r="K3744" s="185" t="s">
        <v>115</v>
      </c>
      <c r="M3744" s="193"/>
      <c r="N3744" s="193"/>
      <c r="O3744" s="197"/>
      <c r="P3744" s="186" t="s">
        <v>1024</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962</v>
      </c>
      <c r="K3745" s="185" t="s">
        <v>115</v>
      </c>
      <c r="M3745" s="193"/>
      <c r="N3745" s="193"/>
      <c r="O3745" s="197"/>
      <c r="P3745" s="186" t="s">
        <v>1024</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962</v>
      </c>
      <c r="K3746" s="185" t="s">
        <v>115</v>
      </c>
      <c r="M3746" s="193"/>
      <c r="N3746" s="193"/>
      <c r="O3746" s="197"/>
      <c r="P3746" s="186" t="s">
        <v>1024</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962</v>
      </c>
      <c r="K3747" s="185" t="s">
        <v>115</v>
      </c>
      <c r="M3747" s="193"/>
      <c r="N3747" s="193"/>
      <c r="O3747" s="197"/>
      <c r="P3747" s="186" t="s">
        <v>1024</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962</v>
      </c>
      <c r="K3748" s="185" t="s">
        <v>115</v>
      </c>
      <c r="M3748" s="193"/>
      <c r="N3748" s="193"/>
      <c r="O3748" s="197"/>
      <c r="P3748" s="186" t="s">
        <v>1024</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962</v>
      </c>
      <c r="K3749" s="185" t="s">
        <v>115</v>
      </c>
      <c r="M3749" s="193"/>
      <c r="N3749" s="193"/>
      <c r="O3749" s="197"/>
      <c r="P3749" s="186" t="s">
        <v>1024</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962</v>
      </c>
      <c r="K3750" s="185" t="s">
        <v>115</v>
      </c>
      <c r="M3750" s="193"/>
      <c r="N3750" s="193"/>
      <c r="O3750" s="197"/>
      <c r="P3750" s="186" t="s">
        <v>1024</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962</v>
      </c>
      <c r="K3751" s="185" t="s">
        <v>115</v>
      </c>
      <c r="M3751" s="193"/>
      <c r="N3751" s="193"/>
      <c r="O3751" s="197"/>
      <c r="P3751" s="186" t="s">
        <v>1024</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962</v>
      </c>
      <c r="K3752" s="185" t="s">
        <v>115</v>
      </c>
      <c r="M3752" s="193"/>
      <c r="N3752" s="193"/>
      <c r="O3752" s="197"/>
      <c r="P3752" s="186" t="s">
        <v>1024</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962</v>
      </c>
      <c r="K3753" s="185" t="s">
        <v>115</v>
      </c>
      <c r="M3753" s="193"/>
      <c r="N3753" s="193"/>
      <c r="O3753" s="197"/>
      <c r="P3753" s="186" t="s">
        <v>1024</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962</v>
      </c>
      <c r="K3754" s="185" t="s">
        <v>115</v>
      </c>
      <c r="M3754" s="193"/>
      <c r="N3754" s="193"/>
      <c r="O3754" s="197"/>
      <c r="P3754" s="186" t="s">
        <v>1024</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962</v>
      </c>
      <c r="K3755" s="185" t="s">
        <v>115</v>
      </c>
      <c r="M3755" s="193"/>
      <c r="N3755" s="193"/>
      <c r="O3755" s="197"/>
      <c r="P3755" s="186" t="s">
        <v>1024</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962</v>
      </c>
      <c r="K3756" s="185" t="s">
        <v>115</v>
      </c>
      <c r="M3756" s="193"/>
      <c r="N3756" s="193"/>
      <c r="O3756" s="197"/>
      <c r="P3756" s="186" t="s">
        <v>1024</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962</v>
      </c>
      <c r="K3757" s="185" t="s">
        <v>115</v>
      </c>
      <c r="M3757" s="193"/>
      <c r="N3757" s="193"/>
      <c r="O3757" s="197"/>
      <c r="P3757" s="186" t="s">
        <v>1024</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962</v>
      </c>
      <c r="K3758" s="185" t="s">
        <v>115</v>
      </c>
      <c r="M3758" s="193"/>
      <c r="N3758" s="193"/>
      <c r="O3758" s="197"/>
      <c r="P3758" s="186" t="s">
        <v>1024</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962</v>
      </c>
      <c r="K3759" s="185" t="s">
        <v>115</v>
      </c>
      <c r="M3759" s="193"/>
      <c r="N3759" s="193"/>
      <c r="O3759" s="197"/>
      <c r="P3759" s="186" t="s">
        <v>1024</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962</v>
      </c>
      <c r="K3760" s="185" t="s">
        <v>115</v>
      </c>
      <c r="M3760" s="193"/>
      <c r="N3760" s="193"/>
      <c r="O3760" s="197"/>
      <c r="P3760" s="186" t="s">
        <v>1024</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939</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939</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939</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939</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939</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939</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939</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939</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939</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939</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939</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939</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939</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939</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939</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939</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939</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939</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939</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939</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939</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939</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939</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939</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939</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939</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939</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939</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939</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939</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939</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939</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939</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939</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939</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939</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939</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939</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939</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939</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939</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939</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939</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939</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939</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939</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939</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939</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939</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939</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939</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939</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939</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939</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939</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939</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939</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939</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939</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939</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939</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939</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939</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939</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939</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939</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939</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939</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939</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939</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939</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939</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939</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939</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939</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939</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939</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939</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939</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939</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939</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939</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939</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939</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939</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939</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939</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939</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939</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939</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939</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939</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939</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939</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939</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939</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939</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939</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939</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939</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939</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939</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939</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939</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939</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939</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939</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939</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939</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939</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939</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939</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939</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939</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939</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939</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939</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939</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939</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939</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939</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939</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939</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939</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939</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939</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939</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939</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939</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939</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939</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939</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939</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939</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939</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939</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939</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939</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939</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939</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939</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939</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939</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939</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939</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939</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939</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939</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939</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939</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939</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939</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939</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939</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939</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939</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939</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939</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939</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939</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939</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939</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939</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939</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939</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939</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939</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939</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939</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939</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939</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939</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939</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939</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939</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939</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939</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939</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939</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939</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939</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939</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939</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939</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939</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939</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939</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939</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939</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939</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939</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939</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939</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939</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939</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939</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939</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939</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939</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939</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939</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939</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939</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939</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939</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939</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939</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939</v>
      </c>
      <c r="K3968" s="185" t="s">
        <v>115</v>
      </c>
      <c r="L3968" s="193"/>
      <c r="M3968" s="193"/>
      <c r="N3968" s="193"/>
      <c r="O3968" s="197"/>
      <c r="P3968" s="186" t="s">
        <v>1024</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939</v>
      </c>
      <c r="K3969" s="185" t="s">
        <v>115</v>
      </c>
      <c r="L3969" s="193"/>
      <c r="M3969" s="193"/>
      <c r="N3969" s="193"/>
      <c r="O3969" s="197"/>
      <c r="P3969" s="186" t="s">
        <v>1024</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939</v>
      </c>
      <c r="K3970" s="185" t="s">
        <v>115</v>
      </c>
      <c r="L3970" s="193"/>
      <c r="M3970" s="193"/>
      <c r="N3970" s="193"/>
      <c r="O3970" s="197"/>
      <c r="P3970" s="186" t="s">
        <v>1024</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939</v>
      </c>
      <c r="K3971" s="185" t="s">
        <v>115</v>
      </c>
      <c r="L3971" s="193"/>
      <c r="M3971" s="193"/>
      <c r="N3971" s="193"/>
      <c r="O3971" s="197"/>
      <c r="P3971" s="186" t="s">
        <v>1024</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939</v>
      </c>
      <c r="K3972" s="185" t="s">
        <v>115</v>
      </c>
      <c r="L3972" s="193"/>
      <c r="M3972" s="193"/>
      <c r="N3972" s="193"/>
      <c r="O3972" s="197"/>
      <c r="P3972" s="186" t="s">
        <v>1024</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939</v>
      </c>
      <c r="K3973" s="185" t="s">
        <v>115</v>
      </c>
      <c r="L3973" s="193"/>
      <c r="M3973" s="193"/>
      <c r="N3973" s="193"/>
      <c r="O3973" s="197"/>
      <c r="P3973" s="186" t="s">
        <v>1024</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939</v>
      </c>
      <c r="K3974" s="185" t="s">
        <v>115</v>
      </c>
      <c r="L3974" s="193"/>
      <c r="M3974" s="193"/>
      <c r="N3974" s="193"/>
      <c r="O3974" s="197"/>
      <c r="P3974" s="186" t="s">
        <v>1024</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939</v>
      </c>
      <c r="K3975" s="185" t="s">
        <v>115</v>
      </c>
      <c r="L3975" s="193"/>
      <c r="M3975" s="193"/>
      <c r="N3975" s="193"/>
      <c r="O3975" s="197"/>
      <c r="P3975" s="186" t="s">
        <v>1024</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939</v>
      </c>
      <c r="K3976" s="185" t="s">
        <v>115</v>
      </c>
      <c r="L3976" s="193"/>
      <c r="M3976" s="193"/>
      <c r="N3976" s="193"/>
      <c r="O3976" s="197"/>
      <c r="P3976" s="186" t="s">
        <v>1024</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939</v>
      </c>
      <c r="K3977" s="185" t="s">
        <v>115</v>
      </c>
      <c r="L3977" s="193"/>
      <c r="M3977" s="193"/>
      <c r="N3977" s="193"/>
      <c r="O3977" s="197"/>
      <c r="P3977" s="186" t="s">
        <v>1024</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939</v>
      </c>
      <c r="K3978" s="185" t="s">
        <v>115</v>
      </c>
      <c r="L3978" s="193"/>
      <c r="M3978" s="193"/>
      <c r="N3978" s="193"/>
      <c r="O3978" s="197"/>
      <c r="P3978" s="186" t="s">
        <v>1024</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939</v>
      </c>
      <c r="K3979" s="185" t="s">
        <v>115</v>
      </c>
      <c r="L3979" s="193"/>
      <c r="M3979" s="193"/>
      <c r="N3979" s="193"/>
      <c r="O3979" s="197"/>
      <c r="P3979" s="186" t="s">
        <v>1024</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939</v>
      </c>
      <c r="K3980" s="185" t="s">
        <v>115</v>
      </c>
      <c r="L3980" s="193"/>
      <c r="M3980" s="193"/>
      <c r="N3980" s="193"/>
      <c r="O3980" s="197"/>
      <c r="P3980" s="186" t="s">
        <v>1024</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939</v>
      </c>
      <c r="K3981" s="185" t="s">
        <v>115</v>
      </c>
      <c r="L3981" s="193"/>
      <c r="M3981" s="193"/>
      <c r="N3981" s="193"/>
      <c r="O3981" s="197"/>
      <c r="P3981" s="186" t="s">
        <v>1024</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939</v>
      </c>
      <c r="K3982" s="185" t="s">
        <v>115</v>
      </c>
      <c r="L3982" s="193"/>
      <c r="M3982" s="193"/>
      <c r="N3982" s="193"/>
      <c r="O3982" s="197"/>
      <c r="P3982" s="186" t="s">
        <v>1024</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939</v>
      </c>
      <c r="K3983" s="185" t="s">
        <v>115</v>
      </c>
      <c r="L3983" s="193"/>
      <c r="M3983" s="193"/>
      <c r="N3983" s="193"/>
      <c r="O3983" s="197"/>
      <c r="P3983" s="186" t="s">
        <v>1024</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939</v>
      </c>
      <c r="K3984" s="185" t="s">
        <v>115</v>
      </c>
      <c r="L3984" s="193"/>
      <c r="M3984" s="193"/>
      <c r="N3984" s="193"/>
      <c r="O3984" s="197"/>
      <c r="P3984" s="186" t="s">
        <v>1024</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939</v>
      </c>
      <c r="K3985" s="185" t="s">
        <v>115</v>
      </c>
      <c r="L3985" s="193"/>
      <c r="M3985" s="193"/>
      <c r="N3985" s="193"/>
      <c r="O3985" s="197"/>
      <c r="P3985" s="186" t="s">
        <v>1024</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939</v>
      </c>
      <c r="K3986" s="185" t="s">
        <v>115</v>
      </c>
      <c r="L3986" s="193"/>
      <c r="M3986" s="193"/>
      <c r="N3986" s="193"/>
      <c r="O3986" s="197"/>
      <c r="P3986" s="186" t="s">
        <v>1024</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939</v>
      </c>
      <c r="K3987" s="185" t="s">
        <v>115</v>
      </c>
      <c r="L3987" s="193"/>
      <c r="M3987" s="193"/>
      <c r="N3987" s="193"/>
      <c r="O3987" s="197"/>
      <c r="P3987" s="186" t="s">
        <v>1024</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939</v>
      </c>
      <c r="K3988" s="185" t="s">
        <v>115</v>
      </c>
      <c r="L3988" s="193"/>
      <c r="M3988" s="193"/>
      <c r="N3988" s="193"/>
      <c r="O3988" s="197"/>
      <c r="P3988" s="186" t="s">
        <v>1025</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939</v>
      </c>
      <c r="K3989" s="185" t="s">
        <v>115</v>
      </c>
      <c r="L3989" s="193"/>
      <c r="M3989" s="193"/>
      <c r="N3989" s="193"/>
      <c r="O3989" s="197"/>
      <c r="P3989" s="186" t="s">
        <v>1025</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939</v>
      </c>
      <c r="K3990" s="185" t="s">
        <v>115</v>
      </c>
      <c r="L3990" s="193"/>
      <c r="M3990" s="193"/>
      <c r="N3990" s="193"/>
      <c r="O3990" s="197"/>
      <c r="P3990" s="186" t="s">
        <v>1025</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939</v>
      </c>
      <c r="K3991" s="185" t="s">
        <v>115</v>
      </c>
      <c r="L3991" s="193"/>
      <c r="M3991" s="193"/>
      <c r="N3991" s="193"/>
      <c r="O3991" s="197"/>
      <c r="P3991" s="186" t="s">
        <v>1025</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939</v>
      </c>
      <c r="K3992" s="185" t="s">
        <v>115</v>
      </c>
      <c r="L3992" s="193"/>
      <c r="M3992" s="193"/>
      <c r="N3992" s="193"/>
      <c r="O3992" s="197"/>
      <c r="P3992" s="186" t="s">
        <v>1025</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939</v>
      </c>
      <c r="K3993" s="185" t="s">
        <v>115</v>
      </c>
      <c r="L3993" s="193"/>
      <c r="M3993" s="193"/>
      <c r="N3993" s="193"/>
      <c r="O3993" s="197"/>
      <c r="P3993" s="186" t="s">
        <v>1025</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939</v>
      </c>
      <c r="K3994" s="185" t="s">
        <v>115</v>
      </c>
      <c r="L3994" s="193"/>
      <c r="M3994" s="193"/>
      <c r="N3994" s="193"/>
      <c r="O3994" s="197"/>
      <c r="P3994" s="186" t="s">
        <v>1025</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939</v>
      </c>
      <c r="K3995" s="185" t="s">
        <v>115</v>
      </c>
      <c r="L3995" s="193"/>
      <c r="M3995" s="193"/>
      <c r="N3995" s="193"/>
      <c r="O3995" s="197"/>
      <c r="P3995" s="186" t="s">
        <v>1025</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939</v>
      </c>
      <c r="K3996" s="185" t="s">
        <v>115</v>
      </c>
      <c r="L3996" s="193"/>
      <c r="M3996" s="193"/>
      <c r="N3996" s="193"/>
      <c r="O3996" s="197"/>
      <c r="P3996" s="186" t="s">
        <v>1025</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939</v>
      </c>
      <c r="K3997" s="185" t="s">
        <v>115</v>
      </c>
      <c r="L3997" s="193"/>
      <c r="M3997" s="193"/>
      <c r="N3997" s="193"/>
      <c r="O3997" s="197"/>
      <c r="P3997" s="186" t="s">
        <v>1025</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939</v>
      </c>
      <c r="K3998" s="185" t="s">
        <v>115</v>
      </c>
      <c r="L3998" s="193"/>
      <c r="M3998" s="193"/>
      <c r="N3998" s="193"/>
      <c r="O3998" s="197"/>
      <c r="P3998" s="186" t="s">
        <v>1025</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939</v>
      </c>
      <c r="K3999" s="185" t="s">
        <v>115</v>
      </c>
      <c r="L3999" s="193"/>
      <c r="M3999" s="193"/>
      <c r="N3999" s="193"/>
      <c r="O3999" s="197"/>
      <c r="P3999" s="186" t="s">
        <v>1025</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939</v>
      </c>
      <c r="K4000" s="185" t="s">
        <v>115</v>
      </c>
      <c r="L4000" s="193"/>
      <c r="M4000" s="193"/>
      <c r="N4000" s="193"/>
      <c r="O4000" s="197"/>
      <c r="P4000" s="186" t="s">
        <v>1025</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939</v>
      </c>
      <c r="K4001" s="185" t="s">
        <v>115</v>
      </c>
      <c r="L4001" s="193"/>
      <c r="M4001" s="193"/>
      <c r="N4001" s="193"/>
      <c r="O4001" s="197"/>
      <c r="P4001" s="186" t="s">
        <v>1025</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939</v>
      </c>
      <c r="K4002" s="185" t="s">
        <v>115</v>
      </c>
      <c r="L4002" s="193"/>
      <c r="M4002" s="193"/>
      <c r="N4002" s="193"/>
      <c r="O4002" s="197"/>
      <c r="P4002" s="186" t="s">
        <v>1025</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939</v>
      </c>
      <c r="K4003" s="185" t="s">
        <v>115</v>
      </c>
      <c r="L4003" s="193"/>
      <c r="M4003" s="193"/>
      <c r="N4003" s="193"/>
      <c r="O4003" s="197"/>
      <c r="P4003" s="186" t="s">
        <v>1025</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939</v>
      </c>
      <c r="K4004" s="185" t="s">
        <v>115</v>
      </c>
      <c r="L4004" s="193"/>
      <c r="M4004" s="193"/>
      <c r="N4004" s="193"/>
      <c r="O4004" s="197"/>
      <c r="P4004" s="186" t="s">
        <v>1025</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939</v>
      </c>
      <c r="K4005" s="185" t="s">
        <v>115</v>
      </c>
      <c r="L4005" s="193"/>
      <c r="M4005" s="193"/>
      <c r="N4005" s="193"/>
      <c r="O4005" s="197"/>
      <c r="P4005" s="186" t="s">
        <v>1025</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939</v>
      </c>
      <c r="K4006" s="185" t="s">
        <v>115</v>
      </c>
      <c r="L4006" s="193"/>
      <c r="M4006" s="193"/>
      <c r="N4006" s="193"/>
      <c r="O4006" s="197"/>
      <c r="P4006" s="186" t="s">
        <v>1025</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939</v>
      </c>
      <c r="K4007" s="185" t="s">
        <v>115</v>
      </c>
      <c r="L4007" s="193"/>
      <c r="M4007" s="193"/>
      <c r="N4007" s="193"/>
      <c r="O4007" s="197"/>
      <c r="P4007" s="186" t="s">
        <v>1025</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939</v>
      </c>
      <c r="K4008" s="185" t="s">
        <v>115</v>
      </c>
      <c r="L4008" s="193"/>
      <c r="M4008" s="193"/>
      <c r="N4008" s="193"/>
      <c r="O4008" s="197"/>
      <c r="P4008" s="186" t="s">
        <v>1025</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939</v>
      </c>
      <c r="K4009" s="185" t="s">
        <v>115</v>
      </c>
      <c r="L4009" s="193"/>
      <c r="M4009" s="193"/>
      <c r="N4009" s="193"/>
      <c r="O4009" s="197"/>
      <c r="P4009" s="186" t="s">
        <v>1025</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939</v>
      </c>
      <c r="K4010" s="185" t="s">
        <v>115</v>
      </c>
      <c r="L4010" s="193"/>
      <c r="M4010" s="193"/>
      <c r="N4010" s="193"/>
      <c r="O4010" s="197"/>
      <c r="P4010" s="186" t="s">
        <v>1025</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939</v>
      </c>
      <c r="K4011" s="185" t="s">
        <v>115</v>
      </c>
      <c r="L4011" s="193"/>
      <c r="M4011" s="193"/>
      <c r="N4011" s="193"/>
      <c r="O4011" s="197"/>
      <c r="P4011" s="186" t="s">
        <v>1025</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939</v>
      </c>
      <c r="K4012" s="185" t="s">
        <v>115</v>
      </c>
      <c r="L4012" s="193"/>
      <c r="M4012" s="193"/>
      <c r="N4012" s="193"/>
      <c r="O4012" s="197"/>
      <c r="P4012" s="186" t="s">
        <v>1025</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939</v>
      </c>
      <c r="K4013" s="185" t="s">
        <v>115</v>
      </c>
      <c r="L4013" s="193"/>
      <c r="M4013" s="193"/>
      <c r="N4013" s="193"/>
      <c r="O4013" s="197"/>
      <c r="P4013" s="186" t="s">
        <v>1025</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939</v>
      </c>
      <c r="K4014" s="185" t="s">
        <v>115</v>
      </c>
      <c r="L4014" s="193"/>
      <c r="M4014" s="193"/>
      <c r="N4014" s="193"/>
      <c r="O4014" s="197"/>
      <c r="P4014" s="186" t="s">
        <v>1025</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939</v>
      </c>
      <c r="K4015" s="185" t="s">
        <v>115</v>
      </c>
      <c r="L4015" s="193"/>
      <c r="M4015" s="193"/>
      <c r="N4015" s="193"/>
      <c r="O4015" s="197"/>
      <c r="P4015" s="186" t="s">
        <v>1025</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939</v>
      </c>
      <c r="K4016" s="185" t="s">
        <v>115</v>
      </c>
      <c r="L4016" s="193"/>
      <c r="M4016" s="193"/>
      <c r="N4016" s="193"/>
      <c r="O4016" s="197"/>
      <c r="P4016" s="186" t="s">
        <v>1025</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939</v>
      </c>
      <c r="K4017" s="185" t="s">
        <v>115</v>
      </c>
      <c r="L4017" s="193"/>
      <c r="M4017" s="193"/>
      <c r="N4017" s="193"/>
      <c r="O4017" s="197"/>
      <c r="P4017" s="186" t="s">
        <v>1025</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939</v>
      </c>
      <c r="K4018" s="185" t="s">
        <v>115</v>
      </c>
      <c r="L4018" s="193"/>
      <c r="M4018" s="193"/>
      <c r="N4018" s="193"/>
      <c r="O4018" s="197"/>
      <c r="P4018" s="186" t="s">
        <v>1025</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939</v>
      </c>
      <c r="K4019" s="185" t="s">
        <v>115</v>
      </c>
      <c r="L4019" s="193"/>
      <c r="M4019" s="193"/>
      <c r="N4019" s="193"/>
      <c r="O4019" s="197"/>
      <c r="P4019" s="186" t="s">
        <v>1025</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939</v>
      </c>
      <c r="K4020" s="185" t="s">
        <v>115</v>
      </c>
      <c r="L4020" s="193"/>
      <c r="M4020" s="193"/>
      <c r="N4020" s="193"/>
      <c r="O4020" s="197"/>
      <c r="P4020" s="186" t="s">
        <v>1025</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939</v>
      </c>
      <c r="K4021" s="185" t="s">
        <v>115</v>
      </c>
      <c r="L4021" s="193"/>
      <c r="M4021" s="193"/>
      <c r="N4021" s="193"/>
      <c r="O4021" s="197"/>
      <c r="P4021" s="186" t="s">
        <v>1025</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939</v>
      </c>
      <c r="K4022" s="185" t="s">
        <v>115</v>
      </c>
      <c r="L4022" s="193"/>
      <c r="M4022" s="193"/>
      <c r="N4022" s="193"/>
      <c r="O4022" s="197"/>
      <c r="P4022" s="186" t="s">
        <v>1025</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939</v>
      </c>
      <c r="K4023" s="185" t="s">
        <v>115</v>
      </c>
      <c r="L4023" s="193"/>
      <c r="M4023" s="193"/>
      <c r="N4023" s="193"/>
      <c r="O4023" s="197"/>
      <c r="P4023" s="186" t="s">
        <v>1025</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939</v>
      </c>
      <c r="K4024" s="185" t="s">
        <v>115</v>
      </c>
      <c r="L4024" s="193"/>
      <c r="M4024" s="193"/>
      <c r="N4024" s="193"/>
      <c r="O4024" s="197"/>
      <c r="P4024" s="186" t="s">
        <v>1025</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939</v>
      </c>
      <c r="K4025" s="185" t="s">
        <v>115</v>
      </c>
      <c r="L4025" s="193"/>
      <c r="M4025" s="193"/>
      <c r="N4025" s="193"/>
      <c r="O4025" s="197"/>
      <c r="P4025" s="186" t="s">
        <v>1025</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939</v>
      </c>
      <c r="K4026" s="185" t="s">
        <v>115</v>
      </c>
      <c r="L4026" s="193"/>
      <c r="M4026" s="193"/>
      <c r="N4026" s="193"/>
      <c r="O4026" s="197"/>
      <c r="P4026" s="186" t="s">
        <v>1025</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939</v>
      </c>
      <c r="K4027" s="185" t="s">
        <v>115</v>
      </c>
      <c r="L4027" s="193"/>
      <c r="M4027" s="193"/>
      <c r="N4027" s="193"/>
      <c r="O4027" s="197"/>
      <c r="P4027" s="186" t="s">
        <v>1025</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939</v>
      </c>
      <c r="K4028" s="185" t="s">
        <v>115</v>
      </c>
      <c r="L4028" s="193"/>
      <c r="M4028" s="193"/>
      <c r="N4028" s="193"/>
      <c r="O4028" s="197"/>
      <c r="P4028" s="186" t="s">
        <v>1025</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939</v>
      </c>
      <c r="K4029" s="185" t="s">
        <v>115</v>
      </c>
      <c r="L4029" s="193"/>
      <c r="M4029" s="193"/>
      <c r="N4029" s="193"/>
      <c r="O4029" s="197"/>
      <c r="P4029" s="186" t="s">
        <v>1025</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939</v>
      </c>
      <c r="K4030" s="185" t="s">
        <v>115</v>
      </c>
      <c r="L4030" s="193"/>
      <c r="M4030" s="193"/>
      <c r="N4030" s="193"/>
      <c r="O4030" s="197"/>
      <c r="P4030" s="186" t="s">
        <v>1025</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939</v>
      </c>
      <c r="K4031" s="185" t="s">
        <v>115</v>
      </c>
      <c r="L4031" s="193"/>
      <c r="M4031" s="193"/>
      <c r="N4031" s="193"/>
      <c r="O4031" s="197"/>
      <c r="P4031" s="186" t="s">
        <v>1025</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939</v>
      </c>
      <c r="K4032" s="185" t="s">
        <v>115</v>
      </c>
      <c r="L4032" s="193"/>
      <c r="M4032" s="193"/>
      <c r="N4032" s="193"/>
      <c r="O4032" s="197"/>
      <c r="P4032" s="186" t="s">
        <v>1025</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939</v>
      </c>
      <c r="K4033" s="185" t="s">
        <v>115</v>
      </c>
      <c r="L4033" s="193"/>
      <c r="M4033" s="193"/>
      <c r="N4033" s="193"/>
      <c r="O4033" s="197"/>
      <c r="P4033" s="186" t="s">
        <v>1025</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939</v>
      </c>
      <c r="K4034" s="185" t="s">
        <v>115</v>
      </c>
      <c r="L4034" s="193"/>
      <c r="M4034" s="193"/>
      <c r="N4034" s="193"/>
      <c r="O4034" s="197"/>
      <c r="P4034" s="186" t="s">
        <v>1025</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939</v>
      </c>
      <c r="K4035" s="185" t="s">
        <v>115</v>
      </c>
      <c r="L4035" s="193"/>
      <c r="M4035" s="193"/>
      <c r="N4035" s="193"/>
      <c r="O4035" s="197"/>
      <c r="P4035" s="186" t="s">
        <v>1025</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939</v>
      </c>
      <c r="K4036" s="185" t="s">
        <v>115</v>
      </c>
      <c r="L4036" s="193"/>
      <c r="M4036" s="193"/>
      <c r="N4036" s="193"/>
      <c r="O4036" s="197"/>
      <c r="P4036" s="186" t="s">
        <v>1025</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939</v>
      </c>
      <c r="K4037" s="185" t="s">
        <v>115</v>
      </c>
      <c r="L4037" s="193"/>
      <c r="M4037" s="193"/>
      <c r="N4037" s="193"/>
      <c r="O4037" s="197"/>
      <c r="P4037" s="186" t="s">
        <v>1025</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939</v>
      </c>
      <c r="K4038" s="185" t="s">
        <v>115</v>
      </c>
      <c r="L4038" s="193"/>
      <c r="M4038" s="193"/>
      <c r="N4038" s="193"/>
      <c r="O4038" s="197"/>
      <c r="P4038" s="186" t="s">
        <v>1025</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939</v>
      </c>
      <c r="K4039" s="185" t="s">
        <v>115</v>
      </c>
      <c r="L4039" s="193"/>
      <c r="M4039" s="193"/>
      <c r="N4039" s="193"/>
      <c r="O4039" s="197"/>
      <c r="P4039" s="186" t="s">
        <v>1025</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939</v>
      </c>
      <c r="K4040" s="185" t="s">
        <v>115</v>
      </c>
      <c r="L4040" s="193"/>
      <c r="M4040" s="193"/>
      <c r="N4040" s="193"/>
      <c r="O4040" s="197"/>
      <c r="P4040" s="186" t="s">
        <v>1025</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939</v>
      </c>
      <c r="K4041" s="185" t="s">
        <v>115</v>
      </c>
      <c r="L4041" s="193"/>
      <c r="M4041" s="193"/>
      <c r="N4041" s="193"/>
      <c r="O4041" s="197"/>
      <c r="P4041" s="186" t="s">
        <v>1025</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939</v>
      </c>
      <c r="K4042" s="185" t="s">
        <v>115</v>
      </c>
      <c r="L4042" s="193"/>
      <c r="M4042" s="193"/>
      <c r="N4042" s="193"/>
      <c r="O4042" s="197"/>
      <c r="P4042" s="186" t="s">
        <v>1025</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939</v>
      </c>
      <c r="K4043" s="185" t="s">
        <v>115</v>
      </c>
      <c r="L4043" s="193"/>
      <c r="M4043" s="193"/>
      <c r="N4043" s="193"/>
      <c r="O4043" s="197"/>
      <c r="P4043" s="186" t="s">
        <v>1025</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939</v>
      </c>
      <c r="K4044" s="185" t="s">
        <v>115</v>
      </c>
      <c r="L4044" s="193"/>
      <c r="M4044" s="193"/>
      <c r="N4044" s="193"/>
      <c r="O4044" s="197"/>
      <c r="P4044" s="186" t="s">
        <v>1025</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939</v>
      </c>
      <c r="K4045" s="185" t="s">
        <v>115</v>
      </c>
      <c r="L4045" s="193"/>
      <c r="M4045" s="193"/>
      <c r="N4045" s="193"/>
      <c r="O4045" s="197"/>
      <c r="P4045" s="186" t="s">
        <v>1025</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939</v>
      </c>
      <c r="K4046" s="185" t="s">
        <v>115</v>
      </c>
      <c r="L4046" s="193"/>
      <c r="M4046" s="193"/>
      <c r="N4046" s="193"/>
      <c r="O4046" s="197"/>
      <c r="P4046" s="186" t="s">
        <v>1025</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939</v>
      </c>
      <c r="K4047" s="185" t="s">
        <v>115</v>
      </c>
      <c r="L4047" s="193"/>
      <c r="M4047" s="193"/>
      <c r="N4047" s="193"/>
      <c r="O4047" s="197"/>
      <c r="P4047" s="186" t="s">
        <v>1025</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939</v>
      </c>
      <c r="K4048" s="185" t="s">
        <v>115</v>
      </c>
      <c r="L4048" s="193"/>
      <c r="M4048" s="193"/>
      <c r="N4048" s="193"/>
      <c r="O4048" s="197"/>
      <c r="P4048" s="186" t="s">
        <v>1025</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939</v>
      </c>
      <c r="K4049" s="185" t="s">
        <v>115</v>
      </c>
      <c r="L4049" s="193"/>
      <c r="M4049" s="193"/>
      <c r="N4049" s="193"/>
      <c r="O4049" s="197"/>
      <c r="P4049" s="186" t="s">
        <v>1025</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939</v>
      </c>
      <c r="K4050" s="185" t="s">
        <v>115</v>
      </c>
      <c r="L4050" s="193"/>
      <c r="M4050" s="193"/>
      <c r="N4050" s="193"/>
      <c r="O4050" s="197"/>
      <c r="P4050" s="186" t="s">
        <v>1025</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939</v>
      </c>
      <c r="K4051" s="185" t="s">
        <v>115</v>
      </c>
      <c r="L4051" s="193"/>
      <c r="M4051" s="193"/>
      <c r="N4051" s="193"/>
      <c r="O4051" s="197"/>
      <c r="P4051" s="186" t="s">
        <v>1025</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939</v>
      </c>
      <c r="K4052" s="185" t="s">
        <v>115</v>
      </c>
      <c r="L4052" s="193"/>
      <c r="M4052" s="193"/>
      <c r="N4052" s="193"/>
      <c r="O4052" s="197"/>
      <c r="P4052" s="186" t="s">
        <v>1025</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939</v>
      </c>
      <c r="K4053" s="185" t="s">
        <v>115</v>
      </c>
      <c r="L4053" s="193"/>
      <c r="M4053" s="193"/>
      <c r="N4053" s="193"/>
      <c r="O4053" s="197"/>
      <c r="P4053" s="186" t="s">
        <v>1025</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939</v>
      </c>
      <c r="K4054" s="185" t="s">
        <v>115</v>
      </c>
      <c r="L4054" s="193"/>
      <c r="M4054" s="193"/>
      <c r="N4054" s="193"/>
      <c r="O4054" s="197"/>
      <c r="P4054" s="186" t="s">
        <v>1025</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939</v>
      </c>
      <c r="K4055" s="185" t="s">
        <v>115</v>
      </c>
      <c r="L4055" s="193"/>
      <c r="M4055" s="193"/>
      <c r="N4055" s="193"/>
      <c r="O4055" s="197"/>
      <c r="P4055" s="186" t="s">
        <v>1025</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939</v>
      </c>
      <c r="K4056" s="185" t="s">
        <v>115</v>
      </c>
      <c r="L4056" s="193"/>
      <c r="M4056" s="193"/>
      <c r="N4056" s="193"/>
      <c r="O4056" s="197"/>
      <c r="P4056" s="186" t="s">
        <v>1025</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939</v>
      </c>
      <c r="K4057" s="185" t="s">
        <v>115</v>
      </c>
      <c r="L4057" s="193"/>
      <c r="M4057" s="193"/>
      <c r="N4057" s="193"/>
      <c r="O4057" s="197"/>
      <c r="P4057" s="186" t="s">
        <v>1025</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939</v>
      </c>
      <c r="K4058" s="185" t="s">
        <v>115</v>
      </c>
      <c r="L4058" s="193"/>
      <c r="M4058" s="193"/>
      <c r="N4058" s="193"/>
      <c r="O4058" s="197"/>
      <c r="P4058" s="186" t="s">
        <v>1025</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939</v>
      </c>
      <c r="K4059" s="185" t="s">
        <v>115</v>
      </c>
      <c r="L4059" s="193"/>
      <c r="M4059" s="193"/>
      <c r="N4059" s="193"/>
      <c r="O4059" s="197"/>
      <c r="P4059" s="186" t="s">
        <v>1025</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939</v>
      </c>
      <c r="K4060" s="185" t="s">
        <v>115</v>
      </c>
      <c r="L4060" s="193"/>
      <c r="M4060" s="193"/>
      <c r="N4060" s="193"/>
      <c r="O4060" s="197"/>
      <c r="P4060" s="186" t="s">
        <v>1025</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939</v>
      </c>
      <c r="K4061" s="185" t="s">
        <v>115</v>
      </c>
      <c r="L4061" s="193"/>
      <c r="M4061" s="193"/>
      <c r="N4061" s="193"/>
      <c r="O4061" s="197"/>
      <c r="P4061" s="186" t="s">
        <v>1025</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939</v>
      </c>
      <c r="K4062" s="185" t="s">
        <v>115</v>
      </c>
      <c r="L4062" s="193"/>
      <c r="M4062" s="193"/>
      <c r="N4062" s="193"/>
      <c r="O4062" s="197"/>
      <c r="P4062" s="186" t="s">
        <v>1025</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939</v>
      </c>
      <c r="K4063" s="185" t="s">
        <v>115</v>
      </c>
      <c r="L4063" s="193"/>
      <c r="M4063" s="193"/>
      <c r="N4063" s="193"/>
      <c r="O4063" s="197"/>
      <c r="P4063" s="186" t="s">
        <v>1025</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939</v>
      </c>
      <c r="K4064" s="185" t="s">
        <v>115</v>
      </c>
      <c r="L4064" s="193"/>
      <c r="M4064" s="193"/>
      <c r="N4064" s="193"/>
      <c r="O4064" s="197"/>
      <c r="P4064" s="186" t="s">
        <v>1025</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939</v>
      </c>
      <c r="K4065" s="185" t="s">
        <v>115</v>
      </c>
      <c r="L4065" s="193"/>
      <c r="M4065" s="193"/>
      <c r="N4065" s="193"/>
      <c r="O4065" s="197"/>
      <c r="P4065" s="186" t="s">
        <v>1025</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939</v>
      </c>
      <c r="K4066" s="185" t="s">
        <v>115</v>
      </c>
      <c r="L4066" s="193"/>
      <c r="M4066" s="193"/>
      <c r="N4066" s="193"/>
      <c r="O4066" s="197"/>
      <c r="P4066" s="186" t="s">
        <v>1025</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939</v>
      </c>
      <c r="K4067" s="185" t="s">
        <v>115</v>
      </c>
      <c r="L4067" s="193"/>
      <c r="M4067" s="193"/>
      <c r="N4067" s="193"/>
      <c r="O4067" s="197"/>
      <c r="P4067" s="186" t="s">
        <v>1025</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939</v>
      </c>
      <c r="K4068" s="185" t="s">
        <v>115</v>
      </c>
      <c r="L4068" s="193"/>
      <c r="M4068" s="193"/>
      <c r="N4068" s="193"/>
      <c r="O4068" s="197"/>
      <c r="P4068" s="186" t="s">
        <v>1025</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939</v>
      </c>
      <c r="K4069" s="185" t="s">
        <v>115</v>
      </c>
      <c r="L4069" s="193"/>
      <c r="M4069" s="193"/>
      <c r="N4069" s="193"/>
      <c r="O4069" s="197"/>
      <c r="P4069" s="186" t="s">
        <v>1025</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939</v>
      </c>
      <c r="K4070" s="185" t="s">
        <v>115</v>
      </c>
      <c r="L4070" s="193"/>
      <c r="M4070" s="193"/>
      <c r="N4070" s="193"/>
      <c r="O4070" s="197"/>
      <c r="P4070" s="186" t="s">
        <v>1025</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939</v>
      </c>
      <c r="K4071" s="185" t="s">
        <v>115</v>
      </c>
      <c r="L4071" s="193"/>
      <c r="M4071" s="193"/>
      <c r="N4071" s="193"/>
      <c r="O4071" s="197"/>
      <c r="P4071" s="186" t="s">
        <v>1025</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939</v>
      </c>
      <c r="K4072" s="185" t="s">
        <v>115</v>
      </c>
      <c r="L4072" s="193"/>
      <c r="M4072" s="193"/>
      <c r="N4072" s="193"/>
      <c r="O4072" s="197"/>
      <c r="P4072" s="186" t="s">
        <v>1025</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939</v>
      </c>
      <c r="K4073" s="185" t="s">
        <v>115</v>
      </c>
      <c r="L4073" s="193"/>
      <c r="M4073" s="193"/>
      <c r="N4073" s="193"/>
      <c r="O4073" s="197"/>
      <c r="P4073" s="186" t="s">
        <v>1025</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939</v>
      </c>
      <c r="K4074" s="185" t="s">
        <v>115</v>
      </c>
      <c r="L4074" s="193"/>
      <c r="M4074" s="193"/>
      <c r="N4074" s="193"/>
      <c r="O4074" s="197"/>
      <c r="P4074" s="186" t="s">
        <v>1025</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939</v>
      </c>
      <c r="K4075" s="185" t="s">
        <v>115</v>
      </c>
      <c r="L4075" s="193"/>
      <c r="M4075" s="193"/>
      <c r="N4075" s="193"/>
      <c r="O4075" s="197"/>
      <c r="P4075" s="186" t="s">
        <v>1025</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939</v>
      </c>
      <c r="K4076" s="185" t="s">
        <v>115</v>
      </c>
      <c r="L4076" s="193"/>
      <c r="M4076" s="193"/>
      <c r="N4076" s="193"/>
      <c r="O4076" s="197"/>
      <c r="P4076" s="186" t="s">
        <v>1024</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939</v>
      </c>
      <c r="K4077" s="185" t="s">
        <v>115</v>
      </c>
      <c r="L4077" s="193"/>
      <c r="M4077" s="193"/>
      <c r="N4077" s="193"/>
      <c r="O4077" s="197"/>
      <c r="P4077" s="186" t="s">
        <v>1024</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939</v>
      </c>
      <c r="K4078" s="185" t="s">
        <v>115</v>
      </c>
      <c r="L4078" s="193"/>
      <c r="M4078" s="193"/>
      <c r="N4078" s="193"/>
      <c r="O4078" s="197"/>
      <c r="P4078" s="186" t="s">
        <v>1024</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939</v>
      </c>
      <c r="K4079" s="185" t="s">
        <v>115</v>
      </c>
      <c r="L4079" s="193"/>
      <c r="M4079" s="193"/>
      <c r="N4079" s="193"/>
      <c r="O4079" s="197"/>
      <c r="P4079" s="186" t="s">
        <v>1024</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939</v>
      </c>
      <c r="K4080" s="185" t="s">
        <v>115</v>
      </c>
      <c r="L4080" s="193"/>
      <c r="M4080" s="193"/>
      <c r="N4080" s="193"/>
      <c r="O4080" s="197"/>
      <c r="P4080" s="186" t="s">
        <v>1024</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939</v>
      </c>
      <c r="K4081" s="185" t="s">
        <v>115</v>
      </c>
      <c r="L4081" s="193"/>
      <c r="M4081" s="193"/>
      <c r="N4081" s="193"/>
      <c r="O4081" s="197"/>
      <c r="P4081" s="186" t="s">
        <v>1024</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939</v>
      </c>
      <c r="K4082" s="185" t="s">
        <v>115</v>
      </c>
      <c r="L4082" s="193"/>
      <c r="M4082" s="193"/>
      <c r="N4082" s="193"/>
      <c r="O4082" s="197"/>
      <c r="P4082" s="186" t="s">
        <v>1024</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939</v>
      </c>
      <c r="K4083" s="185" t="s">
        <v>115</v>
      </c>
      <c r="L4083" s="193"/>
      <c r="M4083" s="193"/>
      <c r="N4083" s="193"/>
      <c r="O4083" s="197"/>
      <c r="P4083" s="186" t="s">
        <v>1024</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939</v>
      </c>
      <c r="K4084" s="185" t="s">
        <v>115</v>
      </c>
      <c r="L4084" s="193"/>
      <c r="M4084" s="193"/>
      <c r="N4084" s="193"/>
      <c r="O4084" s="197"/>
      <c r="P4084" s="186" t="s">
        <v>1024</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939</v>
      </c>
      <c r="K4085" s="185" t="s">
        <v>115</v>
      </c>
      <c r="L4085" s="193"/>
      <c r="M4085" s="193"/>
      <c r="N4085" s="193"/>
      <c r="O4085" s="197"/>
      <c r="P4085" s="186" t="s">
        <v>1024</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939</v>
      </c>
      <c r="K4086" s="185" t="s">
        <v>115</v>
      </c>
      <c r="L4086" s="193"/>
      <c r="M4086" s="193"/>
      <c r="N4086" s="193"/>
      <c r="O4086" s="197"/>
      <c r="P4086" s="186" t="s">
        <v>1024</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939</v>
      </c>
      <c r="K4087" s="185" t="s">
        <v>115</v>
      </c>
      <c r="L4087" s="193"/>
      <c r="M4087" s="193"/>
      <c r="N4087" s="193"/>
      <c r="O4087" s="197"/>
      <c r="P4087" s="186" t="s">
        <v>1024</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939</v>
      </c>
      <c r="K4088" s="185" t="s">
        <v>115</v>
      </c>
      <c r="L4088" s="193"/>
      <c r="M4088" s="193"/>
      <c r="N4088" s="193"/>
      <c r="O4088" s="197"/>
      <c r="P4088" s="186" t="s">
        <v>1024</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939</v>
      </c>
      <c r="K4089" s="185" t="s">
        <v>115</v>
      </c>
      <c r="L4089" s="193"/>
      <c r="M4089" s="193"/>
      <c r="N4089" s="193"/>
      <c r="O4089" s="197"/>
      <c r="P4089" s="186" t="s">
        <v>1024</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939</v>
      </c>
      <c r="K4090" s="185" t="s">
        <v>115</v>
      </c>
      <c r="L4090" s="193"/>
      <c r="M4090" s="193"/>
      <c r="N4090" s="193"/>
      <c r="O4090" s="197"/>
      <c r="P4090" s="186" t="s">
        <v>1024</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939</v>
      </c>
      <c r="K4091" s="185" t="s">
        <v>115</v>
      </c>
      <c r="L4091" s="193"/>
      <c r="M4091" s="193"/>
      <c r="N4091" s="193"/>
      <c r="O4091" s="197"/>
      <c r="P4091" s="186" t="s">
        <v>1024</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939</v>
      </c>
      <c r="K4092" s="185" t="s">
        <v>115</v>
      </c>
      <c r="L4092" s="193"/>
      <c r="M4092" s="193"/>
      <c r="N4092" s="193"/>
      <c r="O4092" s="197"/>
      <c r="P4092" s="186" t="s">
        <v>1024</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939</v>
      </c>
      <c r="K4093" s="185" t="s">
        <v>115</v>
      </c>
      <c r="L4093" s="193"/>
      <c r="M4093" s="193"/>
      <c r="N4093" s="193"/>
      <c r="O4093" s="197"/>
      <c r="P4093" s="186" t="s">
        <v>1024</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939</v>
      </c>
      <c r="K4094" s="185" t="s">
        <v>115</v>
      </c>
      <c r="L4094" s="193"/>
      <c r="M4094" s="193"/>
      <c r="N4094" s="193"/>
      <c r="O4094" s="197"/>
      <c r="P4094" s="186" t="s">
        <v>1024</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939</v>
      </c>
      <c r="K4095" s="185" t="s">
        <v>115</v>
      </c>
      <c r="L4095" s="193"/>
      <c r="M4095" s="193"/>
      <c r="N4095" s="193"/>
      <c r="O4095" s="197"/>
      <c r="P4095" s="186" t="s">
        <v>1024</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939</v>
      </c>
      <c r="K4096" s="185" t="s">
        <v>115</v>
      </c>
      <c r="L4096" s="193"/>
      <c r="M4096" s="193"/>
      <c r="N4096" s="193"/>
      <c r="O4096" s="197"/>
      <c r="P4096" s="186" t="s">
        <v>1024</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939</v>
      </c>
      <c r="K4097" s="185" t="s">
        <v>115</v>
      </c>
      <c r="L4097" s="193"/>
      <c r="M4097" s="193"/>
      <c r="N4097" s="193"/>
      <c r="O4097" s="197"/>
      <c r="P4097" s="186" t="s">
        <v>1024</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939</v>
      </c>
      <c r="K4098" s="185" t="s">
        <v>115</v>
      </c>
      <c r="L4098" s="193"/>
      <c r="M4098" s="193"/>
      <c r="N4098" s="193"/>
      <c r="O4098" s="197"/>
      <c r="P4098" s="186" t="s">
        <v>1024</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939</v>
      </c>
      <c r="K4099" s="185" t="s">
        <v>115</v>
      </c>
      <c r="L4099" s="193"/>
      <c r="M4099" s="193"/>
      <c r="N4099" s="193"/>
      <c r="O4099" s="197"/>
      <c r="P4099" s="186" t="s">
        <v>1024</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939</v>
      </c>
      <c r="K4100" s="185" t="s">
        <v>115</v>
      </c>
      <c r="L4100" s="193"/>
      <c r="M4100" s="193"/>
      <c r="N4100" s="193"/>
      <c r="O4100" s="197"/>
      <c r="P4100" s="186" t="s">
        <v>1024</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939</v>
      </c>
      <c r="K4101" s="185" t="s">
        <v>115</v>
      </c>
      <c r="L4101" s="193"/>
      <c r="M4101" s="193"/>
      <c r="N4101" s="193"/>
      <c r="O4101" s="197"/>
      <c r="P4101" s="186" t="s">
        <v>1024</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939</v>
      </c>
      <c r="K4102" s="185" t="s">
        <v>115</v>
      </c>
      <c r="L4102" s="193"/>
      <c r="M4102" s="193"/>
      <c r="N4102" s="193"/>
      <c r="O4102" s="197"/>
      <c r="P4102" s="186" t="s">
        <v>1024</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939</v>
      </c>
      <c r="K4103" s="185" t="s">
        <v>115</v>
      </c>
      <c r="L4103" s="193"/>
      <c r="M4103" s="193"/>
      <c r="N4103" s="193"/>
      <c r="O4103" s="197"/>
      <c r="P4103" s="186" t="s">
        <v>1024</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939</v>
      </c>
      <c r="K4104" s="185" t="s">
        <v>115</v>
      </c>
      <c r="L4104" s="193"/>
      <c r="M4104" s="193"/>
      <c r="N4104" s="193"/>
      <c r="O4104" s="197"/>
      <c r="P4104" s="186" t="s">
        <v>1024</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939</v>
      </c>
      <c r="K4105" s="185" t="s">
        <v>115</v>
      </c>
      <c r="L4105" s="193"/>
      <c r="M4105" s="193"/>
      <c r="N4105" s="193"/>
      <c r="O4105" s="197"/>
      <c r="P4105" s="186" t="s">
        <v>1024</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939</v>
      </c>
      <c r="K4106" s="185" t="s">
        <v>115</v>
      </c>
      <c r="L4106" s="193"/>
      <c r="M4106" s="193"/>
      <c r="N4106" s="193"/>
      <c r="O4106" s="197"/>
      <c r="P4106" s="186" t="s">
        <v>1024</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939</v>
      </c>
      <c r="K4107" s="185" t="s">
        <v>115</v>
      </c>
      <c r="L4107" s="193"/>
      <c r="M4107" s="193"/>
      <c r="N4107" s="193"/>
      <c r="O4107" s="197"/>
      <c r="P4107" s="186" t="s">
        <v>1024</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939</v>
      </c>
      <c r="K4108" s="185" t="s">
        <v>115</v>
      </c>
      <c r="L4108" s="193"/>
      <c r="M4108" s="193"/>
      <c r="N4108" s="193"/>
      <c r="O4108" s="197"/>
      <c r="P4108" s="186" t="s">
        <v>1024</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939</v>
      </c>
      <c r="K4109" s="185" t="s">
        <v>115</v>
      </c>
      <c r="L4109" s="193"/>
      <c r="M4109" s="193"/>
      <c r="N4109" s="193"/>
      <c r="O4109" s="197"/>
      <c r="P4109" s="186" t="s">
        <v>1024</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939</v>
      </c>
      <c r="K4110" s="185" t="s">
        <v>115</v>
      </c>
      <c r="L4110" s="193"/>
      <c r="M4110" s="193"/>
      <c r="N4110" s="193"/>
      <c r="O4110" s="197"/>
      <c r="P4110" s="186" t="s">
        <v>1024</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939</v>
      </c>
      <c r="K4111" s="185" t="s">
        <v>115</v>
      </c>
      <c r="L4111" s="193"/>
      <c r="M4111" s="193"/>
      <c r="N4111" s="193"/>
      <c r="O4111" s="197"/>
      <c r="P4111" s="186" t="s">
        <v>1024</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939</v>
      </c>
      <c r="K4112" s="185" t="s">
        <v>115</v>
      </c>
      <c r="L4112" s="193"/>
      <c r="M4112" s="193"/>
      <c r="N4112" s="193"/>
      <c r="O4112" s="197"/>
      <c r="P4112" s="186" t="s">
        <v>1024</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939</v>
      </c>
      <c r="K4113" s="185" t="s">
        <v>115</v>
      </c>
      <c r="L4113" s="193"/>
      <c r="M4113" s="193"/>
      <c r="N4113" s="193"/>
      <c r="O4113" s="197"/>
      <c r="P4113" s="186" t="s">
        <v>1024</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939</v>
      </c>
      <c r="K4114" s="185" t="s">
        <v>115</v>
      </c>
      <c r="L4114" s="193"/>
      <c r="M4114" s="193"/>
      <c r="N4114" s="193"/>
      <c r="O4114" s="197"/>
      <c r="P4114" s="186" t="s">
        <v>1024</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939</v>
      </c>
      <c r="K4115" s="185" t="s">
        <v>115</v>
      </c>
      <c r="L4115" s="193"/>
      <c r="M4115" s="193"/>
      <c r="N4115" s="193"/>
      <c r="O4115" s="197"/>
      <c r="P4115" s="186" t="s">
        <v>1024</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939</v>
      </c>
      <c r="K4116" s="185" t="s">
        <v>115</v>
      </c>
      <c r="L4116" s="193"/>
      <c r="M4116" s="193"/>
      <c r="N4116" s="193"/>
      <c r="O4116" s="197"/>
      <c r="P4116" s="186" t="s">
        <v>1024</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939</v>
      </c>
      <c r="K4117" s="185" t="s">
        <v>115</v>
      </c>
      <c r="L4117" s="193"/>
      <c r="M4117" s="193"/>
      <c r="N4117" s="193"/>
      <c r="O4117" s="197"/>
      <c r="P4117" s="186" t="s">
        <v>1024</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939</v>
      </c>
      <c r="K4118" s="185" t="s">
        <v>115</v>
      </c>
      <c r="L4118" s="193"/>
      <c r="M4118" s="193"/>
      <c r="N4118" s="193"/>
      <c r="O4118" s="197"/>
      <c r="P4118" s="186" t="s">
        <v>1024</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939</v>
      </c>
      <c r="K4119" s="185" t="s">
        <v>115</v>
      </c>
      <c r="L4119" s="193"/>
      <c r="M4119" s="193"/>
      <c r="N4119" s="193"/>
      <c r="O4119" s="197"/>
      <c r="P4119" s="186" t="s">
        <v>1024</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939</v>
      </c>
      <c r="K4120" s="185" t="s">
        <v>115</v>
      </c>
      <c r="L4120" s="193"/>
      <c r="M4120" s="193"/>
      <c r="N4120" s="193"/>
      <c r="O4120" s="197"/>
      <c r="P4120" s="186" t="s">
        <v>1024</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939</v>
      </c>
      <c r="K4121" s="185" t="s">
        <v>115</v>
      </c>
      <c r="L4121" s="193"/>
      <c r="M4121" s="193"/>
      <c r="N4121" s="193"/>
      <c r="O4121" s="197"/>
      <c r="P4121" s="186" t="s">
        <v>1024</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939</v>
      </c>
      <c r="K4122" s="185" t="s">
        <v>115</v>
      </c>
      <c r="L4122" s="193"/>
      <c r="M4122" s="193"/>
      <c r="N4122" s="193"/>
      <c r="O4122" s="197"/>
      <c r="P4122" s="186" t="s">
        <v>1024</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939</v>
      </c>
      <c r="K4123" s="185" t="s">
        <v>115</v>
      </c>
      <c r="L4123" s="193"/>
      <c r="M4123" s="193"/>
      <c r="N4123" s="193"/>
      <c r="O4123" s="197"/>
      <c r="P4123" s="186" t="s">
        <v>1024</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939</v>
      </c>
      <c r="K4124" s="185" t="s">
        <v>115</v>
      </c>
      <c r="L4124" s="193"/>
      <c r="M4124" s="193"/>
      <c r="N4124" s="193"/>
      <c r="O4124" s="197"/>
      <c r="P4124" s="186" t="s">
        <v>1024</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939</v>
      </c>
      <c r="K4125" s="185" t="s">
        <v>115</v>
      </c>
      <c r="L4125" s="193"/>
      <c r="M4125" s="193"/>
      <c r="N4125" s="193"/>
      <c r="O4125" s="197"/>
      <c r="P4125" s="186" t="s">
        <v>1024</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939</v>
      </c>
      <c r="K4126" s="185" t="s">
        <v>115</v>
      </c>
      <c r="L4126" s="193"/>
      <c r="M4126" s="193"/>
      <c r="N4126" s="193"/>
      <c r="O4126" s="197"/>
      <c r="P4126" s="186" t="s">
        <v>1024</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939</v>
      </c>
      <c r="K4127" s="185" t="s">
        <v>115</v>
      </c>
      <c r="L4127" s="193"/>
      <c r="M4127" s="193"/>
      <c r="N4127" s="193"/>
      <c r="O4127" s="197"/>
      <c r="P4127" s="186" t="s">
        <v>1024</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939</v>
      </c>
      <c r="K4128" s="185" t="s">
        <v>115</v>
      </c>
      <c r="L4128" s="193"/>
      <c r="M4128" s="193"/>
      <c r="N4128" s="193"/>
      <c r="O4128" s="197"/>
      <c r="P4128" s="186" t="s">
        <v>1024</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939</v>
      </c>
      <c r="K4129" s="185" t="s">
        <v>115</v>
      </c>
      <c r="L4129" s="193"/>
      <c r="M4129" s="193"/>
      <c r="N4129" s="193"/>
      <c r="O4129" s="197"/>
      <c r="P4129" s="186" t="s">
        <v>1024</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939</v>
      </c>
      <c r="K4130" s="185" t="s">
        <v>115</v>
      </c>
      <c r="L4130" s="193"/>
      <c r="M4130" s="193"/>
      <c r="N4130" s="193"/>
      <c r="O4130" s="197"/>
      <c r="P4130" s="186" t="s">
        <v>1024</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939</v>
      </c>
      <c r="K4131" s="185" t="s">
        <v>115</v>
      </c>
      <c r="L4131" s="193"/>
      <c r="M4131" s="193"/>
      <c r="N4131" s="193"/>
      <c r="O4131" s="197"/>
      <c r="P4131" s="186" t="s">
        <v>1024</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939</v>
      </c>
      <c r="K4132" s="185" t="s">
        <v>115</v>
      </c>
      <c r="L4132" s="193"/>
      <c r="M4132" s="193"/>
      <c r="N4132" s="193"/>
      <c r="O4132" s="197"/>
      <c r="P4132" s="186" t="s">
        <v>1024</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939</v>
      </c>
      <c r="K4133" s="185" t="s">
        <v>115</v>
      </c>
      <c r="L4133" s="193"/>
      <c r="M4133" s="193"/>
      <c r="N4133" s="193"/>
      <c r="O4133" s="197"/>
      <c r="P4133" s="186" t="s">
        <v>1024</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939</v>
      </c>
      <c r="K4134" s="185" t="s">
        <v>115</v>
      </c>
      <c r="L4134" s="193"/>
      <c r="M4134" s="193"/>
      <c r="N4134" s="193"/>
      <c r="O4134" s="197"/>
      <c r="P4134" s="186" t="s">
        <v>1024</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939</v>
      </c>
      <c r="K4135" s="185" t="s">
        <v>115</v>
      </c>
      <c r="L4135" s="193"/>
      <c r="M4135" s="193"/>
      <c r="N4135" s="193"/>
      <c r="O4135" s="197"/>
      <c r="P4135" s="186" t="s">
        <v>1024</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939</v>
      </c>
      <c r="K4136" s="185" t="s">
        <v>115</v>
      </c>
      <c r="L4136" s="193"/>
      <c r="M4136" s="193"/>
      <c r="N4136" s="193"/>
      <c r="O4136" s="197"/>
      <c r="P4136" s="186" t="s">
        <v>1024</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939</v>
      </c>
      <c r="K4137" s="185" t="s">
        <v>115</v>
      </c>
      <c r="L4137" s="193"/>
      <c r="M4137" s="193"/>
      <c r="N4137" s="193"/>
      <c r="O4137" s="197"/>
      <c r="P4137" s="186" t="s">
        <v>1024</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939</v>
      </c>
      <c r="K4138" s="185" t="s">
        <v>115</v>
      </c>
      <c r="L4138" s="193"/>
      <c r="M4138" s="193"/>
      <c r="N4138" s="193"/>
      <c r="O4138" s="197"/>
      <c r="P4138" s="186" t="s">
        <v>1024</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939</v>
      </c>
      <c r="K4139" s="185" t="s">
        <v>115</v>
      </c>
      <c r="L4139" s="193"/>
      <c r="M4139" s="193"/>
      <c r="N4139" s="193"/>
      <c r="O4139" s="197"/>
      <c r="P4139" s="186" t="s">
        <v>1024</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939</v>
      </c>
      <c r="K4140" s="185" t="s">
        <v>115</v>
      </c>
      <c r="L4140" s="193"/>
      <c r="M4140" s="193"/>
      <c r="N4140" s="193"/>
      <c r="O4140" s="197"/>
      <c r="P4140" s="186" t="s">
        <v>1024</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939</v>
      </c>
      <c r="K4141" s="185" t="s">
        <v>115</v>
      </c>
      <c r="L4141" s="193"/>
      <c r="M4141" s="193"/>
      <c r="N4141" s="193"/>
      <c r="O4141" s="197"/>
      <c r="P4141" s="186" t="s">
        <v>1024</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939</v>
      </c>
      <c r="K4142" s="185" t="s">
        <v>115</v>
      </c>
      <c r="L4142" s="193"/>
      <c r="M4142" s="193"/>
      <c r="N4142" s="193"/>
      <c r="O4142" s="197"/>
      <c r="P4142" s="186" t="s">
        <v>1024</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939</v>
      </c>
      <c r="K4143" s="185" t="s">
        <v>115</v>
      </c>
      <c r="L4143" s="193"/>
      <c r="M4143" s="193"/>
      <c r="N4143" s="193"/>
      <c r="O4143" s="197"/>
      <c r="P4143" s="186" t="s">
        <v>1024</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939</v>
      </c>
      <c r="K4144" s="185" t="s">
        <v>115</v>
      </c>
      <c r="L4144" s="193"/>
      <c r="M4144" s="193"/>
      <c r="N4144" s="193"/>
      <c r="O4144" s="197"/>
      <c r="P4144" s="186" t="s">
        <v>1024</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939</v>
      </c>
      <c r="K4145" s="185" t="s">
        <v>115</v>
      </c>
      <c r="L4145" s="193"/>
      <c r="M4145" s="193"/>
      <c r="N4145" s="193"/>
      <c r="O4145" s="197"/>
      <c r="P4145" s="186" t="s">
        <v>1024</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939</v>
      </c>
      <c r="K4146" s="185" t="s">
        <v>115</v>
      </c>
      <c r="L4146" s="193"/>
      <c r="M4146" s="193"/>
      <c r="N4146" s="193"/>
      <c r="O4146" s="197"/>
      <c r="P4146" s="186" t="s">
        <v>1024</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939</v>
      </c>
      <c r="K4147" s="185" t="s">
        <v>115</v>
      </c>
      <c r="L4147" s="193"/>
      <c r="M4147" s="193"/>
      <c r="N4147" s="193"/>
      <c r="O4147" s="197"/>
      <c r="P4147" s="186" t="s">
        <v>1024</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939</v>
      </c>
      <c r="K4148" s="185" t="s">
        <v>115</v>
      </c>
      <c r="L4148" s="193"/>
      <c r="M4148" s="193"/>
      <c r="N4148" s="193"/>
      <c r="O4148" s="197"/>
      <c r="P4148" s="186" t="s">
        <v>1024</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939</v>
      </c>
      <c r="K4149" s="185" t="s">
        <v>115</v>
      </c>
      <c r="L4149" s="193"/>
      <c r="M4149" s="193"/>
      <c r="N4149" s="193"/>
      <c r="O4149" s="197"/>
      <c r="P4149" s="186" t="s">
        <v>1024</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939</v>
      </c>
      <c r="K4150" s="185" t="s">
        <v>115</v>
      </c>
      <c r="L4150" s="193"/>
      <c r="M4150" s="193"/>
      <c r="N4150" s="193"/>
      <c r="O4150" s="197"/>
      <c r="P4150" s="186" t="s">
        <v>1024</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939</v>
      </c>
      <c r="K4151" s="185" t="s">
        <v>115</v>
      </c>
      <c r="L4151" s="193"/>
      <c r="M4151" s="193"/>
      <c r="N4151" s="193"/>
      <c r="O4151" s="197"/>
      <c r="P4151" s="186" t="s">
        <v>1024</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939</v>
      </c>
      <c r="K4152" s="185" t="s">
        <v>115</v>
      </c>
      <c r="L4152" s="193"/>
      <c r="M4152" s="193"/>
      <c r="N4152" s="193"/>
      <c r="O4152" s="197"/>
      <c r="P4152" s="186" t="s">
        <v>1024</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939</v>
      </c>
      <c r="K4153" s="185" t="s">
        <v>115</v>
      </c>
      <c r="L4153" s="193"/>
      <c r="M4153" s="193"/>
      <c r="N4153" s="193"/>
      <c r="O4153" s="197"/>
      <c r="P4153" s="186" t="s">
        <v>1024</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939</v>
      </c>
      <c r="K4154" s="185" t="s">
        <v>115</v>
      </c>
      <c r="L4154" s="193"/>
      <c r="M4154" s="193"/>
      <c r="N4154" s="193"/>
      <c r="O4154" s="197"/>
      <c r="P4154" s="186" t="s">
        <v>1024</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939</v>
      </c>
      <c r="K4155" s="185" t="s">
        <v>115</v>
      </c>
      <c r="L4155" s="193"/>
      <c r="M4155" s="193"/>
      <c r="N4155" s="193"/>
      <c r="O4155" s="197"/>
      <c r="P4155" s="186" t="s">
        <v>1024</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939</v>
      </c>
      <c r="K4156" s="185" t="s">
        <v>115</v>
      </c>
      <c r="L4156" s="193"/>
      <c r="M4156" s="193"/>
      <c r="N4156" s="193"/>
      <c r="O4156" s="197"/>
      <c r="P4156" s="186" t="s">
        <v>1024</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939</v>
      </c>
      <c r="K4157" s="185" t="s">
        <v>115</v>
      </c>
      <c r="L4157" s="193"/>
      <c r="M4157" s="193"/>
      <c r="N4157" s="193"/>
      <c r="O4157" s="197"/>
      <c r="P4157" s="186" t="s">
        <v>1024</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939</v>
      </c>
      <c r="K4158" s="185" t="s">
        <v>115</v>
      </c>
      <c r="L4158" s="193"/>
      <c r="M4158" s="193"/>
      <c r="N4158" s="193"/>
      <c r="O4158" s="197"/>
      <c r="P4158" s="186" t="s">
        <v>1024</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939</v>
      </c>
      <c r="K4159" s="185" t="s">
        <v>115</v>
      </c>
      <c r="L4159" s="193"/>
      <c r="M4159" s="193"/>
      <c r="N4159" s="193"/>
      <c r="O4159" s="197"/>
      <c r="P4159" s="186" t="s">
        <v>1024</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939</v>
      </c>
      <c r="K4160" s="185" t="s">
        <v>115</v>
      </c>
      <c r="L4160" s="193"/>
      <c r="M4160" s="193"/>
      <c r="N4160" s="193"/>
      <c r="O4160" s="197"/>
      <c r="P4160" s="186" t="s">
        <v>1024</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939</v>
      </c>
      <c r="K4161" s="185" t="s">
        <v>115</v>
      </c>
      <c r="L4161" s="193"/>
      <c r="M4161" s="193"/>
      <c r="N4161" s="193"/>
      <c r="O4161" s="197"/>
      <c r="P4161" s="186" t="s">
        <v>1024</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939</v>
      </c>
      <c r="K4162" s="185" t="s">
        <v>115</v>
      </c>
      <c r="L4162" s="193"/>
      <c r="M4162" s="193"/>
      <c r="N4162" s="193"/>
      <c r="O4162" s="197"/>
      <c r="P4162" s="186" t="s">
        <v>1024</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939</v>
      </c>
      <c r="K4163" s="185" t="s">
        <v>115</v>
      </c>
      <c r="L4163" s="193"/>
      <c r="M4163" s="193"/>
      <c r="N4163" s="193"/>
      <c r="O4163" s="197"/>
      <c r="P4163" s="186" t="s">
        <v>1024</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939</v>
      </c>
      <c r="K4164" s="185" t="s">
        <v>115</v>
      </c>
      <c r="L4164" s="193"/>
      <c r="M4164" s="193"/>
      <c r="N4164" s="193"/>
      <c r="O4164" s="197"/>
      <c r="P4164" s="186" t="s">
        <v>1024</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939</v>
      </c>
      <c r="K4165" s="185" t="s">
        <v>115</v>
      </c>
      <c r="L4165" s="193"/>
      <c r="M4165" s="193"/>
      <c r="N4165" s="193"/>
      <c r="O4165" s="197"/>
      <c r="P4165" s="186" t="s">
        <v>1024</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939</v>
      </c>
      <c r="K4166" s="185" t="s">
        <v>115</v>
      </c>
      <c r="L4166" s="193"/>
      <c r="M4166" s="193"/>
      <c r="N4166" s="193"/>
      <c r="O4166" s="197"/>
      <c r="P4166" s="186" t="s">
        <v>1024</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939</v>
      </c>
      <c r="K4167" s="185" t="s">
        <v>115</v>
      </c>
      <c r="L4167" s="193"/>
      <c r="M4167" s="193"/>
      <c r="N4167" s="193"/>
      <c r="O4167" s="197"/>
      <c r="P4167" s="186" t="s">
        <v>1024</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939</v>
      </c>
      <c r="K4168" s="185" t="s">
        <v>115</v>
      </c>
      <c r="L4168" s="193"/>
      <c r="M4168" s="193"/>
      <c r="N4168" s="193"/>
      <c r="O4168" s="197"/>
      <c r="P4168" s="186" t="s">
        <v>1024</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939</v>
      </c>
      <c r="K4169" s="185" t="s">
        <v>115</v>
      </c>
      <c r="L4169" s="193"/>
      <c r="M4169" s="193"/>
      <c r="N4169" s="193"/>
      <c r="O4169" s="197"/>
      <c r="P4169" s="186" t="s">
        <v>1024</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939</v>
      </c>
      <c r="K4170" s="185" t="s">
        <v>115</v>
      </c>
      <c r="L4170" s="193"/>
      <c r="M4170" s="193"/>
      <c r="N4170" s="193"/>
      <c r="O4170" s="197"/>
      <c r="P4170" s="186" t="s">
        <v>1024</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939</v>
      </c>
      <c r="K4171" s="185" t="s">
        <v>115</v>
      </c>
      <c r="L4171" s="193"/>
      <c r="M4171" s="193"/>
      <c r="N4171" s="193"/>
      <c r="O4171" s="197"/>
      <c r="P4171" s="186" t="s">
        <v>1024</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939</v>
      </c>
      <c r="K4172" s="185" t="s">
        <v>115</v>
      </c>
      <c r="L4172" s="193"/>
      <c r="M4172" s="193"/>
      <c r="N4172" s="193"/>
      <c r="O4172" s="197"/>
      <c r="P4172" s="186" t="s">
        <v>1024</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939</v>
      </c>
      <c r="K4173" s="185" t="s">
        <v>115</v>
      </c>
      <c r="L4173" s="193"/>
      <c r="M4173" s="193"/>
      <c r="N4173" s="193"/>
      <c r="O4173" s="197"/>
      <c r="P4173" s="186" t="s">
        <v>1024</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939</v>
      </c>
      <c r="K4174" s="185" t="s">
        <v>115</v>
      </c>
      <c r="L4174" s="193"/>
      <c r="M4174" s="193"/>
      <c r="N4174" s="193"/>
      <c r="O4174" s="197"/>
      <c r="P4174" s="186" t="s">
        <v>1024</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939</v>
      </c>
      <c r="K4175" s="185" t="s">
        <v>115</v>
      </c>
      <c r="L4175" s="193"/>
      <c r="M4175" s="193"/>
      <c r="N4175" s="193"/>
      <c r="O4175" s="197"/>
      <c r="P4175" s="186" t="s">
        <v>1024</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939</v>
      </c>
      <c r="K4176" s="185" t="s">
        <v>115</v>
      </c>
      <c r="L4176" s="193"/>
      <c r="M4176" s="193"/>
      <c r="N4176" s="193"/>
      <c r="O4176" s="197"/>
      <c r="P4176" s="186" t="s">
        <v>1024</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939</v>
      </c>
      <c r="K4177" s="185" t="s">
        <v>115</v>
      </c>
      <c r="L4177" s="193"/>
      <c r="M4177" s="193"/>
      <c r="N4177" s="193"/>
      <c r="O4177" s="197"/>
      <c r="P4177" s="186" t="s">
        <v>1024</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939</v>
      </c>
      <c r="K4178" s="185" t="s">
        <v>115</v>
      </c>
      <c r="L4178" s="193"/>
      <c r="M4178" s="193"/>
      <c r="N4178" s="193"/>
      <c r="O4178" s="197"/>
      <c r="P4178" s="186" t="s">
        <v>1024</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939</v>
      </c>
      <c r="K4179" s="185" t="s">
        <v>115</v>
      </c>
      <c r="L4179" s="193"/>
      <c r="M4179" s="193"/>
      <c r="N4179" s="193"/>
      <c r="O4179" s="197"/>
      <c r="P4179" s="186" t="s">
        <v>1024</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939</v>
      </c>
      <c r="K4180" s="185" t="s">
        <v>115</v>
      </c>
      <c r="L4180" s="193"/>
      <c r="M4180" s="193"/>
      <c r="N4180" s="193"/>
      <c r="O4180" s="197"/>
      <c r="P4180" s="186" t="s">
        <v>1024</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939</v>
      </c>
      <c r="K4181" s="185" t="s">
        <v>115</v>
      </c>
      <c r="L4181" s="193"/>
      <c r="M4181" s="193"/>
      <c r="N4181" s="193"/>
      <c r="O4181" s="197"/>
      <c r="P4181" s="186" t="s">
        <v>1024</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939</v>
      </c>
      <c r="K4182" s="185" t="s">
        <v>115</v>
      </c>
      <c r="L4182" s="193"/>
      <c r="M4182" s="193"/>
      <c r="N4182" s="193"/>
      <c r="O4182" s="197"/>
      <c r="P4182" s="186" t="s">
        <v>1024</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939</v>
      </c>
      <c r="K4183" s="185" t="s">
        <v>115</v>
      </c>
      <c r="L4183" s="193"/>
      <c r="M4183" s="193"/>
      <c r="N4183" s="193"/>
      <c r="O4183" s="197"/>
      <c r="P4183" s="186" t="s">
        <v>1024</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939</v>
      </c>
      <c r="K4184" s="185" t="s">
        <v>115</v>
      </c>
      <c r="L4184" s="193"/>
      <c r="M4184" s="193"/>
      <c r="N4184" s="193"/>
      <c r="O4184" s="197"/>
      <c r="P4184" s="186" t="s">
        <v>1024</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939</v>
      </c>
      <c r="K4185" s="185" t="s">
        <v>115</v>
      </c>
      <c r="L4185" s="193"/>
      <c r="M4185" s="193"/>
      <c r="N4185" s="193"/>
      <c r="O4185" s="197"/>
      <c r="P4185" s="186" t="s">
        <v>1024</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939</v>
      </c>
      <c r="K4186" s="185" t="s">
        <v>115</v>
      </c>
      <c r="L4186" s="193"/>
      <c r="M4186" s="193"/>
      <c r="N4186" s="193"/>
      <c r="O4186" s="197"/>
      <c r="P4186" s="186" t="s">
        <v>1024</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939</v>
      </c>
      <c r="K4187" s="185" t="s">
        <v>115</v>
      </c>
      <c r="L4187" s="193"/>
      <c r="M4187" s="193"/>
      <c r="N4187" s="193"/>
      <c r="O4187" s="197"/>
      <c r="P4187" s="186" t="s">
        <v>1024</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939</v>
      </c>
      <c r="K4188" s="185" t="s">
        <v>115</v>
      </c>
      <c r="L4188" s="193"/>
      <c r="M4188" s="193"/>
      <c r="N4188" s="193"/>
      <c r="O4188" s="197"/>
      <c r="P4188" s="186" t="s">
        <v>1024</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939</v>
      </c>
      <c r="K4189" s="185" t="s">
        <v>115</v>
      </c>
      <c r="L4189" s="193"/>
      <c r="M4189" s="193"/>
      <c r="N4189" s="193"/>
      <c r="O4189" s="197"/>
      <c r="P4189" s="186" t="s">
        <v>1024</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939</v>
      </c>
      <c r="K4190" s="185" t="s">
        <v>115</v>
      </c>
      <c r="L4190" s="193"/>
      <c r="M4190" s="193"/>
      <c r="N4190" s="193"/>
      <c r="O4190" s="197"/>
      <c r="P4190" s="186" t="s">
        <v>1024</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939</v>
      </c>
      <c r="K4191" s="185" t="s">
        <v>115</v>
      </c>
      <c r="L4191" s="193"/>
      <c r="M4191" s="193"/>
      <c r="N4191" s="193"/>
      <c r="O4191" s="197"/>
      <c r="P4191" s="186" t="s">
        <v>1024</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939</v>
      </c>
      <c r="K4192" s="185" t="s">
        <v>115</v>
      </c>
      <c r="L4192" s="193"/>
      <c r="M4192" s="193"/>
      <c r="N4192" s="193"/>
      <c r="O4192" s="197"/>
      <c r="P4192" s="186" t="s">
        <v>1024</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939</v>
      </c>
      <c r="K4193" s="185" t="s">
        <v>115</v>
      </c>
      <c r="L4193" s="193"/>
      <c r="M4193" s="193"/>
      <c r="N4193" s="193"/>
      <c r="O4193" s="197"/>
      <c r="P4193" s="186" t="s">
        <v>1024</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939</v>
      </c>
      <c r="K4194" s="185" t="s">
        <v>115</v>
      </c>
      <c r="L4194" s="193"/>
      <c r="M4194" s="193"/>
      <c r="N4194" s="193"/>
      <c r="O4194" s="197"/>
      <c r="P4194" s="186" t="s">
        <v>1024</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939</v>
      </c>
      <c r="K4195" s="185" t="s">
        <v>115</v>
      </c>
      <c r="L4195" s="193"/>
      <c r="M4195" s="193"/>
      <c r="N4195" s="193"/>
      <c r="O4195" s="197"/>
      <c r="P4195" s="186" t="s">
        <v>1024</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939</v>
      </c>
      <c r="K4196" s="185" t="s">
        <v>115</v>
      </c>
      <c r="L4196" s="193"/>
      <c r="M4196" s="193"/>
      <c r="N4196" s="193"/>
      <c r="O4196" s="197"/>
      <c r="P4196" s="186" t="s">
        <v>1024</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939</v>
      </c>
      <c r="K4197" s="185" t="s">
        <v>115</v>
      </c>
      <c r="L4197" s="193"/>
      <c r="M4197" s="193"/>
      <c r="N4197" s="193"/>
      <c r="O4197" s="197"/>
      <c r="P4197" s="186" t="s">
        <v>1024</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939</v>
      </c>
      <c r="K4198" s="185" t="s">
        <v>115</v>
      </c>
      <c r="L4198" s="193"/>
      <c r="M4198" s="193"/>
      <c r="N4198" s="193"/>
      <c r="O4198" s="197"/>
      <c r="P4198" s="186" t="s">
        <v>1024</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939</v>
      </c>
      <c r="K4199" s="185" t="s">
        <v>115</v>
      </c>
      <c r="L4199" s="193"/>
      <c r="M4199" s="193"/>
      <c r="N4199" s="193"/>
      <c r="O4199" s="197"/>
      <c r="P4199" s="186" t="s">
        <v>1024</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939</v>
      </c>
      <c r="K4200" s="185" t="s">
        <v>115</v>
      </c>
      <c r="L4200" s="193"/>
      <c r="M4200" s="193"/>
      <c r="N4200" s="193"/>
      <c r="O4200" s="197"/>
      <c r="P4200" s="186" t="s">
        <v>1024</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939</v>
      </c>
      <c r="K4201" s="185" t="s">
        <v>115</v>
      </c>
      <c r="L4201" s="193"/>
      <c r="M4201" s="193"/>
      <c r="N4201" s="193"/>
      <c r="O4201" s="197"/>
      <c r="P4201" s="186" t="s">
        <v>1024</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939</v>
      </c>
      <c r="K4202" s="185" t="s">
        <v>115</v>
      </c>
      <c r="L4202" s="193"/>
      <c r="M4202" s="193"/>
      <c r="N4202" s="193"/>
      <c r="O4202" s="197"/>
      <c r="P4202" s="186" t="s">
        <v>1024</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939</v>
      </c>
      <c r="K4203" s="185" t="s">
        <v>115</v>
      </c>
      <c r="L4203" s="193"/>
      <c r="M4203" s="193"/>
      <c r="N4203" s="193"/>
      <c r="O4203" s="197"/>
      <c r="P4203" s="186" t="s">
        <v>1024</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939</v>
      </c>
      <c r="K4204" s="185" t="s">
        <v>115</v>
      </c>
      <c r="L4204" s="193"/>
      <c r="M4204" s="193"/>
      <c r="N4204" s="193"/>
      <c r="O4204" s="197"/>
      <c r="P4204" s="186" t="s">
        <v>1024</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939</v>
      </c>
      <c r="K4205" s="185" t="s">
        <v>115</v>
      </c>
      <c r="L4205" s="193"/>
      <c r="M4205" s="193"/>
      <c r="N4205" s="193"/>
      <c r="O4205" s="197"/>
      <c r="P4205" s="186" t="s">
        <v>1024</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939</v>
      </c>
      <c r="K4206" s="185" t="s">
        <v>115</v>
      </c>
      <c r="L4206" s="193"/>
      <c r="M4206" s="193"/>
      <c r="N4206" s="193"/>
      <c r="O4206" s="197"/>
      <c r="P4206" s="186" t="s">
        <v>1024</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939</v>
      </c>
      <c r="K4207" s="185" t="s">
        <v>115</v>
      </c>
      <c r="L4207" s="193"/>
      <c r="M4207" s="193"/>
      <c r="N4207" s="193"/>
      <c r="O4207" s="197"/>
      <c r="P4207" s="186" t="s">
        <v>1024</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939</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939</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939</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939</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939</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939</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939</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939</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939</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939</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939</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939</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939</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939</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939</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939</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939</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939</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939</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939</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939</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939</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939</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939</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939</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939</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939</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939</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939</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939</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939</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939</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939</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939</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939</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939</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939</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939</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939</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939</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939</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939</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939</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939</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939</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939</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939</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939</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939</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939</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939</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939</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939</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939</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939</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939</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939</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939</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939</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939</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939</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939</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939</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939</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939</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939</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939</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939</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939</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939</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939</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939</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939</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939</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939</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939</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939</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939</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939</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939</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939</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939</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939</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939</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939</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939</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939</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939</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939</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939</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939</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939</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939</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939</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939</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939</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939</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939</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939</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939</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939</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939</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939</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939</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939</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939</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939</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939</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939</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939</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939</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939</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939</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939</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939</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939</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939</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939</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939</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939</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939</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939</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939</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939</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939</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939</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939</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939</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939</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939</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939</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939</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939</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939</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939</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939</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939</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939</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939</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939</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939</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939</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939</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939</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939</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939</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939</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939</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939</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939</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939</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939</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939</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939</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939</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939</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939</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939</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939</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939</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939</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939</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939</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939</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939</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939</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939</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939</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939</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939</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939</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939</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939</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939</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939</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939</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939</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939</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939</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939</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939</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939</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939</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939</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939</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939</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939</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939</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939</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939</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939</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939</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939</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939</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939</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939</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939</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939</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939</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939</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939</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939</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939</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939</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939</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939</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939</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939</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939</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939</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939</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939</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939</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939</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939</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939</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939</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939</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939</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939</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939</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939</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939</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939</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939</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939</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939</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939</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939</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939</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939</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939</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939</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939</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939</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939</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939</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939</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939</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939</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939</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939</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939</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939</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939</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939</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939</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939</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939</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939</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939</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939</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939</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939</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939</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939</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939</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939</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939</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939</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939</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939</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939</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939</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939</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939</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939</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939</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939</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939</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939</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939</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939</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939</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939</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939</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939</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939</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939</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939</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939</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939</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939</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939</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939</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939</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939</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939</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939</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939</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939</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939</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939</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939</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939</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939</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939</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939</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939</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939</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939</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939</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939</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939</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939</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939</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939</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939</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939</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939</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939</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939</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939</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939</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939</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939</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939</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939</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939</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939</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939</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939</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939</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939</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939</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939</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939</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939</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939</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939</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939</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939</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939</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939</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939</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939</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939</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939</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939</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939</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939</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939</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939</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939</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939</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939</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939</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939</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939</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939</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939</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939</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939</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939</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939</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939</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939</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939</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939</v>
      </c>
      <c r="K4566" s="41" t="s">
        <v>115</v>
      </c>
      <c r="O4566" s="197"/>
      <c r="P4566" s="42" t="s">
        <v>1026</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939</v>
      </c>
      <c r="K4567" s="41" t="s">
        <v>115</v>
      </c>
      <c r="O4567" s="197"/>
      <c r="P4567" s="42" t="s">
        <v>1026</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939</v>
      </c>
      <c r="K4568" s="41" t="s">
        <v>115</v>
      </c>
      <c r="O4568" s="197"/>
      <c r="P4568" s="42" t="s">
        <v>1026</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939</v>
      </c>
      <c r="K4569" s="41" t="s">
        <v>115</v>
      </c>
      <c r="O4569" s="197"/>
      <c r="P4569" s="42" t="s">
        <v>1026</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939</v>
      </c>
      <c r="K4570" s="41" t="s">
        <v>115</v>
      </c>
      <c r="O4570" s="197"/>
      <c r="P4570" s="42" t="s">
        <v>1026</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939</v>
      </c>
      <c r="K4571" s="41" t="s">
        <v>115</v>
      </c>
      <c r="O4571" s="197"/>
      <c r="P4571" s="42" t="s">
        <v>1026</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939</v>
      </c>
      <c r="K4572" s="41" t="s">
        <v>115</v>
      </c>
      <c r="O4572" s="197"/>
      <c r="P4572" s="42" t="s">
        <v>1026</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939</v>
      </c>
      <c r="K4573" s="41" t="s">
        <v>115</v>
      </c>
      <c r="O4573" s="197"/>
      <c r="P4573" s="42" t="s">
        <v>1026</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939</v>
      </c>
      <c r="K4574" s="41" t="s">
        <v>115</v>
      </c>
      <c r="O4574" s="197"/>
      <c r="P4574" s="42" t="s">
        <v>1026</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939</v>
      </c>
      <c r="K4575" s="41" t="s">
        <v>115</v>
      </c>
      <c r="O4575" s="197"/>
      <c r="P4575" s="42" t="s">
        <v>1026</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939</v>
      </c>
      <c r="K4576" s="41" t="s">
        <v>115</v>
      </c>
      <c r="O4576" s="197"/>
      <c r="P4576" s="42" t="s">
        <v>1026</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939</v>
      </c>
      <c r="K4577" s="41" t="s">
        <v>115</v>
      </c>
      <c r="O4577" s="197"/>
      <c r="P4577" s="42" t="s">
        <v>1026</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939</v>
      </c>
      <c r="K4578" s="41" t="s">
        <v>115</v>
      </c>
      <c r="O4578" s="197"/>
      <c r="P4578" s="42" t="s">
        <v>1026</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939</v>
      </c>
      <c r="K4579" s="41" t="s">
        <v>115</v>
      </c>
      <c r="O4579" s="197"/>
      <c r="P4579" s="42" t="s">
        <v>1026</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939</v>
      </c>
      <c r="K4580" s="41" t="s">
        <v>115</v>
      </c>
      <c r="O4580" s="197"/>
      <c r="P4580" s="42" t="s">
        <v>1026</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939</v>
      </c>
      <c r="K4581" s="41" t="s">
        <v>115</v>
      </c>
      <c r="O4581" s="197"/>
      <c r="P4581" s="42" t="s">
        <v>1026</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939</v>
      </c>
      <c r="K4582" s="41" t="s">
        <v>115</v>
      </c>
      <c r="O4582" s="197"/>
      <c r="P4582" s="42" t="s">
        <v>1026</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939</v>
      </c>
      <c r="K4583" s="41" t="s">
        <v>115</v>
      </c>
      <c r="O4583" s="197"/>
      <c r="P4583" s="42" t="s">
        <v>1026</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939</v>
      </c>
      <c r="K4584" s="41" t="s">
        <v>115</v>
      </c>
      <c r="O4584" s="197"/>
      <c r="P4584" s="42" t="s">
        <v>1026</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939</v>
      </c>
      <c r="K4585" s="41" t="s">
        <v>115</v>
      </c>
      <c r="O4585" s="197"/>
      <c r="P4585" s="42" t="s">
        <v>1026</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939</v>
      </c>
      <c r="K4586" s="41" t="s">
        <v>115</v>
      </c>
      <c r="O4586" s="197"/>
      <c r="P4586" s="42" t="s">
        <v>1026</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939</v>
      </c>
      <c r="K4587" s="41" t="s">
        <v>115</v>
      </c>
      <c r="O4587" s="197"/>
      <c r="P4587" s="42" t="s">
        <v>1026</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939</v>
      </c>
      <c r="K4588" s="41" t="s">
        <v>115</v>
      </c>
      <c r="O4588" s="197"/>
      <c r="P4588" s="42" t="s">
        <v>1026</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939</v>
      </c>
      <c r="K4589" s="41" t="s">
        <v>115</v>
      </c>
      <c r="O4589" s="197"/>
      <c r="P4589" s="42" t="s">
        <v>1026</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939</v>
      </c>
      <c r="K4590" s="41" t="s">
        <v>115</v>
      </c>
      <c r="O4590" s="197"/>
      <c r="P4590" s="42" t="s">
        <v>1026</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939</v>
      </c>
      <c r="K4591" s="41" t="s">
        <v>115</v>
      </c>
      <c r="O4591" s="197"/>
      <c r="P4591" s="42" t="s">
        <v>1026</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939</v>
      </c>
      <c r="K4592" s="41" t="s">
        <v>115</v>
      </c>
      <c r="O4592" s="197"/>
      <c r="P4592" s="42" t="s">
        <v>1026</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939</v>
      </c>
      <c r="K4593" s="41" t="s">
        <v>115</v>
      </c>
      <c r="O4593" s="197"/>
      <c r="P4593" s="42" t="s">
        <v>1026</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939</v>
      </c>
      <c r="K4594" s="41" t="s">
        <v>115</v>
      </c>
      <c r="O4594" s="197"/>
      <c r="P4594" s="42" t="s">
        <v>1026</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939</v>
      </c>
      <c r="K4595" s="41" t="s">
        <v>115</v>
      </c>
      <c r="O4595" s="197"/>
      <c r="P4595" s="42" t="s">
        <v>1026</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939</v>
      </c>
      <c r="K4596" s="41" t="s">
        <v>115</v>
      </c>
      <c r="O4596" s="197"/>
      <c r="P4596" s="42" t="s">
        <v>1026</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939</v>
      </c>
      <c r="K4597" s="41" t="s">
        <v>115</v>
      </c>
      <c r="O4597" s="197"/>
      <c r="P4597" s="42" t="s">
        <v>1026</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939</v>
      </c>
      <c r="K4598" s="41" t="s">
        <v>115</v>
      </c>
      <c r="O4598" s="197"/>
      <c r="P4598" s="42" t="s">
        <v>1026</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939</v>
      </c>
      <c r="K4599" s="41" t="s">
        <v>115</v>
      </c>
      <c r="O4599" s="197"/>
      <c r="P4599" s="42" t="s">
        <v>1026</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939</v>
      </c>
      <c r="K4600" s="41" t="s">
        <v>115</v>
      </c>
      <c r="O4600" s="197"/>
      <c r="P4600" s="42" t="s">
        <v>1026</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939</v>
      </c>
      <c r="K4601" s="41" t="s">
        <v>115</v>
      </c>
      <c r="O4601" s="197"/>
      <c r="P4601" s="42" t="s">
        <v>1026</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939</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939</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939</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939</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939</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939</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939</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939</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939</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939</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939</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939</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939</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939</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939</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939</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939</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939</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939</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939</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939</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939</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939</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939</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939</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939</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939</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939</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939</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939</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939</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939</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939</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939</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939</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939</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939</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939</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939</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939</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939</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939</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939</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939</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939</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939</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939</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939</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939</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939</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939</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939</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939</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939</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939</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939</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939</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939</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939</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939</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939</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939</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939</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939</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957</v>
      </c>
      <c r="K4666" s="41" t="s">
        <v>115</v>
      </c>
      <c r="L4666" s="193">
        <v>4.7525620000000002</v>
      </c>
      <c r="M4666" s="52" t="s">
        <v>957</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957</v>
      </c>
      <c r="K4667" s="41" t="s">
        <v>115</v>
      </c>
      <c r="L4667" s="193">
        <v>2.8783029999999998</v>
      </c>
      <c r="M4667" s="52" t="s">
        <v>957</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957</v>
      </c>
      <c r="K4668" s="41" t="s">
        <v>115</v>
      </c>
      <c r="L4668" s="193">
        <v>2.464264</v>
      </c>
      <c r="M4668" s="52" t="s">
        <v>957</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957</v>
      </c>
      <c r="K4669" s="41" t="s">
        <v>115</v>
      </c>
      <c r="L4669" s="193">
        <v>2.034014</v>
      </c>
      <c r="M4669" s="52" t="s">
        <v>957</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957</v>
      </c>
      <c r="K4670" s="41" t="s">
        <v>115</v>
      </c>
      <c r="L4670" s="193">
        <v>1.323642</v>
      </c>
      <c r="M4670" s="52" t="s">
        <v>957</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957</v>
      </c>
      <c r="K4671" s="185" t="s">
        <v>115</v>
      </c>
      <c r="L4671" s="193">
        <v>1.2705070000000001</v>
      </c>
      <c r="M4671" s="52" t="s">
        <v>957</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939</v>
      </c>
      <c r="K4672" s="185" t="s">
        <v>115</v>
      </c>
      <c r="L4672" s="193">
        <v>263.50330000000002</v>
      </c>
      <c r="M4672" s="52" t="s">
        <v>939</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939</v>
      </c>
      <c r="K4673" s="185" t="s">
        <v>115</v>
      </c>
      <c r="L4673" s="193">
        <v>1484.5830000000001</v>
      </c>
      <c r="M4673" s="52" t="s">
        <v>939</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939</v>
      </c>
      <c r="K4674" s="185" t="s">
        <v>115</v>
      </c>
      <c r="L4674" s="193">
        <v>2276.8609999999999</v>
      </c>
      <c r="M4674" s="52" t="s">
        <v>939</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939</v>
      </c>
      <c r="K4675" s="185" t="s">
        <v>115</v>
      </c>
      <c r="L4675" s="193">
        <v>1576.6959999999999</v>
      </c>
      <c r="M4675" s="52" t="s">
        <v>939</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939</v>
      </c>
      <c r="K4676" s="185" t="s">
        <v>115</v>
      </c>
      <c r="L4676" s="193">
        <v>1654.75</v>
      </c>
      <c r="M4676" s="52" t="s">
        <v>939</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939</v>
      </c>
      <c r="K4677" s="185" t="s">
        <v>115</v>
      </c>
      <c r="L4677" s="193">
        <v>1192.713</v>
      </c>
      <c r="M4677" s="52" t="s">
        <v>939</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939</v>
      </c>
      <c r="K4678" s="185" t="s">
        <v>115</v>
      </c>
      <c r="L4678" s="193">
        <v>1148.153</v>
      </c>
      <c r="M4678" s="52" t="s">
        <v>939</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939</v>
      </c>
      <c r="K4679" s="185" t="s">
        <v>115</v>
      </c>
      <c r="L4679" s="193">
        <v>712.45849999999996</v>
      </c>
      <c r="M4679" s="52" t="s">
        <v>939</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939</v>
      </c>
      <c r="K4680" s="185" t="s">
        <v>115</v>
      </c>
      <c r="L4680" s="193">
        <v>602.94730000000004</v>
      </c>
      <c r="M4680" s="52" t="s">
        <v>939</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939</v>
      </c>
      <c r="K4681" s="185" t="s">
        <v>115</v>
      </c>
      <c r="L4681" s="193">
        <v>463.40660000000003</v>
      </c>
      <c r="M4681" s="52" t="s">
        <v>939</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939</v>
      </c>
      <c r="K4682" s="185" t="s">
        <v>115</v>
      </c>
      <c r="L4682" s="193">
        <v>394.77229999999997</v>
      </c>
      <c r="M4682" s="52" t="s">
        <v>939</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939</v>
      </c>
      <c r="K4683" s="185" t="s">
        <v>115</v>
      </c>
      <c r="L4683" s="193">
        <v>349.53500000000003</v>
      </c>
      <c r="M4683" s="52" t="s">
        <v>939</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939</v>
      </c>
      <c r="K4684" s="185" t="s">
        <v>115</v>
      </c>
      <c r="L4684" s="193">
        <v>286.30259999999998</v>
      </c>
      <c r="M4684" s="52" t="s">
        <v>939</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939</v>
      </c>
      <c r="K4685" s="185" t="s">
        <v>115</v>
      </c>
      <c r="L4685" s="193">
        <v>263.50330000000002</v>
      </c>
      <c r="M4685" s="52" t="s">
        <v>939</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939</v>
      </c>
      <c r="K4686" s="185" t="s">
        <v>115</v>
      </c>
      <c r="L4686" s="193">
        <v>123.4465</v>
      </c>
      <c r="M4686" s="52" t="s">
        <v>939</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939</v>
      </c>
      <c r="K4687" s="185" t="s">
        <v>115</v>
      </c>
      <c r="L4687" s="193">
        <v>60.373049999999999</v>
      </c>
      <c r="M4687" s="52" t="s">
        <v>939</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939</v>
      </c>
      <c r="K4688" s="185" t="s">
        <v>115</v>
      </c>
      <c r="L4688" s="193">
        <v>21.42831</v>
      </c>
      <c r="M4688" s="52" t="s">
        <v>939</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939</v>
      </c>
      <c r="K4689" s="185" t="s">
        <v>115</v>
      </c>
      <c r="L4689" s="193">
        <v>7.3246589999999996</v>
      </c>
      <c r="M4689" s="52" t="s">
        <v>939</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939</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939</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939</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939</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939</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939</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939</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939</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939</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939</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939</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939</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939</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939</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939</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939</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939</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939</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957</v>
      </c>
      <c r="K4708" s="41" t="s">
        <v>115</v>
      </c>
      <c r="L4708" s="193">
        <v>0.25560539999999998</v>
      </c>
      <c r="M4708" s="52" t="s">
        <v>957</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957</v>
      </c>
      <c r="K4709" s="41" t="s">
        <v>115</v>
      </c>
      <c r="L4709" s="193">
        <v>0.3094171</v>
      </c>
      <c r="M4709" s="52" t="s">
        <v>957</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957</v>
      </c>
      <c r="K4710" s="41" t="s">
        <v>115</v>
      </c>
      <c r="L4710" s="193">
        <v>1.7757849999999999</v>
      </c>
      <c r="M4710" s="52" t="s">
        <v>957</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957</v>
      </c>
      <c r="K4711" s="41" t="s">
        <v>115</v>
      </c>
      <c r="L4711" s="193">
        <v>1.8565020000000001</v>
      </c>
      <c r="M4711" s="52" t="s">
        <v>957</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957</v>
      </c>
      <c r="K4712" s="41" t="s">
        <v>115</v>
      </c>
      <c r="L4712" s="193">
        <v>1.7354259999999999</v>
      </c>
      <c r="M4712" s="52" t="s">
        <v>957</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957</v>
      </c>
      <c r="K4713" s="41" t="s">
        <v>115</v>
      </c>
      <c r="L4713" s="193">
        <v>1.183856</v>
      </c>
      <c r="M4713" s="52" t="s">
        <v>957</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957</v>
      </c>
      <c r="K4714" s="41" t="s">
        <v>115</v>
      </c>
      <c r="L4714" s="193">
        <v>0.95515680000000003</v>
      </c>
      <c r="M4714" s="52" t="s">
        <v>957</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957</v>
      </c>
      <c r="K4715" s="41" t="s">
        <v>115</v>
      </c>
      <c r="L4715" s="193">
        <v>0.60538069999999999</v>
      </c>
      <c r="M4715" s="52" t="s">
        <v>957</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957</v>
      </c>
      <c r="K4716" s="41" t="s">
        <v>115</v>
      </c>
      <c r="L4716" s="193">
        <v>0.53811620000000004</v>
      </c>
      <c r="M4716" s="52" t="s">
        <v>957</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957</v>
      </c>
      <c r="K4717" s="41" t="s">
        <v>115</v>
      </c>
      <c r="L4717" s="193">
        <v>0.49775819999999998</v>
      </c>
      <c r="M4717" s="52" t="s">
        <v>957</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957</v>
      </c>
      <c r="K4718" s="41" t="s">
        <v>115</v>
      </c>
      <c r="L4718" s="193">
        <v>0.37668160000000001</v>
      </c>
      <c r="M4718" s="52" t="s">
        <v>957</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957</v>
      </c>
      <c r="K4719" s="41" t="s">
        <v>115</v>
      </c>
      <c r="L4719" s="193">
        <v>0.32286999999999999</v>
      </c>
      <c r="M4719" s="52" t="s">
        <v>957</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957</v>
      </c>
      <c r="K4720" s="41" t="s">
        <v>115</v>
      </c>
      <c r="L4720" s="193">
        <v>0.28251120000000002</v>
      </c>
      <c r="M4720" s="52" t="s">
        <v>957</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939</v>
      </c>
      <c r="K4721" s="41" t="s">
        <v>115</v>
      </c>
      <c r="L4721" s="193">
        <v>176.05629999999999</v>
      </c>
      <c r="M4721" s="52" t="s">
        <v>939</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939</v>
      </c>
      <c r="K4722" s="41" t="s">
        <v>115</v>
      </c>
      <c r="L4722" s="193">
        <v>164.3192</v>
      </c>
      <c r="M4722" s="52" t="s">
        <v>939</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939</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939</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939</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939</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939</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939</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939</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939</v>
      </c>
      <c r="K4730" s="41" t="s">
        <v>115</v>
      </c>
      <c r="L4730" s="193">
        <v>434.27229999999997</v>
      </c>
      <c r="M4730" s="52" t="s">
        <v>939</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939</v>
      </c>
      <c r="K4731" s="41" t="s">
        <v>115</v>
      </c>
      <c r="L4731" s="193">
        <v>352.11270000000002</v>
      </c>
      <c r="M4731" s="52" t="s">
        <v>939</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939</v>
      </c>
      <c r="K4732" s="41" t="s">
        <v>115</v>
      </c>
      <c r="L4732" s="193">
        <v>187.79349999999999</v>
      </c>
      <c r="M4732" s="52" t="s">
        <v>939</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939</v>
      </c>
      <c r="K4733" s="41" t="s">
        <v>115</v>
      </c>
      <c r="L4733" s="193">
        <v>189.72329999999999</v>
      </c>
      <c r="M4733" s="52" t="s">
        <v>939</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939</v>
      </c>
      <c r="K4734" s="41" t="s">
        <v>115</v>
      </c>
      <c r="L4734" s="193">
        <v>189.72329999999999</v>
      </c>
      <c r="M4734" s="52" t="s">
        <v>939</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939</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939</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939</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939</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939</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939</v>
      </c>
      <c r="K4740" s="41" t="s">
        <v>115</v>
      </c>
      <c r="L4740" s="193">
        <v>11.85791</v>
      </c>
      <c r="M4740" s="52" t="s">
        <v>939</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939</v>
      </c>
      <c r="K4741" s="41" t="s">
        <v>115</v>
      </c>
      <c r="L4741" s="193">
        <v>533.59730000000002</v>
      </c>
      <c r="M4741" s="52" t="s">
        <v>939</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939</v>
      </c>
      <c r="K4742" s="41" t="s">
        <v>115</v>
      </c>
      <c r="L4742" s="193">
        <v>296.4427</v>
      </c>
      <c r="M4742" s="52" t="s">
        <v>939</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939</v>
      </c>
      <c r="K4743" s="41" t="s">
        <v>115</v>
      </c>
      <c r="L4743" s="193">
        <v>249.0119</v>
      </c>
      <c r="M4743" s="52" t="s">
        <v>939</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939</v>
      </c>
      <c r="K4744" s="41" t="s">
        <v>115</v>
      </c>
      <c r="L4744" s="193">
        <v>201.58099999999999</v>
      </c>
      <c r="M4744" s="52" t="s">
        <v>939</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939</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939</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939</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939</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939</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939</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939</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939</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939</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939</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939</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939</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939</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939</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939</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939</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939</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939</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939</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939</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939</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939</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939</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939</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939</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939</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939</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939</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939</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939</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939</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939</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939</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939</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939</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939</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939</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939</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939</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939</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939</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939</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939</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939</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939</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939</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939</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939</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939</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939</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939</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939</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939</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939</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939</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939</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939</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939</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939</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939</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939</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939</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939</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939</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939</v>
      </c>
      <c r="K4809" s="41" t="s">
        <v>115</v>
      </c>
      <c r="L4809" s="193">
        <v>68.9649</v>
      </c>
      <c r="M4809" s="52" t="s">
        <v>939</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939</v>
      </c>
      <c r="K4810" s="41" t="s">
        <v>115</v>
      </c>
      <c r="L4810" s="193">
        <v>40.101559999999999</v>
      </c>
      <c r="M4810" s="52" t="s">
        <v>939</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939</v>
      </c>
      <c r="K4811" s="41" t="s">
        <v>115</v>
      </c>
      <c r="L4811" s="193">
        <v>316.43279999999999</v>
      </c>
      <c r="M4811" s="52" t="s">
        <v>939</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939</v>
      </c>
      <c r="K4812" s="41" t="s">
        <v>115</v>
      </c>
      <c r="L4812" s="193">
        <v>524.90549999999996</v>
      </c>
      <c r="M4812" s="52" t="s">
        <v>939</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939</v>
      </c>
      <c r="K4813" s="41" t="s">
        <v>115</v>
      </c>
      <c r="L4813" s="193">
        <v>661.10230000000001</v>
      </c>
      <c r="M4813" s="52" t="s">
        <v>939</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939</v>
      </c>
      <c r="K4814" s="41" t="s">
        <v>115</v>
      </c>
      <c r="L4814" s="193">
        <v>537.50599999999997</v>
      </c>
      <c r="M4814" s="52" t="s">
        <v>939</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939</v>
      </c>
      <c r="K4815" s="41" t="s">
        <v>115</v>
      </c>
      <c r="L4815" s="193">
        <v>1429.595</v>
      </c>
      <c r="M4815" s="52" t="s">
        <v>939</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939</v>
      </c>
      <c r="K4816" s="41" t="s">
        <v>115</v>
      </c>
      <c r="L4816" s="193">
        <v>402.10770000000002</v>
      </c>
      <c r="M4816" s="52" t="s">
        <v>939</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939</v>
      </c>
      <c r="K4817" s="41" t="s">
        <v>115</v>
      </c>
      <c r="L4817" s="193">
        <v>254.80619999999999</v>
      </c>
      <c r="M4817" s="52" t="s">
        <v>939</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939</v>
      </c>
      <c r="K4818" s="41" t="s">
        <v>115</v>
      </c>
      <c r="L4818" s="193">
        <v>261.53969999999998</v>
      </c>
      <c r="M4818" s="52" t="s">
        <v>939</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939</v>
      </c>
      <c r="K4819" s="41" t="s">
        <v>115</v>
      </c>
      <c r="L4819" s="193">
        <v>174.7268</v>
      </c>
      <c r="M4819" s="52" t="s">
        <v>939</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939</v>
      </c>
      <c r="K4820" s="41" t="s">
        <v>115</v>
      </c>
      <c r="L4820" s="193">
        <v>143.75919999999999</v>
      </c>
      <c r="M4820" s="52" t="s">
        <v>939</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939</v>
      </c>
      <c r="K4821" s="41" t="s">
        <v>115</v>
      </c>
      <c r="L4821" s="193">
        <v>113.5808</v>
      </c>
      <c r="M4821" s="52" t="s">
        <v>939</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939</v>
      </c>
      <c r="K4822" s="41" t="s">
        <v>115</v>
      </c>
      <c r="L4822" s="193">
        <v>66.5351</v>
      </c>
      <c r="M4822" s="52" t="s">
        <v>939</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939</v>
      </c>
      <c r="K4823" s="41" t="s">
        <v>115</v>
      </c>
      <c r="L4823" s="193">
        <v>41.425759999999997</v>
      </c>
      <c r="M4823" s="52" t="s">
        <v>939</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939</v>
      </c>
      <c r="K4824" s="41" t="s">
        <v>115</v>
      </c>
      <c r="L4824" s="193">
        <v>131.48220000000001</v>
      </c>
      <c r="M4824" s="52" t="s">
        <v>939</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939</v>
      </c>
      <c r="K4825" s="41" t="s">
        <v>115</v>
      </c>
      <c r="L4825" s="193">
        <v>120.8985</v>
      </c>
      <c r="M4825" s="52" t="s">
        <v>939</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939</v>
      </c>
      <c r="K4826" s="41" t="s">
        <v>115</v>
      </c>
      <c r="L4826" s="193">
        <v>986.1354</v>
      </c>
      <c r="M4826" s="52" t="s">
        <v>939</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939</v>
      </c>
      <c r="K4827" s="41" t="s">
        <v>115</v>
      </c>
      <c r="L4827" s="193">
        <v>1610.3979999999999</v>
      </c>
      <c r="M4827" s="52" t="s">
        <v>939</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939</v>
      </c>
      <c r="K4828" s="41" t="s">
        <v>115</v>
      </c>
      <c r="L4828" s="193">
        <v>1697.9449999999999</v>
      </c>
      <c r="M4828" s="52" t="s">
        <v>939</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939</v>
      </c>
      <c r="K4829" s="41" t="s">
        <v>115</v>
      </c>
      <c r="L4829" s="193">
        <v>1066.4549999999999</v>
      </c>
      <c r="M4829" s="52" t="s">
        <v>939</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939</v>
      </c>
      <c r="K4830" s="41" t="s">
        <v>115</v>
      </c>
      <c r="L4830" s="193">
        <v>930.04349999999999</v>
      </c>
      <c r="M4830" s="52" t="s">
        <v>939</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939</v>
      </c>
      <c r="K4831" s="41" t="s">
        <v>115</v>
      </c>
      <c r="L4831" s="193">
        <v>1543.692</v>
      </c>
      <c r="M4831" s="52" t="s">
        <v>939</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939</v>
      </c>
      <c r="K4832" s="41" t="s">
        <v>115</v>
      </c>
      <c r="L4832" s="193">
        <v>681.20259999999996</v>
      </c>
      <c r="M4832" s="52" t="s">
        <v>939</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939</v>
      </c>
      <c r="K4833" s="41" t="s">
        <v>115</v>
      </c>
      <c r="L4833" s="193">
        <v>606.93910000000005</v>
      </c>
      <c r="M4833" s="52" t="s">
        <v>939</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939</v>
      </c>
      <c r="K4834" s="41" t="s">
        <v>115</v>
      </c>
      <c r="L4834" s="193">
        <v>533.59659999999997</v>
      </c>
      <c r="M4834" s="52" t="s">
        <v>939</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939</v>
      </c>
      <c r="K4835" s="41" t="s">
        <v>115</v>
      </c>
      <c r="L4835" s="193">
        <v>419.44720000000001</v>
      </c>
      <c r="M4835" s="52" t="s">
        <v>939</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939</v>
      </c>
      <c r="K4836" s="41" t="s">
        <v>115</v>
      </c>
      <c r="L4836" s="193">
        <v>332.39510000000001</v>
      </c>
      <c r="M4836" s="52" t="s">
        <v>939</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939</v>
      </c>
      <c r="K4837" s="41" t="s">
        <v>115</v>
      </c>
      <c r="L4837" s="193">
        <v>233.62289999999999</v>
      </c>
      <c r="M4837" s="52" t="s">
        <v>939</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939</v>
      </c>
      <c r="K4838" s="41" t="s">
        <v>115</v>
      </c>
      <c r="L4838" s="193">
        <v>155.27379999999999</v>
      </c>
      <c r="M4838" s="52" t="s">
        <v>939</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939</v>
      </c>
      <c r="K4839" s="41" t="s">
        <v>115</v>
      </c>
      <c r="L4839" s="193">
        <v>778.46950000000004</v>
      </c>
      <c r="M4839" s="52" t="s">
        <v>939</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939</v>
      </c>
      <c r="K4840" s="41" t="s">
        <v>115</v>
      </c>
      <c r="L4840" s="193">
        <v>807.43330000000003</v>
      </c>
      <c r="M4840" s="52" t="s">
        <v>939</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939</v>
      </c>
      <c r="K4841" s="41" t="s">
        <v>115</v>
      </c>
      <c r="L4841" s="193">
        <v>3196.5810000000001</v>
      </c>
      <c r="M4841" s="52" t="s">
        <v>939</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939</v>
      </c>
      <c r="K4842" s="41" t="s">
        <v>115</v>
      </c>
      <c r="L4842" s="193">
        <v>2715.5210000000002</v>
      </c>
      <c r="M4842" s="52" t="s">
        <v>939</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939</v>
      </c>
      <c r="K4843" s="41" t="s">
        <v>115</v>
      </c>
      <c r="L4843" s="193">
        <v>2546.1019999999999</v>
      </c>
      <c r="M4843" s="52" t="s">
        <v>939</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939</v>
      </c>
      <c r="K4844" s="41" t="s">
        <v>115</v>
      </c>
      <c r="L4844" s="193">
        <v>2423.3670000000002</v>
      </c>
      <c r="M4844" s="52" t="s">
        <v>939</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939</v>
      </c>
      <c r="K4845" s="41" t="s">
        <v>115</v>
      </c>
      <c r="L4845" s="193">
        <v>3151.9290000000001</v>
      </c>
      <c r="M4845" s="52" t="s">
        <v>939</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939</v>
      </c>
      <c r="K4846" s="41" t="s">
        <v>115</v>
      </c>
      <c r="L4846" s="193">
        <v>2488.2080000000001</v>
      </c>
      <c r="M4846" s="52" t="s">
        <v>939</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939</v>
      </c>
      <c r="K4847" s="41" t="s">
        <v>115</v>
      </c>
      <c r="L4847" s="193">
        <v>2049.268</v>
      </c>
      <c r="M4847" s="52" t="s">
        <v>939</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939</v>
      </c>
      <c r="K4848" s="41" t="s">
        <v>115</v>
      </c>
      <c r="L4848" s="193">
        <v>1625.181</v>
      </c>
      <c r="M4848" s="52" t="s">
        <v>939</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939</v>
      </c>
      <c r="K4849" s="41" t="s">
        <v>115</v>
      </c>
      <c r="L4849" s="193">
        <v>1534.48</v>
      </c>
      <c r="M4849" s="52" t="s">
        <v>939</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939</v>
      </c>
      <c r="K4850" s="41" t="s">
        <v>115</v>
      </c>
      <c r="L4850" s="193">
        <v>1311.124</v>
      </c>
      <c r="M4850" s="52" t="s">
        <v>939</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939</v>
      </c>
      <c r="K4851" s="41" t="s">
        <v>115</v>
      </c>
      <c r="L4851" s="193">
        <v>1310.6890000000001</v>
      </c>
      <c r="M4851" s="52" t="s">
        <v>939</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939</v>
      </c>
      <c r="K4852" s="41" t="s">
        <v>115</v>
      </c>
      <c r="L4852" s="193">
        <v>950.95860000000005</v>
      </c>
      <c r="M4852" s="52" t="s">
        <v>939</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939</v>
      </c>
      <c r="K4853" s="41" t="s">
        <v>115</v>
      </c>
      <c r="L4853" s="193">
        <v>887.38559999999995</v>
      </c>
      <c r="M4853" s="52" t="s">
        <v>939</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939</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939</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939</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939</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939</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939</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939</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939</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939</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939</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939</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939</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939</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939</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939</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939</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939</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939</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939</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939</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939</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939</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939</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939</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939</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939</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939</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939</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939</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939</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939</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939</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939</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939</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939</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939</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939</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939</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939</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939</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939</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939</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939</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939</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939</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939</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939</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939</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939</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939</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939</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939</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939</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939</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939</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939</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939</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939</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939</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939</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939</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939</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939</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939</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939</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939</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939</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939</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939</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939</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939</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939</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939</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939</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939</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939</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939</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939</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939</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939</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939</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939</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939</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939</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939</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939</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939</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939</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939</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939</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939</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939</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939</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939</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939</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939</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939</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939</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939</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939</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939</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939</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939</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939</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939</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939</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939</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939</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939</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939</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939</v>
      </c>
      <c r="K4964" s="41" t="s">
        <v>115</v>
      </c>
      <c r="L4964" s="193">
        <v>874.72529999999995</v>
      </c>
      <c r="M4964" s="52" t="s">
        <v>939</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939</v>
      </c>
      <c r="K4965" s="41" t="s">
        <v>115</v>
      </c>
      <c r="L4965" s="193">
        <v>675.38490000000002</v>
      </c>
      <c r="M4965" s="52" t="s">
        <v>939</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939</v>
      </c>
      <c r="K4966" s="41" t="s">
        <v>115</v>
      </c>
      <c r="L4966" s="193">
        <v>600.86829999999998</v>
      </c>
      <c r="M4966" s="52" t="s">
        <v>939</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939</v>
      </c>
      <c r="K4967" s="41" t="s">
        <v>115</v>
      </c>
      <c r="L4967" s="193">
        <v>470.56180000000001</v>
      </c>
      <c r="M4967" s="52" t="s">
        <v>939</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939</v>
      </c>
      <c r="K4968" s="41" t="s">
        <v>115</v>
      </c>
      <c r="L4968" s="193">
        <v>300.67720000000003</v>
      </c>
      <c r="M4968" s="52" t="s">
        <v>939</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939</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939</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939</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939</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939</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939</v>
      </c>
      <c r="K4974" s="41" t="s">
        <v>115</v>
      </c>
      <c r="L4974" s="193">
        <v>3.665797</v>
      </c>
      <c r="M4974" s="52" t="s">
        <v>939</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939</v>
      </c>
      <c r="K4975" s="41" t="s">
        <v>115</v>
      </c>
      <c r="L4975" s="193">
        <v>2.3839570000000001</v>
      </c>
      <c r="M4975" s="52" t="s">
        <v>939</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939</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939</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939</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939</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939</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939</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939</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939</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939</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939</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939</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939</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939</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939</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939</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962</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962</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962</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962</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962</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962</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962</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962</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962</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962</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962</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962</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962</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962</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962</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962</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962</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962</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962</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962</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962</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962</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962</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962</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962</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962</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962</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939</v>
      </c>
      <c r="K5018" s="41" t="s">
        <v>968</v>
      </c>
      <c r="P5018" s="42" t="s">
        <v>1497</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939</v>
      </c>
      <c r="K5019" s="41" t="s">
        <v>968</v>
      </c>
      <c r="P5019" s="42" t="s">
        <v>1497</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939</v>
      </c>
      <c r="K5020" s="41" t="s">
        <v>968</v>
      </c>
      <c r="P5020" s="42" t="s">
        <v>1497</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939</v>
      </c>
      <c r="K5021" s="41" t="s">
        <v>968</v>
      </c>
      <c r="P5021" s="42" t="s">
        <v>1497</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939</v>
      </c>
      <c r="K5022" s="41" t="s">
        <v>968</v>
      </c>
      <c r="P5022" s="42" t="s">
        <v>1497</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939</v>
      </c>
      <c r="K5023" s="41" t="s">
        <v>968</v>
      </c>
      <c r="P5023" s="42" t="s">
        <v>1497</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939</v>
      </c>
      <c r="K5024" s="41" t="s">
        <v>968</v>
      </c>
      <c r="P5024" s="42" t="s">
        <v>1497</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939</v>
      </c>
      <c r="K5025" s="41" t="s">
        <v>968</v>
      </c>
      <c r="P5025" s="42" t="s">
        <v>1497</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939</v>
      </c>
      <c r="K5026" s="41" t="s">
        <v>968</v>
      </c>
      <c r="P5026" s="42" t="s">
        <v>1497</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939</v>
      </c>
      <c r="K5027" s="41" t="s">
        <v>968</v>
      </c>
      <c r="P5027" s="42" t="s">
        <v>1497</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939</v>
      </c>
      <c r="K5028" s="41" t="s">
        <v>968</v>
      </c>
      <c r="P5028" s="42" t="s">
        <v>1497</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939</v>
      </c>
      <c r="K5029" s="41" t="s">
        <v>968</v>
      </c>
      <c r="P5029" s="42" t="s">
        <v>1497</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939</v>
      </c>
      <c r="K5030" s="41" t="s">
        <v>968</v>
      </c>
      <c r="P5030" s="42" t="s">
        <v>1497</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962</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962</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962</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962</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962</v>
      </c>
      <c r="K5035" s="41" t="s">
        <v>115</v>
      </c>
      <c r="L5035" s="193">
        <v>8094.8220000000001</v>
      </c>
      <c r="M5035" s="52" t="s">
        <v>962</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962</v>
      </c>
      <c r="K5036" s="41" t="s">
        <v>115</v>
      </c>
      <c r="L5036" s="193">
        <v>4690.1459999999997</v>
      </c>
      <c r="M5036" s="52" t="s">
        <v>962</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962</v>
      </c>
      <c r="K5037" s="41" t="s">
        <v>115</v>
      </c>
      <c r="L5037" s="193">
        <v>2423.7860000000001</v>
      </c>
      <c r="M5037" s="52" t="s">
        <v>962</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962</v>
      </c>
      <c r="K5038" s="41" t="s">
        <v>115</v>
      </c>
      <c r="L5038" s="193">
        <v>581.25070000000005</v>
      </c>
      <c r="M5038" s="52" t="s">
        <v>962</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962</v>
      </c>
      <c r="K5039" s="41" t="s">
        <v>115</v>
      </c>
      <c r="L5039" s="193">
        <v>101.25879999999999</v>
      </c>
      <c r="M5039" s="52" t="s">
        <v>962</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962</v>
      </c>
      <c r="K5040" s="41" t="s">
        <v>115</v>
      </c>
      <c r="L5040" s="193">
        <v>81.87773</v>
      </c>
      <c r="M5040" s="52" t="s">
        <v>962</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962</v>
      </c>
      <c r="K5041" s="41" t="s">
        <v>115</v>
      </c>
      <c r="L5041" s="193">
        <v>56.971069999999997</v>
      </c>
      <c r="M5041" s="52" t="s">
        <v>962</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962</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962</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962</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962</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962</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962</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962</v>
      </c>
      <c r="K5048" s="41" t="s">
        <v>115</v>
      </c>
      <c r="L5048" s="193">
        <v>8155.9</v>
      </c>
      <c r="M5048" s="52" t="s">
        <v>962</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962</v>
      </c>
      <c r="K5049" s="41" t="s">
        <v>115</v>
      </c>
      <c r="L5049" s="193">
        <v>7295.817</v>
      </c>
      <c r="M5049" s="52" t="s">
        <v>962</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962</v>
      </c>
      <c r="K5050" s="41" t="s">
        <v>115</v>
      </c>
      <c r="L5050" s="193">
        <v>6463.6670000000004</v>
      </c>
      <c r="M5050" s="52" t="s">
        <v>962</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962</v>
      </c>
      <c r="K5051" s="41" t="s">
        <v>115</v>
      </c>
      <c r="L5051" s="193">
        <v>2035.8579999999999</v>
      </c>
      <c r="M5051" s="52" t="s">
        <v>962</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962</v>
      </c>
      <c r="K5052" s="41" t="s">
        <v>115</v>
      </c>
      <c r="L5052" s="193">
        <v>234.72749999999999</v>
      </c>
      <c r="M5052" s="52" t="s">
        <v>962</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962</v>
      </c>
      <c r="K5053" s="41" t="s">
        <v>115</v>
      </c>
      <c r="L5053" s="193">
        <v>103.88</v>
      </c>
      <c r="M5053" s="52" t="s">
        <v>962</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962</v>
      </c>
      <c r="K5054" s="41" t="s">
        <v>115</v>
      </c>
      <c r="L5054" s="193">
        <v>71.469830000000002</v>
      </c>
      <c r="M5054" s="52" t="s">
        <v>962</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962</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962</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939</v>
      </c>
      <c r="K5057" s="41" t="s">
        <v>115</v>
      </c>
      <c r="L5057" s="193">
        <v>534.60619999999994</v>
      </c>
      <c r="M5057" s="52" t="s">
        <v>939</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939</v>
      </c>
      <c r="K5058" s="41" t="s">
        <v>115</v>
      </c>
      <c r="L5058" s="193">
        <v>1219.5709999999999</v>
      </c>
      <c r="M5058" s="52" t="s">
        <v>939</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939</v>
      </c>
      <c r="K5059" s="41" t="s">
        <v>115</v>
      </c>
      <c r="L5059" s="193">
        <v>1436.7539999999999</v>
      </c>
      <c r="M5059" s="52" t="s">
        <v>939</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939</v>
      </c>
      <c r="K5060" s="41" t="s">
        <v>115</v>
      </c>
      <c r="L5060" s="193">
        <v>852.02880000000005</v>
      </c>
      <c r="M5060" s="52" t="s">
        <v>939</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939</v>
      </c>
      <c r="K5061" s="41" t="s">
        <v>115</v>
      </c>
      <c r="L5061" s="193">
        <v>701.67020000000002</v>
      </c>
      <c r="M5061" s="52" t="s">
        <v>939</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939</v>
      </c>
      <c r="K5062" s="41" t="s">
        <v>115</v>
      </c>
      <c r="L5062" s="193">
        <v>467.78030000000001</v>
      </c>
      <c r="M5062" s="52" t="s">
        <v>939</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939</v>
      </c>
      <c r="K5063" s="41" t="s">
        <v>115</v>
      </c>
      <c r="L5063" s="193">
        <v>467.78</v>
      </c>
      <c r="M5063" s="52" t="s">
        <v>939</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939</v>
      </c>
      <c r="K5064" s="41" t="s">
        <v>115</v>
      </c>
      <c r="L5064" s="193">
        <v>400.9545</v>
      </c>
      <c r="M5064" s="52" t="s">
        <v>939</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939</v>
      </c>
      <c r="K5065" s="41" t="s">
        <v>115</v>
      </c>
      <c r="L5065" s="193">
        <v>467.78059999999999</v>
      </c>
      <c r="M5065" s="52" t="s">
        <v>939</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939</v>
      </c>
      <c r="K5066" s="41" t="s">
        <v>115</v>
      </c>
      <c r="L5066" s="193">
        <v>1603.818</v>
      </c>
      <c r="M5066" s="52" t="s">
        <v>939</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939</v>
      </c>
      <c r="K5067" s="41" t="s">
        <v>115</v>
      </c>
      <c r="L5067" s="193">
        <v>1620.5260000000001</v>
      </c>
      <c r="M5067" s="52" t="s">
        <v>939</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939</v>
      </c>
      <c r="K5068" s="41" t="s">
        <v>115</v>
      </c>
      <c r="L5068" s="193">
        <v>1035.8</v>
      </c>
      <c r="M5068" s="52" t="s">
        <v>939</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939</v>
      </c>
      <c r="K5069" s="41" t="s">
        <v>115</v>
      </c>
      <c r="L5069" s="193">
        <v>835.32230000000004</v>
      </c>
      <c r="M5069" s="52" t="s">
        <v>939</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939</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939</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939</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939</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939</v>
      </c>
      <c r="K5074" s="41" t="s">
        <v>115</v>
      </c>
      <c r="L5074" s="193">
        <v>373.2364</v>
      </c>
      <c r="M5074" s="52" t="s">
        <v>939</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939</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939</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939</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939</v>
      </c>
      <c r="K5078" s="41" t="s">
        <v>115</v>
      </c>
      <c r="L5078" s="193">
        <v>2272.5120000000002</v>
      </c>
      <c r="M5078" s="52" t="s">
        <v>939</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939</v>
      </c>
      <c r="K5079" s="41" t="s">
        <v>115</v>
      </c>
      <c r="L5079" s="193">
        <v>613.74400000000003</v>
      </c>
      <c r="M5079" s="52" t="s">
        <v>939</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939</v>
      </c>
      <c r="K5080" s="41" t="s">
        <v>115</v>
      </c>
      <c r="L5080" s="193">
        <v>157.6103</v>
      </c>
      <c r="M5080" s="52" t="s">
        <v>939</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939</v>
      </c>
      <c r="K5081" s="41" t="s">
        <v>115</v>
      </c>
      <c r="L5081" s="193">
        <v>273.69670000000002</v>
      </c>
      <c r="M5081" s="52" t="s">
        <v>939</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939</v>
      </c>
      <c r="K5082" s="41" t="s">
        <v>115</v>
      </c>
      <c r="L5082" s="193">
        <v>248.8289</v>
      </c>
      <c r="M5082" s="52" t="s">
        <v>939</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939</v>
      </c>
      <c r="K5083" s="41" t="s">
        <v>115</v>
      </c>
      <c r="L5083" s="193">
        <v>895.70730000000003</v>
      </c>
      <c r="M5083" s="52" t="s">
        <v>939</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939</v>
      </c>
      <c r="K5084" s="41" t="s">
        <v>115</v>
      </c>
      <c r="L5084" s="193">
        <v>199.0384</v>
      </c>
      <c r="M5084" s="52" t="s">
        <v>939</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939</v>
      </c>
      <c r="K5085" s="41" t="s">
        <v>115</v>
      </c>
      <c r="L5085" s="193">
        <v>323.4597</v>
      </c>
      <c r="M5085" s="52" t="s">
        <v>939</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939</v>
      </c>
      <c r="K5086" s="41" t="s">
        <v>115</v>
      </c>
      <c r="L5086" s="193">
        <v>2015.4169999999999</v>
      </c>
      <c r="M5086" s="52" t="s">
        <v>939</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939</v>
      </c>
      <c r="K5087" s="41" t="s">
        <v>115</v>
      </c>
      <c r="L5087" s="193">
        <v>1252.383</v>
      </c>
      <c r="M5087" s="52" t="s">
        <v>939</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939</v>
      </c>
      <c r="K5088" s="41" t="s">
        <v>115</v>
      </c>
      <c r="L5088" s="193">
        <v>265.38920000000002</v>
      </c>
      <c r="M5088" s="52" t="s">
        <v>939</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939</v>
      </c>
      <c r="K5089" s="41" t="s">
        <v>115</v>
      </c>
      <c r="L5089" s="193">
        <v>999.40650000000005</v>
      </c>
      <c r="M5089" s="52" t="s">
        <v>939</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939</v>
      </c>
      <c r="K5090" s="41" t="s">
        <v>115</v>
      </c>
      <c r="L5090" s="193">
        <v>879.05830000000003</v>
      </c>
      <c r="M5090" s="52" t="s">
        <v>939</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939</v>
      </c>
      <c r="K5091" s="41" t="s">
        <v>115</v>
      </c>
      <c r="L5091" s="193">
        <v>1469.1510000000001</v>
      </c>
      <c r="M5091" s="52" t="s">
        <v>939</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939</v>
      </c>
      <c r="K5092" s="41" t="s">
        <v>115</v>
      </c>
      <c r="L5092" s="193">
        <v>1189.5329999999999</v>
      </c>
      <c r="M5092" s="52" t="s">
        <v>939</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939</v>
      </c>
      <c r="K5093" s="41" t="s">
        <v>115</v>
      </c>
      <c r="L5093" s="193">
        <v>1318.9290000000001</v>
      </c>
      <c r="M5093" s="52" t="s">
        <v>939</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939</v>
      </c>
      <c r="K5094" s="41" t="s">
        <v>115</v>
      </c>
      <c r="L5094" s="193">
        <v>1534.817</v>
      </c>
      <c r="M5094" s="52" t="s">
        <v>939</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939</v>
      </c>
      <c r="K5095" s="41" t="s">
        <v>115</v>
      </c>
      <c r="L5095" s="193">
        <v>1008.717</v>
      </c>
      <c r="M5095" s="52" t="s">
        <v>939</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939</v>
      </c>
      <c r="K5096" s="41" t="s">
        <v>115</v>
      </c>
      <c r="L5096" s="193">
        <v>795.47640000000001</v>
      </c>
      <c r="M5096" s="52" t="s">
        <v>939</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939</v>
      </c>
      <c r="K5097" s="41" t="s">
        <v>115</v>
      </c>
      <c r="L5097" s="193">
        <v>655.11839999999995</v>
      </c>
      <c r="M5097" s="52" t="s">
        <v>939</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939</v>
      </c>
      <c r="K5098" s="41" t="s">
        <v>115</v>
      </c>
      <c r="L5098" s="193">
        <v>621.54139999999995</v>
      </c>
      <c r="M5098" s="52" t="s">
        <v>939</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939</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939</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939</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939</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939</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939</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939</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939</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939</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939</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939</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939</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939</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939</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939</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939</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939</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939</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939</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939</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939</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939</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939</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939</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939</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939</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939</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939</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939</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939</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939</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939</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939</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939</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939</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939</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939</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939</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939</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939</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939</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939</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939</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939</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939</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939</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939</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939</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939</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939</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939</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939</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939</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939</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939</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939</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939</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939</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939</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939</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939</v>
      </c>
      <c r="K5159" s="41" t="s">
        <v>115</v>
      </c>
      <c r="L5159" s="193">
        <v>125.0763</v>
      </c>
      <c r="M5159" s="52" t="s">
        <v>939</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939</v>
      </c>
      <c r="K5160" s="41" t="s">
        <v>115</v>
      </c>
      <c r="L5160" s="193">
        <v>196.84909999999999</v>
      </c>
      <c r="M5160" s="52" t="s">
        <v>939</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939</v>
      </c>
      <c r="K5161" s="41" t="s">
        <v>115</v>
      </c>
      <c r="L5161" s="193">
        <v>1193.08</v>
      </c>
      <c r="M5161" s="52" t="s">
        <v>939</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939</v>
      </c>
      <c r="K5162" s="41" t="s">
        <v>115</v>
      </c>
      <c r="L5162" s="193">
        <v>1446.5730000000001</v>
      </c>
      <c r="M5162" s="52" t="s">
        <v>939</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939</v>
      </c>
      <c r="K5163" s="41" t="s">
        <v>115</v>
      </c>
      <c r="L5163" s="193">
        <v>1556.7550000000001</v>
      </c>
      <c r="M5163" s="52" t="s">
        <v>939</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939</v>
      </c>
      <c r="K5164" s="41" t="s">
        <v>115</v>
      </c>
      <c r="L5164" s="193">
        <v>1684.885</v>
      </c>
      <c r="M5164" s="52" t="s">
        <v>939</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939</v>
      </c>
      <c r="K5165" s="41" t="s">
        <v>115</v>
      </c>
      <c r="L5165" s="193">
        <v>1761.0609999999999</v>
      </c>
      <c r="M5165" s="52" t="s">
        <v>939</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939</v>
      </c>
      <c r="K5166" s="41" t="s">
        <v>115</v>
      </c>
      <c r="L5166" s="193">
        <v>1004.558</v>
      </c>
      <c r="M5166" s="52" t="s">
        <v>939</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939</v>
      </c>
      <c r="K5167" s="41" t="s">
        <v>115</v>
      </c>
      <c r="L5167" s="193">
        <v>700.67409999999995</v>
      </c>
      <c r="M5167" s="52" t="s">
        <v>939</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939</v>
      </c>
      <c r="K5168" s="41" t="s">
        <v>115</v>
      </c>
      <c r="L5168" s="193">
        <v>527.23779999999999</v>
      </c>
      <c r="M5168" s="52" t="s">
        <v>939</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939</v>
      </c>
      <c r="K5169" s="41" t="s">
        <v>115</v>
      </c>
      <c r="L5169" s="193">
        <v>438.58440000000002</v>
      </c>
      <c r="M5169" s="52" t="s">
        <v>939</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939</v>
      </c>
      <c r="K5170" s="41" t="s">
        <v>115</v>
      </c>
      <c r="L5170" s="193">
        <v>293.04539999999997</v>
      </c>
      <c r="M5170" s="52" t="s">
        <v>939</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939</v>
      </c>
      <c r="K5171" s="41" t="s">
        <v>115</v>
      </c>
      <c r="L5171" s="193">
        <v>228.25569999999999</v>
      </c>
      <c r="M5171" s="52" t="s">
        <v>939</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939</v>
      </c>
      <c r="K5172" s="41" t="s">
        <v>115</v>
      </c>
      <c r="L5172" s="193">
        <v>135.8998</v>
      </c>
      <c r="M5172" s="52" t="s">
        <v>939</v>
      </c>
      <c r="N5172" s="193" t="s">
        <v>116</v>
      </c>
      <c r="P5172" s="42" t="s">
        <v>1498</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939</v>
      </c>
      <c r="K5173" s="41" t="s">
        <v>115</v>
      </c>
      <c r="L5173" s="193">
        <v>107.063</v>
      </c>
      <c r="M5173" s="52" t="s">
        <v>939</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939</v>
      </c>
      <c r="K5174" s="41" t="s">
        <v>115</v>
      </c>
      <c r="L5174" s="193">
        <v>275.92360000000002</v>
      </c>
      <c r="M5174" s="52" t="s">
        <v>939</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939</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939</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939</v>
      </c>
      <c r="K5177" s="41" t="s">
        <v>115</v>
      </c>
      <c r="L5177" s="193">
        <v>1781.0219999999999</v>
      </c>
      <c r="M5177" s="52" t="s">
        <v>939</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939</v>
      </c>
      <c r="K5178" s="41" t="s">
        <v>115</v>
      </c>
      <c r="L5178" s="193">
        <v>1445.491</v>
      </c>
      <c r="M5178" s="52" t="s">
        <v>939</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939</v>
      </c>
      <c r="K5179" s="41" t="s">
        <v>115</v>
      </c>
      <c r="L5179" s="193">
        <v>1464.1610000000001</v>
      </c>
      <c r="M5179" s="52" t="s">
        <v>939</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939</v>
      </c>
      <c r="K5180" s="41" t="s">
        <v>115</v>
      </c>
      <c r="L5180" s="193">
        <v>1340.5170000000001</v>
      </c>
      <c r="M5180" s="52" t="s">
        <v>939</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939</v>
      </c>
      <c r="K5181" s="41" t="s">
        <v>115</v>
      </c>
      <c r="L5181" s="193">
        <v>700.69410000000005</v>
      </c>
      <c r="M5181" s="52" t="s">
        <v>939</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939</v>
      </c>
      <c r="K5182" s="41" t="s">
        <v>115</v>
      </c>
      <c r="L5182" s="193">
        <v>673.12400000000002</v>
      </c>
      <c r="M5182" s="52" t="s">
        <v>939</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939</v>
      </c>
      <c r="K5183" s="41" t="s">
        <v>115</v>
      </c>
      <c r="L5183" s="193">
        <v>493.47230000000002</v>
      </c>
      <c r="M5183" s="52" t="s">
        <v>939</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939</v>
      </c>
      <c r="K5184" s="41" t="s">
        <v>115</v>
      </c>
      <c r="L5184" s="193">
        <v>421.61579999999998</v>
      </c>
      <c r="M5184" s="52" t="s">
        <v>939</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939</v>
      </c>
      <c r="K5185" s="41" t="s">
        <v>115</v>
      </c>
      <c r="L5185" s="193">
        <v>352.4667</v>
      </c>
      <c r="M5185" s="52" t="s">
        <v>939</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939</v>
      </c>
      <c r="K5186" s="41" t="s">
        <v>115</v>
      </c>
      <c r="L5186" s="193">
        <v>314.68509999999998</v>
      </c>
      <c r="M5186" s="52" t="s">
        <v>939</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939</v>
      </c>
      <c r="K5187" s="41" t="s">
        <v>115</v>
      </c>
      <c r="L5187" s="193">
        <v>266.41019999999997</v>
      </c>
      <c r="M5187" s="52" t="s">
        <v>939</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939</v>
      </c>
      <c r="K5188" s="41" t="s">
        <v>115</v>
      </c>
      <c r="L5188" s="193">
        <v>129.8246</v>
      </c>
      <c r="M5188" s="52" t="s">
        <v>939</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939</v>
      </c>
      <c r="K5189" s="41" t="s">
        <v>115</v>
      </c>
      <c r="L5189" s="193">
        <v>64.67944</v>
      </c>
      <c r="M5189" s="52" t="s">
        <v>939</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939</v>
      </c>
      <c r="K5190" s="41" t="s">
        <v>115</v>
      </c>
      <c r="L5190" s="193">
        <v>23.027570000000001</v>
      </c>
      <c r="M5190" s="52" t="s">
        <v>939</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939</v>
      </c>
      <c r="K5191" s="41" t="s">
        <v>115</v>
      </c>
      <c r="L5191" s="193">
        <v>7.2716750000000001</v>
      </c>
      <c r="M5191" s="52" t="s">
        <v>939</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939</v>
      </c>
      <c r="K5192" s="41" t="s">
        <v>115</v>
      </c>
      <c r="L5192" s="193">
        <v>870.89750000000004</v>
      </c>
      <c r="M5192" s="52" t="s">
        <v>939</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939</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939</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939</v>
      </c>
      <c r="K5195" s="41" t="s">
        <v>115</v>
      </c>
      <c r="L5195" s="193">
        <v>3236.7669999999998</v>
      </c>
      <c r="M5195" s="52" t="s">
        <v>939</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939</v>
      </c>
      <c r="K5196" s="41" t="s">
        <v>115</v>
      </c>
      <c r="L5196" s="193">
        <v>2685.8020000000001</v>
      </c>
      <c r="M5196" s="52" t="s">
        <v>939</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939</v>
      </c>
      <c r="K5197" s="41" t="s">
        <v>115</v>
      </c>
      <c r="L5197" s="193">
        <v>2189.0630000000001</v>
      </c>
      <c r="M5197" s="52" t="s">
        <v>939</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939</v>
      </c>
      <c r="K5198" s="41" t="s">
        <v>115</v>
      </c>
      <c r="L5198" s="193">
        <v>1669.106</v>
      </c>
      <c r="M5198" s="52" t="s">
        <v>939</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939</v>
      </c>
      <c r="K5199" s="41" t="s">
        <v>115</v>
      </c>
      <c r="L5199" s="193">
        <v>1588.1769999999999</v>
      </c>
      <c r="M5199" s="52" t="s">
        <v>939</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939</v>
      </c>
      <c r="K5200" s="41" t="s">
        <v>115</v>
      </c>
      <c r="L5200" s="193">
        <v>1221.742</v>
      </c>
      <c r="M5200" s="52" t="s">
        <v>939</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939</v>
      </c>
      <c r="K5201" s="41" t="s">
        <v>115</v>
      </c>
      <c r="L5201" s="193">
        <v>1198.752</v>
      </c>
      <c r="M5201" s="52" t="s">
        <v>939</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939</v>
      </c>
      <c r="K5202" s="41" t="s">
        <v>115</v>
      </c>
      <c r="L5202" s="193">
        <v>1068.143</v>
      </c>
      <c r="M5202" s="52" t="s">
        <v>939</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939</v>
      </c>
      <c r="K5203" s="41" t="s">
        <v>115</v>
      </c>
      <c r="L5203" s="193">
        <v>1016.824</v>
      </c>
      <c r="M5203" s="52" t="s">
        <v>939</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939</v>
      </c>
      <c r="K5204" s="41" t="s">
        <v>115</v>
      </c>
      <c r="L5204" s="193">
        <v>864.93020000000001</v>
      </c>
      <c r="M5204" s="52" t="s">
        <v>939</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939</v>
      </c>
      <c r="K5205" s="41" t="s">
        <v>115</v>
      </c>
      <c r="L5205" s="193">
        <v>344.16329999999999</v>
      </c>
      <c r="M5205" s="52" t="s">
        <v>939</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939</v>
      </c>
      <c r="K5206" s="41" t="s">
        <v>115</v>
      </c>
      <c r="L5206" s="193">
        <v>260.62639999999999</v>
      </c>
      <c r="M5206" s="52" t="s">
        <v>939</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939</v>
      </c>
      <c r="K5207" s="41" t="s">
        <v>115</v>
      </c>
      <c r="L5207" s="193">
        <v>120.52679999999999</v>
      </c>
      <c r="M5207" s="52" t="s">
        <v>939</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939</v>
      </c>
      <c r="K5208" s="41" t="s">
        <v>115</v>
      </c>
      <c r="L5208" s="193">
        <v>41.058160000000001</v>
      </c>
      <c r="M5208" s="52" t="s">
        <v>939</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957</v>
      </c>
      <c r="K5209" s="41" t="s">
        <v>115</v>
      </c>
      <c r="L5209" s="193">
        <v>7.0000000000000007E-2</v>
      </c>
      <c r="M5209" s="52" t="s">
        <v>957</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957</v>
      </c>
      <c r="K5210" s="41" t="s">
        <v>115</v>
      </c>
      <c r="L5210" s="193">
        <v>0.28999999999999998</v>
      </c>
      <c r="M5210" s="52" t="s">
        <v>957</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957</v>
      </c>
      <c r="K5211" s="41" t="s">
        <v>115</v>
      </c>
      <c r="L5211" s="193">
        <v>1.78</v>
      </c>
      <c r="M5211" s="52" t="s">
        <v>957</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957</v>
      </c>
      <c r="K5212" s="41" t="s">
        <v>115</v>
      </c>
      <c r="L5212" s="193">
        <v>1.03</v>
      </c>
      <c r="M5212" s="52" t="s">
        <v>957</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957</v>
      </c>
      <c r="K5213" s="41" t="s">
        <v>115</v>
      </c>
      <c r="L5213" s="193">
        <v>0.42</v>
      </c>
      <c r="M5213" s="52" t="s">
        <v>957</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957</v>
      </c>
      <c r="K5214" s="41" t="s">
        <v>115</v>
      </c>
      <c r="L5214" s="193">
        <v>0.06</v>
      </c>
      <c r="M5214" s="52" t="s">
        <v>957</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957</v>
      </c>
      <c r="K5215" s="41" t="s">
        <v>115</v>
      </c>
      <c r="L5215" s="193">
        <v>0.05</v>
      </c>
      <c r="M5215" s="52" t="s">
        <v>957</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957</v>
      </c>
      <c r="K5216" s="41" t="s">
        <v>115</v>
      </c>
      <c r="L5216" s="193">
        <v>0.02</v>
      </c>
      <c r="M5216" s="52" t="s">
        <v>957</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957</v>
      </c>
      <c r="K5217" s="41" t="s">
        <v>115</v>
      </c>
      <c r="L5217" s="193">
        <v>0.91</v>
      </c>
      <c r="M5217" s="52" t="s">
        <v>957</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957</v>
      </c>
      <c r="K5218" s="41" t="s">
        <v>115</v>
      </c>
      <c r="L5218" s="193">
        <v>1.1399999999999999</v>
      </c>
      <c r="M5218" s="52" t="s">
        <v>957</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957</v>
      </c>
      <c r="K5219" s="41" t="s">
        <v>115</v>
      </c>
      <c r="L5219" s="193">
        <v>0.82</v>
      </c>
      <c r="M5219" s="52" t="s">
        <v>957</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957</v>
      </c>
      <c r="K5220" s="41" t="s">
        <v>115</v>
      </c>
      <c r="L5220" s="193">
        <v>0.33</v>
      </c>
      <c r="M5220" s="52" t="s">
        <v>957</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957</v>
      </c>
      <c r="K5221" s="41" t="s">
        <v>115</v>
      </c>
      <c r="L5221" s="193">
        <v>0.13</v>
      </c>
      <c r="M5221" s="52" t="s">
        <v>957</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957</v>
      </c>
      <c r="K5222" s="41" t="s">
        <v>115</v>
      </c>
      <c r="L5222" s="193">
        <v>0.06</v>
      </c>
      <c r="M5222" s="52" t="s">
        <v>957</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957</v>
      </c>
      <c r="K5223" s="41" t="s">
        <v>115</v>
      </c>
      <c r="L5223" s="193">
        <v>0.02</v>
      </c>
      <c r="M5223" s="52" t="s">
        <v>957</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957</v>
      </c>
      <c r="K5224" s="41" t="s">
        <v>115</v>
      </c>
      <c r="L5224" s="193">
        <v>0.03</v>
      </c>
      <c r="M5224" s="52" t="s">
        <v>957</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957</v>
      </c>
      <c r="K5225" s="41" t="s">
        <v>115</v>
      </c>
      <c r="L5225" s="193">
        <v>0.02</v>
      </c>
      <c r="M5225" s="52" t="s">
        <v>957</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957</v>
      </c>
      <c r="K5226" s="41" t="s">
        <v>115</v>
      </c>
      <c r="L5226" s="193">
        <v>0.53</v>
      </c>
      <c r="M5226" s="52" t="s">
        <v>957</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957</v>
      </c>
      <c r="K5227" s="41" t="s">
        <v>115</v>
      </c>
      <c r="L5227" s="193">
        <v>0.39</v>
      </c>
      <c r="M5227" s="52" t="s">
        <v>957</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957</v>
      </c>
      <c r="K5228" s="41" t="s">
        <v>115</v>
      </c>
      <c r="L5228" s="193">
        <v>0.12</v>
      </c>
      <c r="M5228" s="52" t="s">
        <v>957</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957</v>
      </c>
      <c r="K5229" s="41" t="s">
        <v>115</v>
      </c>
      <c r="L5229" s="193">
        <v>0.23</v>
      </c>
      <c r="M5229" s="52" t="s">
        <v>957</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957</v>
      </c>
      <c r="K5230" s="41" t="s">
        <v>115</v>
      </c>
      <c r="L5230" s="193">
        <v>0.08</v>
      </c>
      <c r="M5230" s="52" t="s">
        <v>957</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957</v>
      </c>
      <c r="K5231" s="41" t="s">
        <v>115</v>
      </c>
      <c r="L5231" s="193">
        <v>7.0000000000000007E-2</v>
      </c>
      <c r="M5231" s="52" t="s">
        <v>957</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957</v>
      </c>
      <c r="K5232" s="41" t="s">
        <v>115</v>
      </c>
      <c r="L5232" s="193">
        <v>0.04</v>
      </c>
      <c r="M5232" s="52" t="s">
        <v>957</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957</v>
      </c>
      <c r="K5233" s="41" t="s">
        <v>115</v>
      </c>
      <c r="L5233" s="193">
        <v>0.02</v>
      </c>
      <c r="M5233" s="52" t="s">
        <v>957</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957</v>
      </c>
      <c r="K5234" s="41" t="s">
        <v>115</v>
      </c>
      <c r="L5234" s="193">
        <v>0.8</v>
      </c>
      <c r="M5234" s="52" t="s">
        <v>957</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957</v>
      </c>
      <c r="K5235" s="41" t="s">
        <v>115</v>
      </c>
      <c r="L5235" s="193">
        <v>1.76</v>
      </c>
      <c r="M5235" s="52" t="s">
        <v>957</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957</v>
      </c>
      <c r="K5236" s="41" t="s">
        <v>115</v>
      </c>
      <c r="L5236" s="193">
        <v>1.26</v>
      </c>
      <c r="M5236" s="52" t="s">
        <v>957</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957</v>
      </c>
      <c r="K5237" s="41" t="s">
        <v>115</v>
      </c>
      <c r="L5237" s="193">
        <v>0.36</v>
      </c>
      <c r="M5237" s="52" t="s">
        <v>957</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957</v>
      </c>
      <c r="K5238" s="41" t="s">
        <v>115</v>
      </c>
      <c r="L5238" s="193">
        <v>0.11</v>
      </c>
      <c r="M5238" s="52" t="s">
        <v>957</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957</v>
      </c>
      <c r="K5239" s="41" t="s">
        <v>115</v>
      </c>
      <c r="L5239" s="193">
        <v>0.08</v>
      </c>
      <c r="M5239" s="52" t="s">
        <v>957</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957</v>
      </c>
      <c r="K5240" s="185" t="s">
        <v>115</v>
      </c>
      <c r="L5240" s="193">
        <v>0.02</v>
      </c>
      <c r="M5240" s="193" t="s">
        <v>957</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960</v>
      </c>
      <c r="K5241" s="185" t="s">
        <v>115</v>
      </c>
      <c r="L5241" s="193">
        <v>5.7580555580433987</v>
      </c>
      <c r="M5241" s="193" t="s">
        <v>960</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960</v>
      </c>
      <c r="K5242" s="185" t="s">
        <v>115</v>
      </c>
      <c r="L5242" s="193">
        <v>2.3853675075020595</v>
      </c>
      <c r="M5242" s="193" t="s">
        <v>960</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960</v>
      </c>
      <c r="K5243" s="185" t="s">
        <v>115</v>
      </c>
      <c r="L5243" s="193">
        <v>1.2525184732856296</v>
      </c>
      <c r="M5243" s="193" t="s">
        <v>960</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960</v>
      </c>
      <c r="K5244" s="185" t="s">
        <v>115</v>
      </c>
      <c r="L5244" s="193">
        <v>1.0890799570267196</v>
      </c>
      <c r="M5244" s="193" t="s">
        <v>960</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960</v>
      </c>
      <c r="K5245" s="185" t="s">
        <v>115</v>
      </c>
      <c r="L5245" s="193">
        <v>0.66745805678388015</v>
      </c>
      <c r="M5245" s="193" t="s">
        <v>960</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960</v>
      </c>
      <c r="K5246" s="185" t="s">
        <v>115</v>
      </c>
      <c r="L5246" s="193">
        <v>0.83353091182829031</v>
      </c>
      <c r="M5246" s="193" t="s">
        <v>960</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960</v>
      </c>
      <c r="K5247" s="185" t="s">
        <v>115</v>
      </c>
      <c r="L5247" s="193">
        <v>0.77710915657957003</v>
      </c>
      <c r="M5247" s="193" t="s">
        <v>960</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960</v>
      </c>
      <c r="K5248" s="185" t="s">
        <v>115</v>
      </c>
      <c r="L5248" s="193">
        <v>0.85749858053584993</v>
      </c>
      <c r="M5248" s="193" t="s">
        <v>960</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960</v>
      </c>
      <c r="K5249" s="185" t="s">
        <v>115</v>
      </c>
      <c r="L5249" s="193">
        <v>0.75843887511016006</v>
      </c>
      <c r="M5249" s="193" t="s">
        <v>960</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960</v>
      </c>
      <c r="K5250" s="185" t="s">
        <v>115</v>
      </c>
      <c r="L5250" s="193">
        <v>0.45757392751510007</v>
      </c>
      <c r="M5250" s="193" t="s">
        <v>960</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960</v>
      </c>
      <c r="K5251" s="185" t="s">
        <v>115</v>
      </c>
      <c r="L5251" s="193">
        <v>0.39641142932780005</v>
      </c>
      <c r="M5251" s="193" t="s">
        <v>960</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960</v>
      </c>
      <c r="K5252" s="185" t="s">
        <v>115</v>
      </c>
      <c r="L5252" s="193">
        <v>0.27876030670546115</v>
      </c>
      <c r="M5252" s="193" t="s">
        <v>960</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960</v>
      </c>
      <c r="K5253" s="185" t="s">
        <v>115</v>
      </c>
      <c r="L5253" s="193">
        <v>0.32760557720559103</v>
      </c>
      <c r="M5253" s="193" t="s">
        <v>960</v>
      </c>
      <c r="N5253" s="193" t="s">
        <v>116</v>
      </c>
      <c r="O5253" s="197"/>
      <c r="P5253" s="186" t="s">
        <v>1946</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960</v>
      </c>
      <c r="K5254" s="185" t="s">
        <v>115</v>
      </c>
      <c r="L5254" s="193">
        <v>0.19466365957477999</v>
      </c>
      <c r="M5254" s="193" t="s">
        <v>960</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960</v>
      </c>
      <c r="K5255" s="185" t="s">
        <v>115</v>
      </c>
      <c r="L5255" s="193">
        <v>0.19319901955712204</v>
      </c>
      <c r="M5255" s="193" t="s">
        <v>960</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960</v>
      </c>
      <c r="K5256" s="185" t="s">
        <v>115</v>
      </c>
      <c r="L5256" s="193">
        <v>0.10589033439867199</v>
      </c>
      <c r="M5256" s="193" t="s">
        <v>960</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960</v>
      </c>
      <c r="K5257" s="185" t="s">
        <v>115</v>
      </c>
      <c r="L5257" s="193">
        <v>7.4501771132032907E-2</v>
      </c>
      <c r="M5257" s="193" t="s">
        <v>960</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960</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960</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960</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960</v>
      </c>
      <c r="K5261" s="185" t="s">
        <v>115</v>
      </c>
      <c r="L5261" s="193">
        <v>0.23553194837860003</v>
      </c>
      <c r="M5261" s="193" t="s">
        <v>960</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960</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960</v>
      </c>
      <c r="K5263" s="185" t="s">
        <v>115</v>
      </c>
      <c r="L5263" s="193">
        <v>0.21877330542389795</v>
      </c>
      <c r="M5263" s="193" t="s">
        <v>960</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960</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960</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960</v>
      </c>
      <c r="K5266" s="185" t="s">
        <v>115</v>
      </c>
      <c r="L5266" s="193">
        <v>0.15555051458733393</v>
      </c>
      <c r="M5266" s="193" t="s">
        <v>960</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960</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960</v>
      </c>
      <c r="K5268" s="185" t="s">
        <v>115</v>
      </c>
      <c r="L5268" s="193">
        <v>0.13793676657759901</v>
      </c>
      <c r="M5268" s="193" t="s">
        <v>960</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960</v>
      </c>
      <c r="K5269" s="185" t="s">
        <v>115</v>
      </c>
      <c r="M5269" s="193"/>
      <c r="N5269" s="193"/>
      <c r="O5269" s="197"/>
      <c r="P5269" s="186" t="s">
        <v>1946</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960</v>
      </c>
      <c r="K5270" s="185" t="s">
        <v>115</v>
      </c>
      <c r="L5270" s="193">
        <v>7.8585584247145984E-2</v>
      </c>
      <c r="M5270" s="193" t="s">
        <v>960</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960</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960</v>
      </c>
      <c r="K5272" s="185" t="s">
        <v>115</v>
      </c>
      <c r="L5272" s="193">
        <v>6.4717554733027705E-2</v>
      </c>
      <c r="M5272" s="193" t="s">
        <v>960</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960</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960</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960</v>
      </c>
      <c r="K5275" s="185" t="s">
        <v>115</v>
      </c>
      <c r="L5275" s="193">
        <v>1.7911287764473802</v>
      </c>
      <c r="M5275" s="52" t="s">
        <v>960</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960</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960</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960</v>
      </c>
      <c r="K5278" s="185" t="s">
        <v>115</v>
      </c>
      <c r="L5278" s="193">
        <v>1.1389776019963798</v>
      </c>
      <c r="M5278" s="52" t="s">
        <v>960</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960</v>
      </c>
      <c r="K5279" s="185" t="s">
        <v>115</v>
      </c>
      <c r="L5279" s="193">
        <v>0.66418279999999996</v>
      </c>
      <c r="M5279" s="52" t="s">
        <v>960</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960</v>
      </c>
      <c r="K5280" s="185" t="s">
        <v>115</v>
      </c>
      <c r="L5280" s="193">
        <v>0.20311566308522</v>
      </c>
      <c r="M5280" s="52" t="s">
        <v>960</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960</v>
      </c>
      <c r="K5281" s="185" t="s">
        <v>115</v>
      </c>
      <c r="L5281" s="193">
        <v>0.55786186784105007</v>
      </c>
      <c r="M5281" s="52" t="s">
        <v>960</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960</v>
      </c>
      <c r="K5282" s="185" t="s">
        <v>115</v>
      </c>
      <c r="L5282" s="193">
        <v>0.13529622010496289</v>
      </c>
      <c r="M5282" s="52" t="s">
        <v>960</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960</v>
      </c>
      <c r="K5283" s="185" t="s">
        <v>115</v>
      </c>
      <c r="L5283" s="193">
        <v>0.68152977482684207</v>
      </c>
      <c r="M5283" s="52" t="s">
        <v>960</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960</v>
      </c>
      <c r="K5284" s="185" t="s">
        <v>115</v>
      </c>
      <c r="L5284" s="193">
        <v>0.31405881033987904</v>
      </c>
      <c r="M5284" s="52" t="s">
        <v>960</v>
      </c>
      <c r="N5284" s="52" t="s">
        <v>116</v>
      </c>
      <c r="P5284" s="42" t="s">
        <v>1946</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960</v>
      </c>
      <c r="K5285" s="185" t="s">
        <v>115</v>
      </c>
      <c r="L5285" s="193">
        <v>6.0592765789508007E-2</v>
      </c>
      <c r="M5285" s="52" t="s">
        <v>960</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960</v>
      </c>
      <c r="K5286" s="185" t="s">
        <v>115</v>
      </c>
      <c r="L5286" s="193">
        <v>5.2648924608130004E-2</v>
      </c>
      <c r="M5286" s="52" t="s">
        <v>960</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960</v>
      </c>
      <c r="K5287" s="185" t="s">
        <v>115</v>
      </c>
      <c r="L5287" s="193">
        <v>1.5762985450300998E-2</v>
      </c>
      <c r="M5287" s="52" t="s">
        <v>960</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960</v>
      </c>
      <c r="K5288" s="185" t="s">
        <v>115</v>
      </c>
      <c r="L5288" s="193">
        <v>6.5269483841205789E-2</v>
      </c>
      <c r="M5288" s="52" t="s">
        <v>960</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960</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960</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960</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960</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960</v>
      </c>
      <c r="K5293" s="185" t="s">
        <v>115</v>
      </c>
      <c r="L5293" s="193">
        <v>0.95322448549792016</v>
      </c>
      <c r="M5293" s="193" t="s">
        <v>960</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960</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960</v>
      </c>
      <c r="K5295" s="185" t="s">
        <v>115</v>
      </c>
      <c r="L5295" s="193">
        <v>1.3411046896365697</v>
      </c>
      <c r="M5295" s="193" t="s">
        <v>960</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960</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960</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960</v>
      </c>
      <c r="K5298" s="185" t="s">
        <v>115</v>
      </c>
      <c r="L5298" s="193">
        <v>1.18346552847441</v>
      </c>
      <c r="M5298" s="193" t="s">
        <v>960</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960</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960</v>
      </c>
      <c r="K5300" s="185" t="s">
        <v>115</v>
      </c>
      <c r="L5300" s="193">
        <v>0.72933530301089</v>
      </c>
      <c r="M5300" s="193" t="s">
        <v>960</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960</v>
      </c>
      <c r="K5301" s="185" t="s">
        <v>115</v>
      </c>
      <c r="M5301" s="193"/>
      <c r="N5301" s="193"/>
      <c r="P5301" s="42" t="s">
        <v>1946</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960</v>
      </c>
      <c r="K5302" s="185" t="s">
        <v>115</v>
      </c>
      <c r="L5302" s="193">
        <v>0.63929376602742027</v>
      </c>
      <c r="M5302" s="52" t="s">
        <v>960</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960</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960</v>
      </c>
      <c r="K5304" s="185" t="s">
        <v>115</v>
      </c>
      <c r="L5304" s="193">
        <v>0.35992882983332686</v>
      </c>
      <c r="M5304" s="52" t="s">
        <v>960</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960</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960</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960</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960</v>
      </c>
      <c r="K5308" s="185" t="s">
        <v>115</v>
      </c>
      <c r="L5308" s="193">
        <v>4.1488262367156992</v>
      </c>
      <c r="M5308" s="52" t="s">
        <v>960</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960</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960</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960</v>
      </c>
      <c r="K5311" s="185" t="s">
        <v>115</v>
      </c>
      <c r="L5311" s="193">
        <v>4.4898842775118197</v>
      </c>
      <c r="M5311" s="52" t="s">
        <v>960</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960</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960</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960</v>
      </c>
      <c r="K5314" s="185" t="s">
        <v>115</v>
      </c>
      <c r="L5314" s="193">
        <v>7.4065056684728194</v>
      </c>
      <c r="M5314" s="52" t="s">
        <v>960</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960</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960</v>
      </c>
      <c r="K5316" s="185" t="s">
        <v>115</v>
      </c>
      <c r="L5316" s="193">
        <v>4.0663706799975801</v>
      </c>
      <c r="M5316" s="52" t="s">
        <v>960</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960</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960</v>
      </c>
      <c r="K5318" s="185" t="s">
        <v>115</v>
      </c>
      <c r="L5318" s="193">
        <v>2.64168653922408</v>
      </c>
      <c r="M5318" s="52" t="s">
        <v>960</v>
      </c>
      <c r="N5318" s="52" t="s">
        <v>116</v>
      </c>
      <c r="P5318" s="42" t="s">
        <v>1946</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960</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960</v>
      </c>
      <c r="K5320" s="185" t="s">
        <v>115</v>
      </c>
      <c r="L5320" s="193">
        <v>1.9100862477405305</v>
      </c>
      <c r="M5320" s="52" t="s">
        <v>960</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960</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960</v>
      </c>
      <c r="K5322" s="185" t="s">
        <v>115</v>
      </c>
      <c r="L5322" s="193">
        <v>1.3206511779194001</v>
      </c>
      <c r="M5322" s="52" t="s">
        <v>960</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960</v>
      </c>
      <c r="K5323" s="185" t="s">
        <v>115</v>
      </c>
      <c r="L5323" s="193">
        <v>5.1902928555915695</v>
      </c>
      <c r="M5323" s="193" t="s">
        <v>960</v>
      </c>
      <c r="N5323" s="193" t="s">
        <v>116</v>
      </c>
      <c r="O5323" s="59" t="s">
        <v>1947</v>
      </c>
      <c r="P5323" s="42" t="s">
        <v>1959</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960</v>
      </c>
      <c r="K5324" s="185" t="s">
        <v>115</v>
      </c>
      <c r="L5324" s="193">
        <v>2.5762284840626837</v>
      </c>
      <c r="M5324" s="193" t="s">
        <v>960</v>
      </c>
      <c r="N5324" s="193" t="s">
        <v>116</v>
      </c>
      <c r="O5324" s="59" t="s">
        <v>1947</v>
      </c>
      <c r="P5324" s="42" t="s">
        <v>1959</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960</v>
      </c>
      <c r="K5325" s="185" t="s">
        <v>115</v>
      </c>
      <c r="L5325" s="193">
        <v>4.3602531483979021</v>
      </c>
      <c r="M5325" s="193" t="s">
        <v>960</v>
      </c>
      <c r="N5325" s="193" t="s">
        <v>116</v>
      </c>
      <c r="O5325" s="59" t="s">
        <v>1947</v>
      </c>
      <c r="P5325" s="42" t="s">
        <v>1959</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960</v>
      </c>
      <c r="K5326" s="185" t="s">
        <v>115</v>
      </c>
      <c r="L5326" s="193">
        <v>1.7279931548688612</v>
      </c>
      <c r="M5326" s="193" t="s">
        <v>960</v>
      </c>
      <c r="N5326" s="193" t="s">
        <v>116</v>
      </c>
      <c r="O5326" s="59" t="s">
        <v>1947</v>
      </c>
      <c r="P5326" s="42" t="s">
        <v>1959</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960</v>
      </c>
      <c r="K5327" s="185" t="s">
        <v>115</v>
      </c>
      <c r="L5327" s="193">
        <v>2.0630330252012459</v>
      </c>
      <c r="M5327" s="193" t="s">
        <v>960</v>
      </c>
      <c r="N5327" s="193" t="s">
        <v>116</v>
      </c>
      <c r="O5327" s="59" t="s">
        <v>1947</v>
      </c>
      <c r="P5327" s="42" t="s">
        <v>1959</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960</v>
      </c>
      <c r="K5328" s="185" t="s">
        <v>115</v>
      </c>
      <c r="L5328" s="193">
        <v>1.5999869507163034</v>
      </c>
      <c r="M5328" s="193" t="s">
        <v>960</v>
      </c>
      <c r="N5328" s="193" t="s">
        <v>116</v>
      </c>
      <c r="O5328" s="59" t="s">
        <v>1947</v>
      </c>
      <c r="P5328" s="42" t="s">
        <v>1959</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960</v>
      </c>
      <c r="K5329" s="185" t="s">
        <v>115</v>
      </c>
      <c r="L5329" s="193">
        <v>1.2093391113947891</v>
      </c>
      <c r="M5329" s="193" t="s">
        <v>960</v>
      </c>
      <c r="N5329" s="193" t="s">
        <v>116</v>
      </c>
      <c r="O5329" s="59" t="s">
        <v>1947</v>
      </c>
      <c r="P5329" s="42" t="s">
        <v>1959</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960</v>
      </c>
      <c r="K5330" s="185" t="s">
        <v>115</v>
      </c>
      <c r="L5330" s="193">
        <v>0.81526234490513128</v>
      </c>
      <c r="M5330" s="193" t="s">
        <v>960</v>
      </c>
      <c r="N5330" s="193" t="s">
        <v>116</v>
      </c>
      <c r="O5330" s="59" t="s">
        <v>1947</v>
      </c>
      <c r="P5330" s="42" t="s">
        <v>1959</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960</v>
      </c>
      <c r="K5331" s="185" t="s">
        <v>115</v>
      </c>
      <c r="L5331" s="193">
        <v>0.68036110667056471</v>
      </c>
      <c r="M5331" s="193" t="s">
        <v>960</v>
      </c>
      <c r="N5331" s="193" t="s">
        <v>116</v>
      </c>
      <c r="O5331" s="59" t="s">
        <v>1947</v>
      </c>
      <c r="P5331" s="42" t="s">
        <v>1959</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960</v>
      </c>
      <c r="K5332" s="185" t="s">
        <v>115</v>
      </c>
      <c r="L5332" s="193">
        <v>0.50124288975905551</v>
      </c>
      <c r="M5332" s="193" t="s">
        <v>960</v>
      </c>
      <c r="N5332" s="193" t="s">
        <v>116</v>
      </c>
      <c r="O5332" s="59" t="s">
        <v>1947</v>
      </c>
      <c r="P5332" s="42" t="s">
        <v>1959</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960</v>
      </c>
      <c r="K5333" s="185" t="s">
        <v>115</v>
      </c>
      <c r="L5333" s="193">
        <v>0.24469961110156715</v>
      </c>
      <c r="M5333" s="193" t="s">
        <v>960</v>
      </c>
      <c r="N5333" s="193" t="s">
        <v>116</v>
      </c>
      <c r="O5333" s="59" t="s">
        <v>1947</v>
      </c>
      <c r="P5333" s="42" t="s">
        <v>1959</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960</v>
      </c>
      <c r="K5334" s="185" t="s">
        <v>115</v>
      </c>
      <c r="L5334" s="193">
        <v>0.11104340280034257</v>
      </c>
      <c r="M5334" s="193" t="s">
        <v>960</v>
      </c>
      <c r="N5334" s="193" t="s">
        <v>116</v>
      </c>
      <c r="O5334" s="59" t="s">
        <v>1947</v>
      </c>
      <c r="P5334" s="42" t="s">
        <v>1959</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960</v>
      </c>
      <c r="K5335" s="185" t="s">
        <v>115</v>
      </c>
      <c r="L5335" s="193">
        <v>4.5346595583201067E-2</v>
      </c>
      <c r="M5335" s="193" t="s">
        <v>960</v>
      </c>
      <c r="N5335" s="193" t="s">
        <v>116</v>
      </c>
      <c r="O5335" s="59" t="s">
        <v>1947</v>
      </c>
      <c r="P5335" s="42" t="s">
        <v>1959</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960</v>
      </c>
      <c r="K5336" s="185" t="s">
        <v>115</v>
      </c>
      <c r="L5336" s="193">
        <v>1.5761911930190393</v>
      </c>
      <c r="M5336" s="193" t="s">
        <v>960</v>
      </c>
      <c r="N5336" s="193" t="s">
        <v>116</v>
      </c>
      <c r="O5336" s="59" t="s">
        <v>1947</v>
      </c>
      <c r="P5336" s="42" t="s">
        <v>1959</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960</v>
      </c>
      <c r="K5337" s="185" t="s">
        <v>115</v>
      </c>
      <c r="L5337" s="193">
        <v>0.72989483278638745</v>
      </c>
      <c r="M5337" s="193" t="s">
        <v>960</v>
      </c>
      <c r="N5337" s="193" t="s">
        <v>116</v>
      </c>
      <c r="O5337" s="59" t="s">
        <v>1947</v>
      </c>
      <c r="P5337" s="42" t="s">
        <v>1959</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960</v>
      </c>
      <c r="K5338" s="185" t="s">
        <v>115</v>
      </c>
      <c r="L5338" s="193">
        <v>0.66558453358839498</v>
      </c>
      <c r="M5338" s="193" t="s">
        <v>960</v>
      </c>
      <c r="N5338" s="193" t="s">
        <v>116</v>
      </c>
      <c r="O5338" s="59" t="s">
        <v>1947</v>
      </c>
      <c r="P5338" s="42" t="s">
        <v>1959</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960</v>
      </c>
      <c r="K5339" s="185" t="s">
        <v>115</v>
      </c>
      <c r="L5339" s="193">
        <v>0.45432480421411064</v>
      </c>
      <c r="M5339" s="193" t="s">
        <v>960</v>
      </c>
      <c r="N5339" s="193" t="s">
        <v>116</v>
      </c>
      <c r="O5339" s="59" t="s">
        <v>1947</v>
      </c>
      <c r="P5339" s="42" t="s">
        <v>1959</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960</v>
      </c>
      <c r="K5340" s="185" t="s">
        <v>115</v>
      </c>
      <c r="L5340" s="193">
        <v>0.48146709750268707</v>
      </c>
      <c r="M5340" s="193" t="s">
        <v>960</v>
      </c>
      <c r="N5340" s="193" t="s">
        <v>116</v>
      </c>
      <c r="O5340" s="59" t="s">
        <v>1947</v>
      </c>
      <c r="P5340" s="42" t="s">
        <v>1959</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960</v>
      </c>
      <c r="K5341" s="185" t="s">
        <v>115</v>
      </c>
      <c r="L5341" s="193">
        <v>0.29821116797833919</v>
      </c>
      <c r="M5341" s="193" t="s">
        <v>960</v>
      </c>
      <c r="N5341" s="193" t="s">
        <v>116</v>
      </c>
      <c r="O5341" s="59" t="s">
        <v>1947</v>
      </c>
      <c r="P5341" s="42" t="s">
        <v>1959</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960</v>
      </c>
      <c r="K5342" s="185" t="s">
        <v>115</v>
      </c>
      <c r="L5342" s="193">
        <v>0.27321848973596713</v>
      </c>
      <c r="M5342" s="193" t="s">
        <v>960</v>
      </c>
      <c r="N5342" s="193" t="s">
        <v>116</v>
      </c>
      <c r="O5342" s="59" t="s">
        <v>1947</v>
      </c>
      <c r="P5342" s="42" t="s">
        <v>1959</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960</v>
      </c>
      <c r="K5343" s="185" t="s">
        <v>115</v>
      </c>
      <c r="L5343" s="193">
        <v>0.21793341453601878</v>
      </c>
      <c r="M5343" s="193" t="s">
        <v>960</v>
      </c>
      <c r="N5343" s="193" t="s">
        <v>116</v>
      </c>
      <c r="O5343" s="59" t="s">
        <v>1947</v>
      </c>
      <c r="P5343" s="42" t="s">
        <v>1959</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960</v>
      </c>
      <c r="K5344" s="185" t="s">
        <v>115</v>
      </c>
      <c r="L5344" s="193">
        <v>0.19838887887569273</v>
      </c>
      <c r="M5344" s="193" t="s">
        <v>960</v>
      </c>
      <c r="N5344" s="193" t="s">
        <v>116</v>
      </c>
      <c r="O5344" s="59" t="s">
        <v>1947</v>
      </c>
      <c r="P5344" s="42" t="s">
        <v>1959</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960</v>
      </c>
      <c r="K5345" s="185" t="s">
        <v>115</v>
      </c>
      <c r="L5345" s="193">
        <v>0.11135328387177154</v>
      </c>
      <c r="M5345" s="193" t="s">
        <v>960</v>
      </c>
      <c r="N5345" s="193" t="s">
        <v>116</v>
      </c>
      <c r="O5345" s="59" t="s">
        <v>1947</v>
      </c>
      <c r="P5345" s="42" t="s">
        <v>1959</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960</v>
      </c>
      <c r="K5346" s="185" t="s">
        <v>115</v>
      </c>
      <c r="L5346" s="193">
        <v>0.10128299375644786</v>
      </c>
      <c r="M5346" s="193" t="s">
        <v>960</v>
      </c>
      <c r="N5346" s="193" t="s">
        <v>116</v>
      </c>
      <c r="O5346" s="59" t="s">
        <v>1947</v>
      </c>
      <c r="P5346" s="42" t="s">
        <v>1959</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960</v>
      </c>
      <c r="K5347" s="185" t="s">
        <v>115</v>
      </c>
      <c r="L5347" s="193">
        <v>5.259540641192622E-2</v>
      </c>
      <c r="M5347" s="193" t="s">
        <v>960</v>
      </c>
      <c r="N5347" s="193" t="s">
        <v>116</v>
      </c>
      <c r="O5347" s="59" t="s">
        <v>1947</v>
      </c>
      <c r="P5347" s="42" t="s">
        <v>1959</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960</v>
      </c>
      <c r="K5348" s="185" t="s">
        <v>115</v>
      </c>
      <c r="M5348" s="193"/>
      <c r="N5348" s="193"/>
      <c r="O5348" s="59" t="s">
        <v>1949</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960</v>
      </c>
      <c r="K5349" s="185" t="s">
        <v>115</v>
      </c>
      <c r="M5349" s="193"/>
      <c r="N5349" s="193"/>
      <c r="O5349" s="59" t="s">
        <v>1949</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960</v>
      </c>
      <c r="K5350" s="185" t="s">
        <v>115</v>
      </c>
      <c r="M5350" s="193"/>
      <c r="N5350" s="193"/>
      <c r="O5350" s="59" t="s">
        <v>1949</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960</v>
      </c>
      <c r="K5351" s="185" t="s">
        <v>115</v>
      </c>
      <c r="M5351" s="193"/>
      <c r="N5351" s="193"/>
      <c r="O5351" s="59" t="s">
        <v>1949</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960</v>
      </c>
      <c r="K5352" s="185" t="s">
        <v>115</v>
      </c>
      <c r="M5352" s="193"/>
      <c r="N5352" s="193"/>
      <c r="O5352" s="59" t="s">
        <v>1949</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960</v>
      </c>
      <c r="K5353" s="185" t="s">
        <v>115</v>
      </c>
      <c r="M5353" s="193"/>
      <c r="N5353" s="193"/>
      <c r="O5353" s="59" t="s">
        <v>1949</v>
      </c>
      <c r="P5353" s="42" t="s">
        <v>1951</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960</v>
      </c>
      <c r="K5354" s="185" t="s">
        <v>115</v>
      </c>
      <c r="M5354" s="193"/>
      <c r="N5354" s="193"/>
      <c r="O5354" s="59" t="s">
        <v>1949</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960</v>
      </c>
      <c r="K5355" s="185" t="s">
        <v>115</v>
      </c>
      <c r="M5355" s="193"/>
      <c r="N5355" s="193"/>
      <c r="O5355" s="59" t="s">
        <v>1949</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960</v>
      </c>
      <c r="K5356" s="185" t="s">
        <v>115</v>
      </c>
      <c r="O5356" s="59" t="s">
        <v>1949</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960</v>
      </c>
      <c r="K5357" s="185" t="s">
        <v>115</v>
      </c>
      <c r="O5357" s="59" t="s">
        <v>1949</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960</v>
      </c>
      <c r="K5358" s="185" t="s">
        <v>115</v>
      </c>
      <c r="O5358" s="59" t="s">
        <v>1949</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960</v>
      </c>
      <c r="K5359" s="185" t="s">
        <v>115</v>
      </c>
      <c r="O5359" s="59" t="s">
        <v>1949</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960</v>
      </c>
      <c r="K5360" s="185" t="s">
        <v>115</v>
      </c>
      <c r="O5360" s="59" t="s">
        <v>1949</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960</v>
      </c>
      <c r="K5361" s="185" t="s">
        <v>115</v>
      </c>
      <c r="O5361" s="59" t="s">
        <v>1949</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960</v>
      </c>
      <c r="K5362" s="185" t="s">
        <v>115</v>
      </c>
      <c r="O5362" s="59" t="s">
        <v>1949</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960</v>
      </c>
      <c r="K5363" s="185" t="s">
        <v>115</v>
      </c>
      <c r="O5363" s="59" t="s">
        <v>1949</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960</v>
      </c>
      <c r="K5364" s="185" t="s">
        <v>115</v>
      </c>
      <c r="O5364" s="59" t="s">
        <v>1949</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960</v>
      </c>
      <c r="K5365" s="185" t="s">
        <v>115</v>
      </c>
      <c r="O5365" s="59" t="s">
        <v>1949</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957</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957</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957</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957</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957</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957</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957</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957</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957</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957</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957</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957</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957</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957</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957</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960</v>
      </c>
      <c r="K5381" s="185" t="s">
        <v>968</v>
      </c>
      <c r="L5381" s="193">
        <v>14.9</v>
      </c>
      <c r="M5381" s="52" t="s">
        <v>446</v>
      </c>
      <c r="N5381" s="52" t="s">
        <v>2923</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960</v>
      </c>
      <c r="K5382" s="185" t="s">
        <v>968</v>
      </c>
      <c r="L5382" s="193">
        <v>15.9</v>
      </c>
      <c r="M5382" s="52" t="s">
        <v>446</v>
      </c>
      <c r="N5382" s="193" t="s">
        <v>2923</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960</v>
      </c>
      <c r="K5383" s="185" t="s">
        <v>968</v>
      </c>
      <c r="L5383" s="193">
        <v>18.399999999999999</v>
      </c>
      <c r="M5383" s="52" t="s">
        <v>446</v>
      </c>
      <c r="N5383" s="193" t="s">
        <v>2923</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960</v>
      </c>
      <c r="K5384" s="185" t="s">
        <v>968</v>
      </c>
      <c r="L5384" s="193">
        <v>23.7</v>
      </c>
      <c r="M5384" s="52" t="s">
        <v>446</v>
      </c>
      <c r="N5384" s="193" t="s">
        <v>2923</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960</v>
      </c>
      <c r="K5385" s="185" t="s">
        <v>968</v>
      </c>
      <c r="L5385" s="193">
        <v>27.4</v>
      </c>
      <c r="M5385" s="52" t="s">
        <v>446</v>
      </c>
      <c r="N5385" s="193" t="s">
        <v>2923</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957</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957</v>
      </c>
      <c r="K5387" s="185" t="s">
        <v>115</v>
      </c>
      <c r="L5387" s="193">
        <v>0.12924125454889701</v>
      </c>
      <c r="M5387" s="52" t="s">
        <v>957</v>
      </c>
      <c r="N5387" s="52" t="s">
        <v>947</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957</v>
      </c>
      <c r="K5388" s="185" t="s">
        <v>115</v>
      </c>
      <c r="L5388" s="193">
        <v>0.17847601818657199</v>
      </c>
      <c r="M5388" s="52" t="s">
        <v>957</v>
      </c>
      <c r="N5388" s="52" t="s">
        <v>947</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957</v>
      </c>
      <c r="K5389" s="185" t="s">
        <v>115</v>
      </c>
      <c r="L5389" s="193">
        <v>0.23999242727023906</v>
      </c>
      <c r="M5389" s="52" t="s">
        <v>957</v>
      </c>
      <c r="N5389" s="52" t="s">
        <v>947</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957</v>
      </c>
      <c r="K5390" s="185" t="s">
        <v>115</v>
      </c>
      <c r="L5390" s="193">
        <v>0.24620086365179206</v>
      </c>
      <c r="M5390" s="52" t="s">
        <v>957</v>
      </c>
      <c r="N5390" s="52" t="s">
        <v>947</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957</v>
      </c>
      <c r="K5391" s="185" t="s">
        <v>115</v>
      </c>
      <c r="L5391" s="193">
        <v>0.35390190910921016</v>
      </c>
      <c r="M5391" s="52" t="s">
        <v>957</v>
      </c>
      <c r="N5391" s="52" t="s">
        <v>947</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957</v>
      </c>
      <c r="K5392" s="185" t="s">
        <v>115</v>
      </c>
      <c r="L5392" s="193">
        <v>0.36000216363708004</v>
      </c>
      <c r="M5392" s="52" t="s">
        <v>957</v>
      </c>
      <c r="N5392" s="52" t="s">
        <v>947</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957</v>
      </c>
      <c r="K5393" s="185" t="s">
        <v>115</v>
      </c>
      <c r="L5393" s="193">
        <v>0.32310313637223986</v>
      </c>
      <c r="M5393" s="52" t="s">
        <v>957</v>
      </c>
      <c r="N5393" s="52" t="s">
        <v>947</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957</v>
      </c>
      <c r="K5394" s="185" t="s">
        <v>115</v>
      </c>
      <c r="L5394" s="193">
        <v>0.28617706364398998</v>
      </c>
      <c r="M5394" s="52" t="s">
        <v>957</v>
      </c>
      <c r="N5394" s="52" t="s">
        <v>947</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957</v>
      </c>
      <c r="K5395" s="185" t="s">
        <v>115</v>
      </c>
      <c r="L5395" s="193">
        <v>0.25537829090701014</v>
      </c>
      <c r="M5395" s="52" t="s">
        <v>957</v>
      </c>
      <c r="N5395" s="52" t="s">
        <v>947</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957</v>
      </c>
      <c r="K5396" s="185" t="s">
        <v>115</v>
      </c>
      <c r="L5396" s="193">
        <v>0.18158023637735099</v>
      </c>
      <c r="M5396" s="52" t="s">
        <v>957</v>
      </c>
      <c r="N5396" s="52" t="s">
        <v>947</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957</v>
      </c>
      <c r="K5397" s="185" t="s">
        <v>115</v>
      </c>
      <c r="L5397" s="193">
        <v>0.11687847271263008</v>
      </c>
      <c r="M5397" s="52" t="s">
        <v>957</v>
      </c>
      <c r="N5397" s="52" t="s">
        <v>947</v>
      </c>
      <c r="P5397" s="42" t="s">
        <v>1960</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957</v>
      </c>
      <c r="K5398" s="185" t="s">
        <v>115</v>
      </c>
      <c r="L5398" s="193">
        <v>8.9238009093285997E-2</v>
      </c>
      <c r="M5398" s="52" t="s">
        <v>957</v>
      </c>
      <c r="N5398" s="52" t="s">
        <v>947</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957</v>
      </c>
      <c r="K5399" s="185" t="s">
        <v>115</v>
      </c>
      <c r="L5399" s="193">
        <v>4.3053372719541017E-2</v>
      </c>
      <c r="M5399" s="52" t="s">
        <v>957</v>
      </c>
      <c r="N5399" s="52" t="s">
        <v>947</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960</v>
      </c>
      <c r="K5400" s="185" t="s">
        <v>115</v>
      </c>
      <c r="O5400" s="59" t="s">
        <v>1952</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960</v>
      </c>
      <c r="K5401" s="185" t="s">
        <v>115</v>
      </c>
      <c r="L5401" s="193">
        <v>0.15523893556861301</v>
      </c>
      <c r="M5401" s="52" t="s">
        <v>960</v>
      </c>
      <c r="N5401" s="52" t="s">
        <v>947</v>
      </c>
      <c r="O5401" s="59" t="s">
        <v>1952</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960</v>
      </c>
      <c r="K5402" s="185" t="s">
        <v>115</v>
      </c>
      <c r="L5402" s="193">
        <v>0.16718471133214008</v>
      </c>
      <c r="M5402" s="52" t="s">
        <v>960</v>
      </c>
      <c r="N5402" s="52" t="s">
        <v>947</v>
      </c>
      <c r="O5402" s="59" t="s">
        <v>1952</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960</v>
      </c>
      <c r="K5403" s="185" t="s">
        <v>115</v>
      </c>
      <c r="L5403" s="193">
        <v>0.14329315980507995</v>
      </c>
      <c r="M5403" s="52" t="s">
        <v>960</v>
      </c>
      <c r="N5403" s="52" t="s">
        <v>947</v>
      </c>
      <c r="O5403" s="59" t="s">
        <v>1952</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960</v>
      </c>
      <c r="K5404" s="185" t="s">
        <v>115</v>
      </c>
      <c r="L5404" s="193">
        <v>0.15518278621132109</v>
      </c>
      <c r="M5404" s="52" t="s">
        <v>960</v>
      </c>
      <c r="N5404" s="52" t="s">
        <v>947</v>
      </c>
      <c r="O5404" s="59" t="s">
        <v>1952</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960</v>
      </c>
      <c r="K5405" s="185" t="s">
        <v>115</v>
      </c>
      <c r="L5405" s="193">
        <v>0.11945775763530897</v>
      </c>
      <c r="M5405" s="52" t="s">
        <v>960</v>
      </c>
      <c r="N5405" s="52" t="s">
        <v>947</v>
      </c>
      <c r="O5405" s="59" t="s">
        <v>1952</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960</v>
      </c>
      <c r="K5406" s="185" t="s">
        <v>115</v>
      </c>
      <c r="L5406" s="193">
        <v>9.5510056750958028E-2</v>
      </c>
      <c r="M5406" s="52" t="s">
        <v>960</v>
      </c>
      <c r="N5406" s="52" t="s">
        <v>947</v>
      </c>
      <c r="O5406" s="59" t="s">
        <v>1952</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960</v>
      </c>
      <c r="K5407" s="185" t="s">
        <v>115</v>
      </c>
      <c r="O5407" s="59" t="s">
        <v>1952</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960</v>
      </c>
      <c r="K5408" s="185" t="s">
        <v>115</v>
      </c>
      <c r="O5408" s="59" t="s">
        <v>1952</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960</v>
      </c>
      <c r="K5409" s="185" t="s">
        <v>115</v>
      </c>
      <c r="M5409" s="193"/>
      <c r="N5409" s="193"/>
      <c r="O5409" s="59" t="s">
        <v>1952</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960</v>
      </c>
      <c r="K5410" s="185" t="s">
        <v>115</v>
      </c>
      <c r="M5410" s="193"/>
      <c r="N5410" s="193"/>
      <c r="O5410" s="59" t="s">
        <v>1952</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960</v>
      </c>
      <c r="K5411" s="185" t="s">
        <v>115</v>
      </c>
      <c r="M5411" s="193"/>
      <c r="N5411" s="193"/>
      <c r="O5411" s="59" t="s">
        <v>1952</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960</v>
      </c>
      <c r="K5412" s="185" t="s">
        <v>115</v>
      </c>
      <c r="L5412" s="193">
        <v>0.41815830108088003</v>
      </c>
      <c r="M5412" s="193" t="s">
        <v>960</v>
      </c>
      <c r="N5412" s="193" t="s">
        <v>947</v>
      </c>
      <c r="O5412" s="59" t="s">
        <v>1952</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960</v>
      </c>
      <c r="K5413" s="185" t="s">
        <v>115</v>
      </c>
      <c r="L5413" s="193">
        <v>0.35842942226322005</v>
      </c>
      <c r="M5413" s="193" t="s">
        <v>960</v>
      </c>
      <c r="N5413" s="193" t="s">
        <v>947</v>
      </c>
      <c r="O5413" s="59" t="s">
        <v>1952</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960</v>
      </c>
      <c r="K5414" s="185" t="s">
        <v>115</v>
      </c>
      <c r="L5414" s="193">
        <v>0.28664246896746004</v>
      </c>
      <c r="M5414" s="193" t="s">
        <v>960</v>
      </c>
      <c r="N5414" s="193" t="s">
        <v>947</v>
      </c>
      <c r="O5414" s="59" t="s">
        <v>1952</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960</v>
      </c>
      <c r="K5415" s="185" t="s">
        <v>115</v>
      </c>
      <c r="L5415" s="193">
        <v>0.27480899191849995</v>
      </c>
      <c r="M5415" s="193" t="s">
        <v>960</v>
      </c>
      <c r="N5415" s="193" t="s">
        <v>947</v>
      </c>
      <c r="O5415" s="59" t="s">
        <v>1952</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960</v>
      </c>
      <c r="K5416" s="185" t="s">
        <v>115</v>
      </c>
      <c r="L5416" s="193">
        <v>0.19113241221650012</v>
      </c>
      <c r="M5416" s="193" t="s">
        <v>960</v>
      </c>
      <c r="N5416" s="193" t="s">
        <v>947</v>
      </c>
      <c r="O5416" s="59" t="s">
        <v>1952</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960</v>
      </c>
      <c r="K5417" s="185" t="s">
        <v>115</v>
      </c>
      <c r="L5417" s="193">
        <v>0.16735315940402007</v>
      </c>
      <c r="M5417" s="193" t="s">
        <v>960</v>
      </c>
      <c r="N5417" s="193" t="s">
        <v>947</v>
      </c>
      <c r="O5417" s="59" t="s">
        <v>1952</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960</v>
      </c>
      <c r="K5418" s="185" t="s">
        <v>115</v>
      </c>
      <c r="L5418" s="193">
        <v>0.13145968275613007</v>
      </c>
      <c r="M5418" s="193" t="s">
        <v>960</v>
      </c>
      <c r="N5418" s="193" t="s">
        <v>947</v>
      </c>
      <c r="O5418" s="59" t="s">
        <v>1952</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960</v>
      </c>
      <c r="K5419" s="185" t="s">
        <v>115</v>
      </c>
      <c r="L5419" s="193">
        <v>0.11951390699259902</v>
      </c>
      <c r="M5419" s="193" t="s">
        <v>960</v>
      </c>
      <c r="N5419" s="193" t="s">
        <v>947</v>
      </c>
      <c r="O5419" s="59" t="s">
        <v>1952</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960</v>
      </c>
      <c r="K5420" s="185" t="s">
        <v>115</v>
      </c>
      <c r="L5420" s="193">
        <v>0.13145968275613096</v>
      </c>
      <c r="M5420" s="193" t="s">
        <v>960</v>
      </c>
      <c r="N5420" s="193" t="s">
        <v>947</v>
      </c>
      <c r="O5420" s="59" t="s">
        <v>1952</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960</v>
      </c>
      <c r="K5421" s="185" t="s">
        <v>115</v>
      </c>
      <c r="L5421" s="193">
        <v>9.5622355465538045E-2</v>
      </c>
      <c r="M5421" s="193" t="s">
        <v>960</v>
      </c>
      <c r="N5421" s="193" t="s">
        <v>947</v>
      </c>
      <c r="O5421" s="59" t="s">
        <v>1952</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960</v>
      </c>
      <c r="K5422" s="185" t="s">
        <v>115</v>
      </c>
      <c r="L5422" s="193">
        <v>7.1674654581185993E-2</v>
      </c>
      <c r="M5422" s="193" t="s">
        <v>960</v>
      </c>
      <c r="N5422" s="193" t="s">
        <v>947</v>
      </c>
      <c r="O5422" s="59" t="s">
        <v>1952</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960</v>
      </c>
      <c r="K5423" s="185" t="s">
        <v>115</v>
      </c>
      <c r="L5423" s="193">
        <v>0.40610022660276002</v>
      </c>
      <c r="M5423" s="193" t="s">
        <v>960</v>
      </c>
      <c r="N5423" s="193" t="s">
        <v>947</v>
      </c>
      <c r="O5423" s="59" t="s">
        <v>1952</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960</v>
      </c>
      <c r="K5424" s="185" t="s">
        <v>115</v>
      </c>
      <c r="L5424" s="193">
        <v>0.63312611546713971</v>
      </c>
      <c r="M5424" s="193" t="s">
        <v>960</v>
      </c>
      <c r="N5424" s="193" t="s">
        <v>947</v>
      </c>
      <c r="O5424" s="59" t="s">
        <v>1952</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960</v>
      </c>
      <c r="K5425" s="185" t="s">
        <v>115</v>
      </c>
      <c r="L5425" s="193">
        <v>0.47777488118394995</v>
      </c>
      <c r="M5425" s="193" t="s">
        <v>960</v>
      </c>
      <c r="N5425" s="193" t="s">
        <v>947</v>
      </c>
      <c r="O5425" s="59" t="s">
        <v>1952</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960</v>
      </c>
      <c r="K5426" s="185" t="s">
        <v>115</v>
      </c>
      <c r="L5426" s="193">
        <v>0.43010407684440993</v>
      </c>
      <c r="M5426" s="193" t="s">
        <v>960</v>
      </c>
      <c r="N5426" s="193" t="s">
        <v>947</v>
      </c>
      <c r="O5426" s="59" t="s">
        <v>1952</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960</v>
      </c>
      <c r="K5427" s="185" t="s">
        <v>115</v>
      </c>
      <c r="L5427" s="193">
        <v>0.38220867507569967</v>
      </c>
      <c r="M5427" s="193" t="s">
        <v>960</v>
      </c>
      <c r="N5427" s="193" t="s">
        <v>947</v>
      </c>
      <c r="O5427" s="59" t="s">
        <v>1952</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960</v>
      </c>
      <c r="K5428" s="185" t="s">
        <v>115</v>
      </c>
      <c r="L5428" s="193">
        <v>0.28669861832473975</v>
      </c>
      <c r="M5428" s="193" t="s">
        <v>960</v>
      </c>
      <c r="N5428" s="193" t="s">
        <v>947</v>
      </c>
      <c r="O5428" s="59" t="s">
        <v>1952</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960</v>
      </c>
      <c r="K5429" s="185" t="s">
        <v>115</v>
      </c>
      <c r="L5429" s="193">
        <v>0.25091744039144004</v>
      </c>
      <c r="M5429" s="193" t="s">
        <v>960</v>
      </c>
      <c r="N5429" s="193" t="s">
        <v>947</v>
      </c>
      <c r="O5429" s="59" t="s">
        <v>1952</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960</v>
      </c>
      <c r="K5430" s="185" t="s">
        <v>115</v>
      </c>
      <c r="L5430" s="193">
        <v>0.22702588886438013</v>
      </c>
      <c r="M5430" s="193" t="s">
        <v>960</v>
      </c>
      <c r="N5430" s="193" t="s">
        <v>947</v>
      </c>
      <c r="O5430" s="59" t="s">
        <v>1952</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960</v>
      </c>
      <c r="K5431" s="185" t="s">
        <v>115</v>
      </c>
      <c r="L5431" s="193">
        <v>0.20307818798002986</v>
      </c>
      <c r="M5431" s="193" t="s">
        <v>960</v>
      </c>
      <c r="N5431" s="193" t="s">
        <v>947</v>
      </c>
      <c r="O5431" s="59" t="s">
        <v>1952</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960</v>
      </c>
      <c r="K5432" s="185" t="s">
        <v>115</v>
      </c>
      <c r="L5432" s="193">
        <v>0.16729701004671993</v>
      </c>
      <c r="M5432" s="52" t="s">
        <v>960</v>
      </c>
      <c r="N5432" s="52" t="s">
        <v>947</v>
      </c>
      <c r="O5432" s="59" t="s">
        <v>1952</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960</v>
      </c>
      <c r="K5433" s="185" t="s">
        <v>115</v>
      </c>
      <c r="O5433" s="59" t="s">
        <v>1952</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960</v>
      </c>
      <c r="K5434" s="185" t="s">
        <v>115</v>
      </c>
      <c r="O5434" s="59" t="s">
        <v>1952</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960</v>
      </c>
      <c r="K5435" s="185" t="s">
        <v>115</v>
      </c>
      <c r="L5435" s="193">
        <v>0.4180460023662898</v>
      </c>
      <c r="M5435" s="52" t="s">
        <v>960</v>
      </c>
      <c r="N5435" s="52" t="s">
        <v>947</v>
      </c>
      <c r="O5435" s="59" t="s">
        <v>1952</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960</v>
      </c>
      <c r="K5436" s="185" t="s">
        <v>115</v>
      </c>
      <c r="L5436" s="193">
        <v>0.32253594561533028</v>
      </c>
      <c r="M5436" s="52" t="s">
        <v>960</v>
      </c>
      <c r="N5436" s="52" t="s">
        <v>947</v>
      </c>
      <c r="O5436" s="59" t="s">
        <v>1952</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960</v>
      </c>
      <c r="K5437" s="185" t="s">
        <v>115</v>
      </c>
      <c r="L5437" s="193">
        <v>0.25086129103414989</v>
      </c>
      <c r="M5437" s="52" t="s">
        <v>960</v>
      </c>
      <c r="N5437" s="52" t="s">
        <v>947</v>
      </c>
      <c r="O5437" s="59" t="s">
        <v>1952</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960</v>
      </c>
      <c r="K5438" s="185" t="s">
        <v>115</v>
      </c>
      <c r="L5438" s="193">
        <v>0.19113241221650012</v>
      </c>
      <c r="M5438" s="52" t="s">
        <v>960</v>
      </c>
      <c r="N5438" s="52" t="s">
        <v>947</v>
      </c>
      <c r="O5438" s="59" t="s">
        <v>1952</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960</v>
      </c>
      <c r="K5439" s="185" t="s">
        <v>115</v>
      </c>
      <c r="L5439" s="193">
        <v>0.10751198187178002</v>
      </c>
      <c r="M5439" s="52" t="s">
        <v>960</v>
      </c>
      <c r="N5439" s="52" t="s">
        <v>947</v>
      </c>
      <c r="O5439" s="59" t="s">
        <v>1952</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960</v>
      </c>
      <c r="K5440" s="185" t="s">
        <v>115</v>
      </c>
      <c r="L5440" s="193">
        <v>0.10756813122906894</v>
      </c>
      <c r="M5440" s="52" t="s">
        <v>960</v>
      </c>
      <c r="N5440" s="52" t="s">
        <v>947</v>
      </c>
      <c r="O5440" s="59" t="s">
        <v>1952</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960</v>
      </c>
      <c r="K5441" s="185" t="s">
        <v>115</v>
      </c>
      <c r="L5441" s="193">
        <v>8.362043034471589E-2</v>
      </c>
      <c r="M5441" s="52" t="s">
        <v>960</v>
      </c>
      <c r="N5441" s="52" t="s">
        <v>947</v>
      </c>
      <c r="O5441" s="59" t="s">
        <v>1952</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960</v>
      </c>
      <c r="K5442" s="185" t="s">
        <v>115</v>
      </c>
      <c r="L5442" s="193">
        <v>7.1674654581184993E-2</v>
      </c>
      <c r="M5442" s="52" t="s">
        <v>960</v>
      </c>
      <c r="N5442" s="52" t="s">
        <v>947</v>
      </c>
      <c r="O5442" s="59" t="s">
        <v>1952</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960</v>
      </c>
      <c r="K5443" s="185" t="s">
        <v>115</v>
      </c>
      <c r="O5443" s="59" t="s">
        <v>1952</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960</v>
      </c>
      <c r="K5444" s="185" t="s">
        <v>115</v>
      </c>
      <c r="O5444" s="59" t="s">
        <v>1952</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960</v>
      </c>
      <c r="K5445" s="185" t="s">
        <v>115</v>
      </c>
      <c r="L5445" s="193">
        <v>0.17153470000000001</v>
      </c>
      <c r="M5445" s="52" t="s">
        <v>960</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960</v>
      </c>
      <c r="K5446" s="185" t="s">
        <v>115</v>
      </c>
      <c r="L5446" s="193">
        <v>0.28448390000000001</v>
      </c>
      <c r="M5446" s="52" t="s">
        <v>960</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960</v>
      </c>
      <c r="K5447" s="185" t="s">
        <v>115</v>
      </c>
      <c r="L5447" s="193">
        <v>1.051966</v>
      </c>
      <c r="M5447" s="52" t="s">
        <v>960</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960</v>
      </c>
      <c r="K5448" s="185" t="s">
        <v>115</v>
      </c>
      <c r="L5448" s="193">
        <v>0.77356170000000002</v>
      </c>
      <c r="M5448" s="52" t="s">
        <v>960</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960</v>
      </c>
      <c r="K5449" s="185" t="s">
        <v>115</v>
      </c>
      <c r="L5449" s="193">
        <v>1.2402930000000001</v>
      </c>
      <c r="M5449" s="52" t="s">
        <v>960</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960</v>
      </c>
      <c r="K5450" s="185" t="s">
        <v>115</v>
      </c>
      <c r="L5450" s="193">
        <v>0.5876844</v>
      </c>
      <c r="M5450" s="52" t="s">
        <v>960</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960</v>
      </c>
      <c r="K5451" s="185" t="s">
        <v>115</v>
      </c>
      <c r="L5451" s="193">
        <v>0.64655110000000005</v>
      </c>
      <c r="M5451" s="52" t="s">
        <v>960</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960</v>
      </c>
      <c r="K5452" s="185" t="s">
        <v>115</v>
      </c>
      <c r="L5452" s="193">
        <v>0.3301499</v>
      </c>
      <c r="M5452" s="52" t="s">
        <v>960</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960</v>
      </c>
      <c r="K5453" s="185" t="s">
        <v>115</v>
      </c>
      <c r="L5453" s="193">
        <v>0.14089689999999999</v>
      </c>
      <c r="M5453" s="52" t="s">
        <v>960</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960</v>
      </c>
      <c r="K5454" s="185" t="s">
        <v>115</v>
      </c>
      <c r="L5454" s="193">
        <v>0.14671139999999999</v>
      </c>
      <c r="M5454" s="52" t="s">
        <v>960</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960</v>
      </c>
      <c r="K5455" s="185" t="s">
        <v>115</v>
      </c>
      <c r="L5455" s="193">
        <v>8.0962549999999994E-2</v>
      </c>
      <c r="M5455" s="52" t="s">
        <v>960</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960</v>
      </c>
      <c r="K5456" s="185" t="s">
        <v>115</v>
      </c>
      <c r="L5456" s="193">
        <v>2.298849E-2</v>
      </c>
      <c r="M5456" s="52" t="s">
        <v>960</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960</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957</v>
      </c>
      <c r="K5458" s="185" t="s">
        <v>115</v>
      </c>
      <c r="L5458" s="193">
        <v>0.1407667349789746</v>
      </c>
      <c r="M5458" s="52" t="s">
        <v>957</v>
      </c>
      <c r="N5458" s="52" t="s">
        <v>947</v>
      </c>
      <c r="P5458" s="42" t="s">
        <v>1948</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957</v>
      </c>
      <c r="K5459" s="185" t="s">
        <v>115</v>
      </c>
      <c r="L5459" s="193">
        <v>0.11048598045291662</v>
      </c>
      <c r="M5459" s="52" t="s">
        <v>957</v>
      </c>
      <c r="N5459" s="52" t="s">
        <v>947</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957</v>
      </c>
      <c r="K5460" s="185" t="s">
        <v>115</v>
      </c>
      <c r="L5460" s="193">
        <v>0.16751115331616728</v>
      </c>
      <c r="M5460" s="52" t="s">
        <v>957</v>
      </c>
      <c r="N5460" s="52" t="s">
        <v>947</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957</v>
      </c>
      <c r="K5461" s="185" t="s">
        <v>115</v>
      </c>
      <c r="L5461" s="193">
        <v>6.0486764826196221E-2</v>
      </c>
      <c r="M5461" s="52" t="s">
        <v>957</v>
      </c>
      <c r="N5461" s="52" t="s">
        <v>947</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957</v>
      </c>
      <c r="K5462" s="185" t="s">
        <v>115</v>
      </c>
      <c r="L5462" s="193">
        <v>2.3273483346007696E-2</v>
      </c>
      <c r="M5462" s="52" t="s">
        <v>957</v>
      </c>
      <c r="N5462" s="52" t="s">
        <v>947</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957</v>
      </c>
      <c r="K5463" s="185" t="s">
        <v>115</v>
      </c>
      <c r="L5463" s="193">
        <v>2.4418004305416012E-2</v>
      </c>
      <c r="M5463" s="52" t="s">
        <v>957</v>
      </c>
      <c r="N5463" s="52" t="s">
        <v>947</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957</v>
      </c>
      <c r="K5464" s="185" t="s">
        <v>115</v>
      </c>
      <c r="L5464" s="193">
        <v>1.7448105238325597E-2</v>
      </c>
      <c r="M5464" s="52" t="s">
        <v>957</v>
      </c>
      <c r="N5464" s="52" t="s">
        <v>947</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957</v>
      </c>
      <c r="K5465" s="185" t="s">
        <v>115</v>
      </c>
      <c r="L5465" s="193">
        <v>1.8620655282453841E-2</v>
      </c>
      <c r="M5465" s="52" t="s">
        <v>957</v>
      </c>
      <c r="N5465" s="52" t="s">
        <v>947</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957</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957</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957</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957</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957</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957</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957</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957</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957</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957</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957</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957</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957</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957</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957</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957</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957</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957</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957</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957</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957</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957</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957</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957</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957</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957</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957</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957</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957</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960</v>
      </c>
      <c r="K5495" s="185" t="s">
        <v>115</v>
      </c>
      <c r="L5495" s="193">
        <v>1.8488968904960998</v>
      </c>
      <c r="M5495" s="193" t="s">
        <v>960</v>
      </c>
      <c r="N5495" s="193" t="s">
        <v>947</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960</v>
      </c>
      <c r="K5496" s="185" t="s">
        <v>115</v>
      </c>
      <c r="L5496" s="193">
        <v>1.08650079387548</v>
      </c>
      <c r="M5496" s="193" t="s">
        <v>960</v>
      </c>
      <c r="N5496" s="193" t="s">
        <v>947</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960</v>
      </c>
      <c r="K5497" s="185" t="s">
        <v>115</v>
      </c>
      <c r="L5497" s="193">
        <v>0.67326882328860016</v>
      </c>
      <c r="M5497" s="193" t="s">
        <v>960</v>
      </c>
      <c r="N5497" s="193" t="s">
        <v>947</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960</v>
      </c>
      <c r="K5498" s="185" t="s">
        <v>115</v>
      </c>
      <c r="L5498" s="193">
        <v>0.86634198217952008</v>
      </c>
      <c r="M5498" s="52" t="s">
        <v>960</v>
      </c>
      <c r="N5498" s="52" t="s">
        <v>947</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960</v>
      </c>
      <c r="K5499" s="185" t="s">
        <v>115</v>
      </c>
      <c r="L5499" s="193">
        <v>0.6478134509037301</v>
      </c>
      <c r="M5499" s="52" t="s">
        <v>960</v>
      </c>
      <c r="N5499" s="52" t="s">
        <v>947</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960</v>
      </c>
      <c r="K5500" s="185" t="s">
        <v>115</v>
      </c>
      <c r="L5500" s="193">
        <v>0.54528491850120986</v>
      </c>
      <c r="M5500" s="52" t="s">
        <v>960</v>
      </c>
      <c r="N5500" s="52" t="s">
        <v>947</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960</v>
      </c>
      <c r="K5501" s="185" t="s">
        <v>115</v>
      </c>
      <c r="L5501" s="193">
        <v>0.19376569482493</v>
      </c>
      <c r="M5501" s="52" t="s">
        <v>960</v>
      </c>
      <c r="N5501" s="52" t="s">
        <v>947</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960</v>
      </c>
      <c r="K5502" s="185" t="s">
        <v>115</v>
      </c>
      <c r="L5502" s="193">
        <v>0.10867001252806296</v>
      </c>
      <c r="M5502" s="52" t="s">
        <v>960</v>
      </c>
      <c r="N5502" s="52" t="s">
        <v>947</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960</v>
      </c>
      <c r="K5503" s="185" t="s">
        <v>115</v>
      </c>
      <c r="L5503" s="193">
        <v>0.13508344485746204</v>
      </c>
      <c r="M5503" s="52" t="s">
        <v>960</v>
      </c>
      <c r="N5503" s="52" t="s">
        <v>947</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960</v>
      </c>
      <c r="K5504" s="185" t="s">
        <v>115</v>
      </c>
      <c r="L5504" s="193">
        <v>0.29552092352028803</v>
      </c>
      <c r="M5504" s="52" t="s">
        <v>960</v>
      </c>
      <c r="N5504" s="52" t="s">
        <v>947</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960</v>
      </c>
      <c r="K5505" s="185" t="s">
        <v>115</v>
      </c>
      <c r="L5505" s="193">
        <v>0.91526297009101054</v>
      </c>
      <c r="M5505" s="52" t="s">
        <v>960</v>
      </c>
      <c r="N5505" s="52" t="s">
        <v>947</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960</v>
      </c>
      <c r="K5506" s="185" t="s">
        <v>115</v>
      </c>
      <c r="L5506" s="193">
        <v>1.9106567773611811</v>
      </c>
      <c r="M5506" s="52" t="s">
        <v>960</v>
      </c>
      <c r="N5506" s="52" t="s">
        <v>947</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960</v>
      </c>
      <c r="K5507" s="185" t="s">
        <v>115</v>
      </c>
      <c r="L5507" s="193">
        <v>1.1145267097295912</v>
      </c>
      <c r="M5507" s="52" t="s">
        <v>960</v>
      </c>
      <c r="N5507" s="52" t="s">
        <v>947</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960</v>
      </c>
      <c r="K5508" s="185" t="s">
        <v>115</v>
      </c>
      <c r="L5508" s="193">
        <v>0.72066556814477067</v>
      </c>
      <c r="M5508" s="52" t="s">
        <v>960</v>
      </c>
      <c r="N5508" s="52" t="s">
        <v>947</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960</v>
      </c>
      <c r="K5509" s="185" t="s">
        <v>115</v>
      </c>
      <c r="L5509" s="193">
        <v>1.0135280854396203</v>
      </c>
      <c r="M5509" s="52" t="s">
        <v>960</v>
      </c>
      <c r="N5509" s="52" t="s">
        <v>947</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960</v>
      </c>
      <c r="K5510" s="185" t="s">
        <v>115</v>
      </c>
      <c r="L5510" s="193">
        <v>0.59607420224994012</v>
      </c>
      <c r="M5510" s="52" t="s">
        <v>960</v>
      </c>
      <c r="N5510" s="52" t="s">
        <v>947</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960</v>
      </c>
      <c r="K5511" s="185" t="s">
        <v>115</v>
      </c>
      <c r="L5511" s="193">
        <v>0.31834249173617013</v>
      </c>
      <c r="M5511" s="52" t="s">
        <v>960</v>
      </c>
      <c r="N5511" s="52" t="s">
        <v>947</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960</v>
      </c>
      <c r="K5512" s="185" t="s">
        <v>115</v>
      </c>
      <c r="L5512" s="193">
        <v>0.15905403009805097</v>
      </c>
      <c r="M5512" s="52" t="s">
        <v>960</v>
      </c>
      <c r="N5512" s="52" t="s">
        <v>947</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960</v>
      </c>
      <c r="K5513" s="185" t="s">
        <v>115</v>
      </c>
      <c r="L5513" s="193">
        <v>0.17802547908090699</v>
      </c>
      <c r="M5513" s="52" t="s">
        <v>960</v>
      </c>
      <c r="N5513" s="52" t="s">
        <v>947</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960</v>
      </c>
      <c r="K5514" s="185" t="s">
        <v>115</v>
      </c>
      <c r="P5514" s="42" t="s">
        <v>1333</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960</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960</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960</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960</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960</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960</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960</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960</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960</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960</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960</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960</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960</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960</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960</v>
      </c>
      <c r="K5529" s="185" t="s">
        <v>115</v>
      </c>
      <c r="L5529" s="193">
        <v>0.31</v>
      </c>
      <c r="M5529" s="52" t="s">
        <v>960</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960</v>
      </c>
      <c r="K5530" s="185" t="s">
        <v>115</v>
      </c>
      <c r="L5530" s="193">
        <v>0.74</v>
      </c>
      <c r="M5530" s="52" t="s">
        <v>960</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960</v>
      </c>
      <c r="K5531" s="185" t="s">
        <v>115</v>
      </c>
      <c r="L5531" s="193">
        <v>0.85</v>
      </c>
      <c r="M5531" s="52" t="s">
        <v>960</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960</v>
      </c>
      <c r="K5532" s="185" t="s">
        <v>115</v>
      </c>
      <c r="L5532" s="193">
        <v>0.81</v>
      </c>
      <c r="M5532" s="52" t="s">
        <v>960</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960</v>
      </c>
      <c r="K5533" s="185" t="s">
        <v>115</v>
      </c>
      <c r="L5533" s="193">
        <v>0.81</v>
      </c>
      <c r="M5533" s="52" t="s">
        <v>960</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960</v>
      </c>
      <c r="K5534" s="185" t="s">
        <v>115</v>
      </c>
      <c r="L5534" s="193">
        <v>0.46</v>
      </c>
      <c r="M5534" s="52" t="s">
        <v>960</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960</v>
      </c>
      <c r="K5535" s="185" t="s">
        <v>115</v>
      </c>
      <c r="L5535" s="193">
        <v>0.39</v>
      </c>
      <c r="M5535" s="52" t="s">
        <v>960</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960</v>
      </c>
      <c r="K5536" s="185" t="s">
        <v>115</v>
      </c>
      <c r="L5536" s="193">
        <v>0.19</v>
      </c>
      <c r="M5536" s="52" t="s">
        <v>960</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960</v>
      </c>
      <c r="K5537" s="185" t="s">
        <v>115</v>
      </c>
      <c r="L5537" s="193">
        <v>0.15</v>
      </c>
      <c r="M5537" s="52" t="s">
        <v>960</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960</v>
      </c>
      <c r="K5538" s="185" t="s">
        <v>115</v>
      </c>
      <c r="L5538" s="193">
        <v>0.12</v>
      </c>
      <c r="M5538" s="52" t="s">
        <v>960</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960</v>
      </c>
      <c r="K5539" s="185" t="s">
        <v>115</v>
      </c>
      <c r="L5539" s="193">
        <v>0.15</v>
      </c>
      <c r="M5539" s="52" t="s">
        <v>960</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960</v>
      </c>
      <c r="K5540" s="185" t="s">
        <v>115</v>
      </c>
      <c r="L5540" s="193">
        <v>0.74</v>
      </c>
      <c r="M5540" s="52" t="s">
        <v>960</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960</v>
      </c>
      <c r="K5541" s="185" t="s">
        <v>115</v>
      </c>
      <c r="L5541" s="193">
        <v>0.74</v>
      </c>
      <c r="M5541" s="52" t="s">
        <v>960</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960</v>
      </c>
      <c r="K5542" s="185" t="s">
        <v>115</v>
      </c>
      <c r="L5542" s="193">
        <v>0.77</v>
      </c>
      <c r="M5542" s="193" t="s">
        <v>960</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960</v>
      </c>
      <c r="K5543" s="185" t="s">
        <v>115</v>
      </c>
      <c r="L5543" s="193">
        <v>0.35</v>
      </c>
      <c r="M5543" s="193" t="s">
        <v>960</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960</v>
      </c>
      <c r="K5544" s="185" t="s">
        <v>115</v>
      </c>
      <c r="L5544" s="193">
        <v>0.27</v>
      </c>
      <c r="M5544" s="52" t="s">
        <v>960</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960</v>
      </c>
      <c r="K5545" s="185" t="s">
        <v>115</v>
      </c>
      <c r="L5545" s="193">
        <v>0.10121315515117099</v>
      </c>
      <c r="M5545" s="52" t="s">
        <v>960</v>
      </c>
      <c r="N5545" s="52" t="s">
        <v>947</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960</v>
      </c>
      <c r="K5546" s="185" t="s">
        <v>115</v>
      </c>
      <c r="L5546" s="193">
        <v>0.52383660316557989</v>
      </c>
      <c r="M5546" s="52" t="s">
        <v>960</v>
      </c>
      <c r="N5546" s="52" t="s">
        <v>947</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960</v>
      </c>
      <c r="K5547" s="185" t="s">
        <v>115</v>
      </c>
      <c r="L5547" s="193">
        <v>0.4999431333522899</v>
      </c>
      <c r="M5547" s="52" t="s">
        <v>960</v>
      </c>
      <c r="N5547" s="52" t="s">
        <v>947</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960</v>
      </c>
      <c r="K5548" s="185" t="s">
        <v>115</v>
      </c>
      <c r="L5548" s="193">
        <v>0.43455596625911985</v>
      </c>
      <c r="M5548" s="52" t="s">
        <v>960</v>
      </c>
      <c r="N5548" s="52" t="s">
        <v>947</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960</v>
      </c>
      <c r="K5549" s="185" t="s">
        <v>115</v>
      </c>
      <c r="L5549" s="193">
        <v>0.3333143777840899</v>
      </c>
      <c r="M5549" s="52" t="s">
        <v>960</v>
      </c>
      <c r="N5549" s="52" t="s">
        <v>947</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960</v>
      </c>
      <c r="K5550" s="185" t="s">
        <v>115</v>
      </c>
      <c r="L5550" s="193">
        <v>0.26787034404321997</v>
      </c>
      <c r="M5550" s="52" t="s">
        <v>960</v>
      </c>
      <c r="N5550" s="52" t="s">
        <v>947</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960</v>
      </c>
      <c r="K5551" s="185" t="s">
        <v>115</v>
      </c>
      <c r="L5551" s="193">
        <v>0.17856127381290898</v>
      </c>
      <c r="M5551" s="52" t="s">
        <v>960</v>
      </c>
      <c r="N5551" s="52" t="s">
        <v>947</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960</v>
      </c>
      <c r="K5552" s="185" t="s">
        <v>115</v>
      </c>
      <c r="L5552" s="193">
        <v>5.3596815467727987E-2</v>
      </c>
      <c r="M5552" s="52" t="s">
        <v>960</v>
      </c>
      <c r="N5552" s="52" t="s">
        <v>947</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960</v>
      </c>
      <c r="K5553" s="185" t="s">
        <v>115</v>
      </c>
      <c r="L5553" s="193">
        <v>0.43455596625913007</v>
      </c>
      <c r="M5553" s="52" t="s">
        <v>960</v>
      </c>
      <c r="N5553" s="52" t="s">
        <v>947</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960</v>
      </c>
      <c r="K5554" s="185" t="s">
        <v>115</v>
      </c>
      <c r="L5554" s="193">
        <v>0.55356838214387993</v>
      </c>
      <c r="M5554" s="52" t="s">
        <v>960</v>
      </c>
      <c r="N5554" s="52" t="s">
        <v>947</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960</v>
      </c>
      <c r="K5555" s="185" t="s">
        <v>115</v>
      </c>
      <c r="L5555" s="193">
        <v>0.43449909961140998</v>
      </c>
      <c r="M5555" s="52" t="s">
        <v>960</v>
      </c>
      <c r="N5555" s="52" t="s">
        <v>947</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960</v>
      </c>
      <c r="K5556" s="185" t="s">
        <v>115</v>
      </c>
      <c r="L5556" s="193">
        <v>0.33328594446023985</v>
      </c>
      <c r="M5556" s="52" t="s">
        <v>960</v>
      </c>
      <c r="N5556" s="52" t="s">
        <v>947</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960</v>
      </c>
      <c r="K5557" s="185" t="s">
        <v>115</v>
      </c>
      <c r="L5557" s="193">
        <v>0.30947777461851977</v>
      </c>
      <c r="M5557" s="52" t="s">
        <v>960</v>
      </c>
      <c r="N5557" s="52" t="s">
        <v>947</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960</v>
      </c>
      <c r="K5558" s="185" t="s">
        <v>115</v>
      </c>
      <c r="L5558" s="193">
        <v>0.21430196189935002</v>
      </c>
      <c r="M5558" s="52" t="s">
        <v>960</v>
      </c>
      <c r="N5558" s="52" t="s">
        <v>947</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960</v>
      </c>
      <c r="K5559" s="185" t="s">
        <v>115</v>
      </c>
      <c r="L5559" s="193">
        <v>0.13091650080561101</v>
      </c>
      <c r="M5559" s="52" t="s">
        <v>960</v>
      </c>
      <c r="N5559" s="52" t="s">
        <v>947</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960</v>
      </c>
      <c r="K5560" s="185" t="s">
        <v>115</v>
      </c>
      <c r="L5560" s="193">
        <v>7.1396076201308001E-2</v>
      </c>
      <c r="M5560" s="52" t="s">
        <v>960</v>
      </c>
      <c r="N5560" s="52" t="s">
        <v>947</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960</v>
      </c>
      <c r="K5561" s="185" t="s">
        <v>115</v>
      </c>
      <c r="L5561" s="193">
        <v>0.11318511206335699</v>
      </c>
      <c r="M5561" s="52" t="s">
        <v>960</v>
      </c>
      <c r="N5561" s="52" t="s">
        <v>947</v>
      </c>
      <c r="O5561" s="59" t="s">
        <v>1949</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960</v>
      </c>
      <c r="K5562" s="185" t="s">
        <v>115</v>
      </c>
      <c r="L5562" s="193">
        <v>0.34905660377359005</v>
      </c>
      <c r="M5562" s="52" t="s">
        <v>960</v>
      </c>
      <c r="N5562" s="52" t="s">
        <v>947</v>
      </c>
      <c r="O5562" s="59" t="s">
        <v>1949</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960</v>
      </c>
      <c r="K5563" s="185" t="s">
        <v>115</v>
      </c>
      <c r="L5563" s="193">
        <v>0.35377358490566002</v>
      </c>
      <c r="M5563" s="52" t="s">
        <v>960</v>
      </c>
      <c r="N5563" s="52" t="s">
        <v>947</v>
      </c>
      <c r="O5563" s="59" t="s">
        <v>1949</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960</v>
      </c>
      <c r="K5564" s="185" t="s">
        <v>115</v>
      </c>
      <c r="L5564" s="193">
        <v>0.29243039508222024</v>
      </c>
      <c r="M5564" s="52" t="s">
        <v>960</v>
      </c>
      <c r="N5564" s="52" t="s">
        <v>947</v>
      </c>
      <c r="O5564" s="59" t="s">
        <v>1949</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960</v>
      </c>
      <c r="K5565" s="185" t="s">
        <v>115</v>
      </c>
      <c r="L5565" s="193">
        <v>0.15094339622640995</v>
      </c>
      <c r="M5565" s="52" t="s">
        <v>960</v>
      </c>
      <c r="N5565" s="52" t="s">
        <v>947</v>
      </c>
      <c r="O5565" s="59" t="s">
        <v>1949</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960</v>
      </c>
      <c r="K5566" s="185" t="s">
        <v>115</v>
      </c>
      <c r="L5566" s="193">
        <v>0.25471698113206998</v>
      </c>
      <c r="M5566" s="52" t="s">
        <v>960</v>
      </c>
      <c r="N5566" s="52" t="s">
        <v>947</v>
      </c>
      <c r="O5566" s="59" t="s">
        <v>1949</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960</v>
      </c>
      <c r="K5567" s="185" t="s">
        <v>115</v>
      </c>
      <c r="L5567" s="193">
        <v>0.1462376326475601</v>
      </c>
      <c r="M5567" s="52" t="s">
        <v>960</v>
      </c>
      <c r="N5567" s="52" t="s">
        <v>947</v>
      </c>
      <c r="O5567" s="59" t="s">
        <v>1949</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960</v>
      </c>
      <c r="K5568" s="185" t="s">
        <v>115</v>
      </c>
      <c r="L5568" s="193">
        <v>5.1875574899602928E-2</v>
      </c>
      <c r="M5568" s="52" t="s">
        <v>960</v>
      </c>
      <c r="N5568" s="52" t="s">
        <v>947</v>
      </c>
      <c r="O5568" s="59" t="s">
        <v>1949</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960</v>
      </c>
      <c r="K5569" s="185" t="s">
        <v>115</v>
      </c>
      <c r="L5569" s="193">
        <v>5.18867924528299E-2</v>
      </c>
      <c r="M5569" s="52" t="s">
        <v>960</v>
      </c>
      <c r="N5569" s="52" t="s">
        <v>947</v>
      </c>
      <c r="O5569" s="59" t="s">
        <v>1949</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960</v>
      </c>
      <c r="K5570" s="185" t="s">
        <v>115</v>
      </c>
      <c r="L5570" s="193">
        <v>4.7169811320754984E-2</v>
      </c>
      <c r="M5570" s="52" t="s">
        <v>960</v>
      </c>
      <c r="N5570" s="52" t="s">
        <v>947</v>
      </c>
      <c r="O5570" s="59" t="s">
        <v>1949</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960</v>
      </c>
      <c r="K5571" s="185" t="s">
        <v>115</v>
      </c>
      <c r="L5571" s="193">
        <v>4.7181028873982012E-2</v>
      </c>
      <c r="M5571" s="52" t="s">
        <v>960</v>
      </c>
      <c r="N5571" s="52" t="s">
        <v>947</v>
      </c>
      <c r="O5571" s="59" t="s">
        <v>1949</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960</v>
      </c>
      <c r="K5572" s="185" t="s">
        <v>115</v>
      </c>
      <c r="L5572" s="193">
        <v>5.6603773584906036E-2</v>
      </c>
      <c r="M5572" s="52" t="s">
        <v>960</v>
      </c>
      <c r="N5572" s="52" t="s">
        <v>947</v>
      </c>
      <c r="O5572" s="59" t="s">
        <v>1949</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960</v>
      </c>
      <c r="K5573" s="185" t="s">
        <v>115</v>
      </c>
      <c r="L5573" s="193">
        <v>5.6581338478450982E-2</v>
      </c>
      <c r="M5573" s="52" t="s">
        <v>960</v>
      </c>
      <c r="N5573" s="52" t="s">
        <v>947</v>
      </c>
      <c r="O5573" s="59" t="s">
        <v>1949</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960</v>
      </c>
      <c r="K5574" s="185" t="s">
        <v>115</v>
      </c>
      <c r="L5574" s="193">
        <v>4.7158593767526999E-2</v>
      </c>
      <c r="M5574" s="52" t="s">
        <v>960</v>
      </c>
      <c r="N5574" s="52" t="s">
        <v>947</v>
      </c>
      <c r="O5574" s="59" t="s">
        <v>1949</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960</v>
      </c>
      <c r="K5575" s="185" t="s">
        <v>115</v>
      </c>
      <c r="L5575" s="193">
        <v>0.1320642541448851</v>
      </c>
      <c r="M5575" s="52" t="s">
        <v>960</v>
      </c>
      <c r="N5575" s="52" t="s">
        <v>947</v>
      </c>
      <c r="O5575" s="59" t="s">
        <v>1949</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960</v>
      </c>
      <c r="K5576" s="185" t="s">
        <v>115</v>
      </c>
      <c r="L5576" s="193">
        <v>0.25472819868530194</v>
      </c>
      <c r="M5576" s="52" t="s">
        <v>960</v>
      </c>
      <c r="N5576" s="52" t="s">
        <v>947</v>
      </c>
      <c r="O5576" s="59" t="s">
        <v>1949</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960</v>
      </c>
      <c r="K5577" s="185" t="s">
        <v>115</v>
      </c>
      <c r="L5577" s="193">
        <v>0.28773584905660399</v>
      </c>
      <c r="M5577" s="52" t="s">
        <v>960</v>
      </c>
      <c r="N5577" s="52" t="s">
        <v>947</v>
      </c>
      <c r="O5577" s="59" t="s">
        <v>1949</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960</v>
      </c>
      <c r="K5578" s="185" t="s">
        <v>115</v>
      </c>
      <c r="L5578" s="193">
        <v>0.49999999999999489</v>
      </c>
      <c r="M5578" s="52" t="s">
        <v>960</v>
      </c>
      <c r="N5578" s="52" t="s">
        <v>947</v>
      </c>
      <c r="O5578" s="59" t="s">
        <v>1949</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960</v>
      </c>
      <c r="K5579" s="185" t="s">
        <v>115</v>
      </c>
      <c r="L5579" s="193">
        <v>0.34432840508827911</v>
      </c>
      <c r="M5579" s="52" t="s">
        <v>960</v>
      </c>
      <c r="N5579" s="52" t="s">
        <v>947</v>
      </c>
      <c r="O5579" s="59" t="s">
        <v>1949</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960</v>
      </c>
      <c r="K5580" s="185" t="s">
        <v>115</v>
      </c>
      <c r="L5580" s="193">
        <v>0.33490566037735492</v>
      </c>
      <c r="M5580" s="52" t="s">
        <v>960</v>
      </c>
      <c r="N5580" s="52" t="s">
        <v>947</v>
      </c>
      <c r="O5580" s="59" t="s">
        <v>1949</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960</v>
      </c>
      <c r="K5581" s="185" t="s">
        <v>115</v>
      </c>
      <c r="L5581" s="193">
        <v>0.34905660377357905</v>
      </c>
      <c r="M5581" s="52" t="s">
        <v>960</v>
      </c>
      <c r="N5581" s="52" t="s">
        <v>947</v>
      </c>
      <c r="O5581" s="59" t="s">
        <v>1949</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960</v>
      </c>
      <c r="K5582" s="185" t="s">
        <v>115</v>
      </c>
      <c r="L5582" s="193">
        <v>0.45283018867925007</v>
      </c>
      <c r="M5582" s="52" t="s">
        <v>960</v>
      </c>
      <c r="N5582" s="52" t="s">
        <v>947</v>
      </c>
      <c r="O5582" s="59" t="s">
        <v>1949</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960</v>
      </c>
      <c r="K5583" s="185" t="s">
        <v>115</v>
      </c>
      <c r="L5583" s="193">
        <v>0.29715859376752007</v>
      </c>
      <c r="M5583" s="52" t="s">
        <v>960</v>
      </c>
      <c r="N5583" s="52" t="s">
        <v>947</v>
      </c>
      <c r="O5583" s="59" t="s">
        <v>1949</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960</v>
      </c>
      <c r="K5584" s="185" t="s">
        <v>115</v>
      </c>
      <c r="L5584" s="193">
        <v>0.19336257375541011</v>
      </c>
      <c r="M5584" s="52" t="s">
        <v>960</v>
      </c>
      <c r="N5584" s="52" t="s">
        <v>947</v>
      </c>
      <c r="O5584" s="59" t="s">
        <v>1949</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960</v>
      </c>
      <c r="K5585" s="185" t="s">
        <v>115</v>
      </c>
      <c r="L5585" s="193">
        <v>0.14149821640903093</v>
      </c>
      <c r="M5585" s="52" t="s">
        <v>960</v>
      </c>
      <c r="N5585" s="52" t="s">
        <v>947</v>
      </c>
      <c r="O5585" s="59" t="s">
        <v>1949</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960</v>
      </c>
      <c r="K5586" s="185" t="s">
        <v>115</v>
      </c>
      <c r="L5586" s="193">
        <v>0.12261907432750796</v>
      </c>
      <c r="M5586" s="52" t="s">
        <v>960</v>
      </c>
      <c r="N5586" s="52" t="s">
        <v>947</v>
      </c>
      <c r="O5586" s="59" t="s">
        <v>1949</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960</v>
      </c>
      <c r="K5587" s="185" t="s">
        <v>115</v>
      </c>
      <c r="L5587" s="193">
        <v>4.2452830188680013E-2</v>
      </c>
      <c r="M5587" s="52" t="s">
        <v>960</v>
      </c>
      <c r="N5587" s="52" t="s">
        <v>947</v>
      </c>
      <c r="O5587" s="59" t="s">
        <v>1949</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960</v>
      </c>
      <c r="K5588" s="185" t="s">
        <v>115</v>
      </c>
      <c r="L5588" s="193">
        <v>5.6603773584906036E-2</v>
      </c>
      <c r="M5588" s="52" t="s">
        <v>960</v>
      </c>
      <c r="N5588" s="52" t="s">
        <v>947</v>
      </c>
      <c r="O5588" s="59" t="s">
        <v>1949</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960</v>
      </c>
      <c r="K5589" s="185" t="s">
        <v>115</v>
      </c>
      <c r="L5589" s="193">
        <v>0.17313500190925302</v>
      </c>
      <c r="M5589" s="52" t="s">
        <v>960</v>
      </c>
      <c r="N5589" s="52" t="s">
        <v>947</v>
      </c>
      <c r="O5589" s="59" t="s">
        <v>1949</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960</v>
      </c>
      <c r="K5590" s="185" t="s">
        <v>115</v>
      </c>
      <c r="L5590" s="193">
        <v>0.45678133786926978</v>
      </c>
      <c r="M5590" s="52" t="s">
        <v>960</v>
      </c>
      <c r="N5590" s="52" t="s">
        <v>947</v>
      </c>
      <c r="O5590" s="59" t="s">
        <v>1949</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960</v>
      </c>
      <c r="K5591" s="185" t="s">
        <v>115</v>
      </c>
      <c r="L5591" s="193">
        <v>0.37978616308536006</v>
      </c>
      <c r="M5591" s="52" t="s">
        <v>960</v>
      </c>
      <c r="N5591" s="52" t="s">
        <v>947</v>
      </c>
      <c r="O5591" s="59" t="s">
        <v>1949</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960</v>
      </c>
      <c r="K5592" s="185" t="s">
        <v>115</v>
      </c>
      <c r="L5592" s="193">
        <v>0.2884541951609001</v>
      </c>
      <c r="M5592" s="52" t="s">
        <v>960</v>
      </c>
      <c r="N5592" s="52" t="s">
        <v>947</v>
      </c>
      <c r="O5592" s="59" t="s">
        <v>1949</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960</v>
      </c>
      <c r="K5593" s="185" t="s">
        <v>115</v>
      </c>
      <c r="L5593" s="193">
        <v>0.24042767382927988</v>
      </c>
      <c r="M5593" s="52" t="s">
        <v>960</v>
      </c>
      <c r="N5593" s="52" t="s">
        <v>947</v>
      </c>
      <c r="O5593" s="59" t="s">
        <v>1949</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960</v>
      </c>
      <c r="K5594" s="185" t="s">
        <v>115</v>
      </c>
      <c r="L5594" s="193">
        <v>0.17308293123199014</v>
      </c>
      <c r="M5594" s="52" t="s">
        <v>960</v>
      </c>
      <c r="N5594" s="52" t="s">
        <v>947</v>
      </c>
      <c r="O5594" s="59" t="s">
        <v>1949</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960</v>
      </c>
      <c r="K5595" s="185" t="s">
        <v>115</v>
      </c>
      <c r="L5595" s="193">
        <v>0.14904363522754505</v>
      </c>
      <c r="M5595" s="52" t="s">
        <v>960</v>
      </c>
      <c r="N5595" s="52" t="s">
        <v>947</v>
      </c>
      <c r="O5595" s="59" t="s">
        <v>1949</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960</v>
      </c>
      <c r="K5596" s="185" t="s">
        <v>115</v>
      </c>
      <c r="L5596" s="193">
        <v>0.15388620821328203</v>
      </c>
      <c r="M5596" s="52" t="s">
        <v>960</v>
      </c>
      <c r="N5596" s="52" t="s">
        <v>947</v>
      </c>
      <c r="O5596" s="59" t="s">
        <v>1949</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960</v>
      </c>
      <c r="K5597" s="185" t="s">
        <v>115</v>
      </c>
      <c r="L5597" s="193">
        <v>0.10094768632624102</v>
      </c>
      <c r="M5597" s="52" t="s">
        <v>960</v>
      </c>
      <c r="N5597" s="52" t="s">
        <v>947</v>
      </c>
      <c r="O5597" s="59" t="s">
        <v>1949</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960</v>
      </c>
      <c r="K5598" s="185" t="s">
        <v>115</v>
      </c>
      <c r="L5598" s="193">
        <v>4.8061235116463985E-2</v>
      </c>
      <c r="M5598" s="52" t="s">
        <v>960</v>
      </c>
      <c r="N5598" s="52" t="s">
        <v>947</v>
      </c>
      <c r="O5598" s="59" t="s">
        <v>1949</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960</v>
      </c>
      <c r="K5599" s="185" t="s">
        <v>115</v>
      </c>
      <c r="L5599" s="193">
        <v>3.3637657513798991E-2</v>
      </c>
      <c r="M5599" s="52" t="s">
        <v>960</v>
      </c>
      <c r="N5599" s="52" t="s">
        <v>947</v>
      </c>
      <c r="O5599" s="59" t="s">
        <v>1949</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960</v>
      </c>
      <c r="K5600" s="185" t="s">
        <v>115</v>
      </c>
      <c r="L5600" s="193">
        <v>3.3689728191064E-2</v>
      </c>
      <c r="M5600" s="52" t="s">
        <v>960</v>
      </c>
      <c r="N5600" s="52" t="s">
        <v>947</v>
      </c>
      <c r="O5600" s="59" t="s">
        <v>1949</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960</v>
      </c>
      <c r="K5601" s="185" t="s">
        <v>115</v>
      </c>
      <c r="L5601" s="193">
        <v>2.4039296004442004E-2</v>
      </c>
      <c r="M5601" s="52" t="s">
        <v>960</v>
      </c>
      <c r="N5601" s="52" t="s">
        <v>947</v>
      </c>
      <c r="O5601" s="59" t="s">
        <v>1949</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960</v>
      </c>
      <c r="K5602" s="185" t="s">
        <v>115</v>
      </c>
      <c r="L5602" s="193">
        <v>2.4021939112021107E-2</v>
      </c>
      <c r="M5602" s="52" t="s">
        <v>960</v>
      </c>
      <c r="N5602" s="52" t="s">
        <v>947</v>
      </c>
      <c r="O5602" s="59" t="s">
        <v>1949</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960</v>
      </c>
      <c r="K5603" s="185" t="s">
        <v>115</v>
      </c>
      <c r="L5603" s="193">
        <v>0.30773770264171896</v>
      </c>
      <c r="M5603" s="52" t="s">
        <v>960</v>
      </c>
      <c r="N5603" s="52" t="s">
        <v>947</v>
      </c>
      <c r="O5603" s="59" t="s">
        <v>1949</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960</v>
      </c>
      <c r="K5604" s="185" t="s">
        <v>115</v>
      </c>
      <c r="L5604" s="193">
        <v>0.18754122261950296</v>
      </c>
      <c r="M5604" s="52" t="s">
        <v>960</v>
      </c>
      <c r="N5604" s="52" t="s">
        <v>947</v>
      </c>
      <c r="O5604" s="59" t="s">
        <v>1949</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960</v>
      </c>
      <c r="K5605" s="185" t="s">
        <v>115</v>
      </c>
      <c r="L5605" s="193">
        <v>0.31731870725865308</v>
      </c>
      <c r="M5605" s="52" t="s">
        <v>960</v>
      </c>
      <c r="N5605" s="52" t="s">
        <v>947</v>
      </c>
      <c r="O5605" s="59" t="s">
        <v>1949</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960</v>
      </c>
      <c r="K5606" s="185" t="s">
        <v>115</v>
      </c>
      <c r="L5606" s="193">
        <v>0.56253688339638797</v>
      </c>
      <c r="M5606" s="52" t="s">
        <v>960</v>
      </c>
      <c r="N5606" s="52" t="s">
        <v>947</v>
      </c>
      <c r="O5606" s="59" t="s">
        <v>1949</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960</v>
      </c>
      <c r="K5607" s="185" t="s">
        <v>115</v>
      </c>
      <c r="L5607" s="193">
        <v>0.370205158468422</v>
      </c>
      <c r="M5607" s="52" t="s">
        <v>960</v>
      </c>
      <c r="N5607" s="52" t="s">
        <v>947</v>
      </c>
      <c r="O5607" s="59" t="s">
        <v>1949</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960</v>
      </c>
      <c r="K5608" s="185" t="s">
        <v>115</v>
      </c>
      <c r="L5608" s="193">
        <v>0.35574686708092007</v>
      </c>
      <c r="M5608" s="52" t="s">
        <v>960</v>
      </c>
      <c r="N5608" s="52" t="s">
        <v>947</v>
      </c>
      <c r="O5608" s="59" t="s">
        <v>1949</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960</v>
      </c>
      <c r="K5609" s="185" t="s">
        <v>115</v>
      </c>
      <c r="L5609" s="193">
        <v>0.24997396466136015</v>
      </c>
      <c r="M5609" s="52" t="s">
        <v>960</v>
      </c>
      <c r="N5609" s="52" t="s">
        <v>947</v>
      </c>
      <c r="O5609" s="59" t="s">
        <v>1949</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960</v>
      </c>
      <c r="K5610" s="185" t="s">
        <v>115</v>
      </c>
      <c r="L5610" s="193">
        <v>0.24039296004443989</v>
      </c>
      <c r="M5610" s="52" t="s">
        <v>960</v>
      </c>
      <c r="N5610" s="52" t="s">
        <v>947</v>
      </c>
      <c r="O5610" s="59" t="s">
        <v>1949</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960</v>
      </c>
      <c r="K5611" s="185" t="s">
        <v>115</v>
      </c>
      <c r="L5611" s="193">
        <v>0.15388620821327992</v>
      </c>
      <c r="M5611" s="52" t="s">
        <v>960</v>
      </c>
      <c r="N5611" s="52" t="s">
        <v>947</v>
      </c>
      <c r="O5611" s="59" t="s">
        <v>1949</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960</v>
      </c>
      <c r="K5612" s="185" t="s">
        <v>115</v>
      </c>
      <c r="L5612" s="193">
        <v>9.6174540910195963E-2</v>
      </c>
      <c r="M5612" s="52" t="s">
        <v>960</v>
      </c>
      <c r="N5612" s="52" t="s">
        <v>947</v>
      </c>
      <c r="O5612" s="59" t="s">
        <v>1949</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960</v>
      </c>
      <c r="K5613" s="185" t="s">
        <v>115</v>
      </c>
      <c r="L5613" s="193">
        <v>9.617454091019606E-2</v>
      </c>
      <c r="M5613" s="52" t="s">
        <v>960</v>
      </c>
      <c r="N5613" s="52" t="s">
        <v>947</v>
      </c>
      <c r="O5613" s="59" t="s">
        <v>1949</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960</v>
      </c>
      <c r="K5614" s="185" t="s">
        <v>115</v>
      </c>
      <c r="L5614" s="193">
        <v>4.8061235116464984E-2</v>
      </c>
      <c r="M5614" s="52" t="s">
        <v>960</v>
      </c>
      <c r="N5614" s="52" t="s">
        <v>947</v>
      </c>
      <c r="O5614" s="59" t="s">
        <v>1949</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960</v>
      </c>
      <c r="K5615" s="185" t="s">
        <v>115</v>
      </c>
      <c r="L5615" s="193">
        <v>4.3288089700420002E-2</v>
      </c>
      <c r="M5615" s="52" t="s">
        <v>960</v>
      </c>
      <c r="N5615" s="52" t="s">
        <v>947</v>
      </c>
      <c r="O5615" s="59" t="s">
        <v>1949</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939</v>
      </c>
      <c r="K5616" s="185" t="s">
        <v>115</v>
      </c>
      <c r="L5616" s="193">
        <v>228.94482492564006</v>
      </c>
      <c r="M5616" s="52" t="s">
        <v>939</v>
      </c>
      <c r="N5616" s="52" t="s">
        <v>947</v>
      </c>
      <c r="O5616" s="59" t="s">
        <v>1950</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939</v>
      </c>
      <c r="K5617" s="185" t="s">
        <v>115</v>
      </c>
      <c r="L5617" s="193">
        <v>196.26331050446998</v>
      </c>
      <c r="M5617" s="52" t="s">
        <v>939</v>
      </c>
      <c r="N5617" s="52" t="s">
        <v>947</v>
      </c>
      <c r="O5617" s="59" t="s">
        <v>1950</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939</v>
      </c>
      <c r="K5618" s="185" t="s">
        <v>115</v>
      </c>
      <c r="L5618" s="193">
        <v>52.71055175074401</v>
      </c>
      <c r="M5618" s="52" t="s">
        <v>939</v>
      </c>
      <c r="N5618" s="52" t="s">
        <v>947</v>
      </c>
      <c r="O5618" s="59" t="s">
        <v>1950</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939</v>
      </c>
      <c r="K5619" s="185" t="s">
        <v>115</v>
      </c>
      <c r="L5619" s="193">
        <v>65.392066171925009</v>
      </c>
      <c r="M5619" s="52" t="s">
        <v>939</v>
      </c>
      <c r="N5619" s="52" t="s">
        <v>947</v>
      </c>
      <c r="O5619" s="59" t="s">
        <v>1950</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939</v>
      </c>
      <c r="K5620" s="185" t="s">
        <v>115</v>
      </c>
      <c r="L5620" s="193">
        <v>35.361698142000989</v>
      </c>
      <c r="M5620" s="52" t="s">
        <v>939</v>
      </c>
      <c r="N5620" s="52" t="s">
        <v>947</v>
      </c>
      <c r="O5620" s="59" t="s">
        <v>1950</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939</v>
      </c>
      <c r="K5621" s="185" t="s">
        <v>115</v>
      </c>
      <c r="L5621" s="193">
        <v>14.636682099950692</v>
      </c>
      <c r="M5621" s="52" t="s">
        <v>939</v>
      </c>
      <c r="N5621" s="52" t="s">
        <v>947</v>
      </c>
      <c r="O5621" s="59" t="s">
        <v>1950</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939</v>
      </c>
      <c r="K5622" s="185" t="s">
        <v>115</v>
      </c>
      <c r="L5622" s="193">
        <v>5.3774385932764988</v>
      </c>
      <c r="M5622" s="52" t="s">
        <v>939</v>
      </c>
      <c r="N5622" s="52" t="s">
        <v>947</v>
      </c>
      <c r="O5622" s="59" t="s">
        <v>1950</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939</v>
      </c>
      <c r="K5623" s="185" t="s">
        <v>115</v>
      </c>
      <c r="L5623" s="193">
        <v>2.4728906903983017</v>
      </c>
      <c r="M5623" s="52" t="s">
        <v>939</v>
      </c>
      <c r="N5623" s="52" t="s">
        <v>947</v>
      </c>
      <c r="O5623" s="59" t="s">
        <v>1950</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939</v>
      </c>
      <c r="K5624" s="185" t="s">
        <v>115</v>
      </c>
      <c r="L5624" s="193">
        <v>1.2213725392902002</v>
      </c>
      <c r="M5624" s="52" t="s">
        <v>939</v>
      </c>
      <c r="N5624" s="52" t="s">
        <v>947</v>
      </c>
      <c r="O5624" s="59" t="s">
        <v>1950</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939</v>
      </c>
      <c r="K5625" s="185" t="s">
        <v>115</v>
      </c>
      <c r="L5625" s="193">
        <v>0.69633523887085991</v>
      </c>
      <c r="M5625" s="52" t="s">
        <v>939</v>
      </c>
      <c r="N5625" s="52" t="s">
        <v>947</v>
      </c>
      <c r="O5625" s="59" t="s">
        <v>1950</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939</v>
      </c>
      <c r="K5626" s="185" t="s">
        <v>115</v>
      </c>
      <c r="L5626" s="193">
        <v>0.17394465690820202</v>
      </c>
      <c r="M5626" s="52" t="s">
        <v>939</v>
      </c>
      <c r="N5626" s="52" t="s">
        <v>947</v>
      </c>
      <c r="O5626" s="59" t="s">
        <v>1950</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957</v>
      </c>
      <c r="K5627" s="185" t="s">
        <v>115</v>
      </c>
      <c r="L5627" s="193">
        <v>0.03</v>
      </c>
      <c r="M5627" s="52" t="s">
        <v>957</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957</v>
      </c>
      <c r="K5628" s="185" t="s">
        <v>115</v>
      </c>
      <c r="L5628" s="193">
        <v>0.4</v>
      </c>
      <c r="M5628" s="52" t="s">
        <v>957</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957</v>
      </c>
      <c r="K5629" s="185" t="s">
        <v>115</v>
      </c>
      <c r="L5629" s="193">
        <v>0.66</v>
      </c>
      <c r="M5629" s="52" t="s">
        <v>957</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957</v>
      </c>
      <c r="K5630" s="185" t="s">
        <v>115</v>
      </c>
      <c r="L5630" s="193">
        <v>0.98</v>
      </c>
      <c r="M5630" s="193" t="s">
        <v>957</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957</v>
      </c>
      <c r="K5631" s="185" t="s">
        <v>115</v>
      </c>
      <c r="L5631" s="193">
        <v>1.1000000000000001</v>
      </c>
      <c r="M5631" s="193" t="s">
        <v>957</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957</v>
      </c>
      <c r="K5632" s="185" t="s">
        <v>115</v>
      </c>
      <c r="L5632" s="193">
        <v>0.83</v>
      </c>
      <c r="M5632" s="193" t="s">
        <v>957</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957</v>
      </c>
      <c r="K5633" s="185" t="s">
        <v>115</v>
      </c>
      <c r="L5633" s="193">
        <v>0.69</v>
      </c>
      <c r="M5633" s="193" t="s">
        <v>957</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957</v>
      </c>
      <c r="K5634" s="185" t="s">
        <v>115</v>
      </c>
      <c r="L5634" s="193">
        <v>0.46</v>
      </c>
      <c r="M5634" s="193" t="s">
        <v>957</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957</v>
      </c>
      <c r="K5635" s="185" t="s">
        <v>115</v>
      </c>
      <c r="L5635" s="193">
        <v>0.32</v>
      </c>
      <c r="M5635" s="193" t="s">
        <v>957</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957</v>
      </c>
      <c r="K5636" s="185" t="s">
        <v>115</v>
      </c>
      <c r="L5636" s="193">
        <v>0.16</v>
      </c>
      <c r="M5636" s="193" t="s">
        <v>957</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957</v>
      </c>
      <c r="K5637" s="185" t="s">
        <v>115</v>
      </c>
      <c r="L5637" s="193">
        <v>0.08</v>
      </c>
      <c r="M5637" s="52" t="s">
        <v>957</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957</v>
      </c>
      <c r="K5638" s="185" t="s">
        <v>115</v>
      </c>
      <c r="L5638" s="193">
        <v>0.05</v>
      </c>
      <c r="M5638" s="193" t="s">
        <v>957</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957</v>
      </c>
      <c r="K5639" s="185" t="s">
        <v>115</v>
      </c>
      <c r="L5639" s="193">
        <v>0.17</v>
      </c>
      <c r="M5639" s="193" t="s">
        <v>957</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957</v>
      </c>
      <c r="K5640" s="185" t="s">
        <v>115</v>
      </c>
      <c r="L5640" s="193">
        <v>0.32</v>
      </c>
      <c r="M5640" s="193" t="s">
        <v>957</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957</v>
      </c>
      <c r="K5641" s="185" t="s">
        <v>115</v>
      </c>
      <c r="L5641" s="193">
        <v>0.28000000000000003</v>
      </c>
      <c r="M5641" s="193" t="s">
        <v>957</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957</v>
      </c>
      <c r="K5642" s="185" t="s">
        <v>115</v>
      </c>
      <c r="L5642" s="193">
        <v>0.59</v>
      </c>
      <c r="M5642" s="193" t="s">
        <v>957</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957</v>
      </c>
      <c r="K5643" s="185" t="s">
        <v>115</v>
      </c>
      <c r="L5643" s="193">
        <v>0.55000000000000004</v>
      </c>
      <c r="M5643" s="193" t="s">
        <v>957</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957</v>
      </c>
      <c r="K5644" s="185" t="s">
        <v>115</v>
      </c>
      <c r="L5644" s="193">
        <v>0.33</v>
      </c>
      <c r="M5644" s="193" t="s">
        <v>957</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957</v>
      </c>
      <c r="K5645" s="185" t="s">
        <v>115</v>
      </c>
      <c r="L5645" s="193">
        <v>0.19</v>
      </c>
      <c r="M5645" s="193" t="s">
        <v>957</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957</v>
      </c>
      <c r="K5646" s="185" t="s">
        <v>115</v>
      </c>
      <c r="L5646" s="193">
        <v>0.16</v>
      </c>
      <c r="M5646" s="193" t="s">
        <v>957</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957</v>
      </c>
      <c r="K5647" s="185" t="s">
        <v>115</v>
      </c>
      <c r="L5647" s="193">
        <v>0.47</v>
      </c>
      <c r="M5647" s="193" t="s">
        <v>957</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957</v>
      </c>
      <c r="K5648" s="185" t="s">
        <v>115</v>
      </c>
      <c r="L5648" s="193">
        <v>0.11</v>
      </c>
      <c r="M5648" s="193" t="s">
        <v>957</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957</v>
      </c>
      <c r="K5649" s="185" t="s">
        <v>115</v>
      </c>
      <c r="L5649" s="193">
        <v>0.74</v>
      </c>
      <c r="M5649" s="193" t="s">
        <v>957</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957</v>
      </c>
      <c r="K5650" s="185" t="s">
        <v>115</v>
      </c>
      <c r="L5650" s="193">
        <v>0.16</v>
      </c>
      <c r="M5650" s="52" t="s">
        <v>957</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957</v>
      </c>
      <c r="K5651" s="185" t="s">
        <v>115</v>
      </c>
      <c r="L5651" s="193">
        <v>0.39</v>
      </c>
      <c r="M5651" s="52" t="s">
        <v>957</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957</v>
      </c>
      <c r="K5652" s="185" t="s">
        <v>115</v>
      </c>
      <c r="L5652" s="193">
        <v>0.3</v>
      </c>
      <c r="M5652" s="52" t="s">
        <v>957</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957</v>
      </c>
      <c r="K5653" s="185" t="s">
        <v>115</v>
      </c>
      <c r="L5653" s="193">
        <v>0.82</v>
      </c>
      <c r="M5653" s="52" t="s">
        <v>957</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957</v>
      </c>
      <c r="K5654" s="185" t="s">
        <v>115</v>
      </c>
      <c r="L5654" s="193">
        <v>0.96</v>
      </c>
      <c r="M5654" s="52" t="s">
        <v>957</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957</v>
      </c>
      <c r="K5655" s="185" t="s">
        <v>115</v>
      </c>
      <c r="L5655" s="193">
        <v>0.52</v>
      </c>
      <c r="M5655" s="52" t="s">
        <v>957</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957</v>
      </c>
      <c r="K5656" s="185" t="s">
        <v>115</v>
      </c>
      <c r="L5656" s="193">
        <v>0.42</v>
      </c>
      <c r="M5656" s="52" t="s">
        <v>957</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957</v>
      </c>
      <c r="K5657" s="185" t="s">
        <v>115</v>
      </c>
      <c r="L5657" s="193">
        <v>0.26</v>
      </c>
      <c r="M5657" s="52" t="s">
        <v>957</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957</v>
      </c>
      <c r="K5658" s="185" t="s">
        <v>115</v>
      </c>
      <c r="L5658" s="193">
        <v>0.12</v>
      </c>
      <c r="M5658" s="52" t="s">
        <v>957</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957</v>
      </c>
      <c r="K5659" s="185" t="s">
        <v>115</v>
      </c>
      <c r="L5659" s="193">
        <v>7.0000000000000007E-2</v>
      </c>
      <c r="M5659" s="52" t="s">
        <v>957</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957</v>
      </c>
      <c r="K5660" s="185" t="s">
        <v>115</v>
      </c>
      <c r="L5660" s="193">
        <v>0.05</v>
      </c>
      <c r="M5660" s="52" t="s">
        <v>957</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957</v>
      </c>
      <c r="K5661" s="185" t="s">
        <v>115</v>
      </c>
      <c r="L5661" s="193">
        <v>0.22</v>
      </c>
      <c r="M5661" s="52" t="s">
        <v>957</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957</v>
      </c>
      <c r="K5662" s="185" t="s">
        <v>115</v>
      </c>
      <c r="L5662" s="193">
        <v>0.78</v>
      </c>
      <c r="M5662" s="52" t="s">
        <v>957</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957</v>
      </c>
      <c r="K5663" s="185" t="s">
        <v>115</v>
      </c>
      <c r="L5663" s="193">
        <v>0.98</v>
      </c>
      <c r="M5663" s="52" t="s">
        <v>957</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957</v>
      </c>
      <c r="K5664" s="185" t="s">
        <v>115</v>
      </c>
      <c r="L5664" s="193">
        <v>0.8</v>
      </c>
      <c r="M5664" s="52" t="s">
        <v>957</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957</v>
      </c>
      <c r="K5665" s="185" t="s">
        <v>115</v>
      </c>
      <c r="L5665" s="193">
        <v>0.68</v>
      </c>
      <c r="M5665" s="52" t="s">
        <v>957</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957</v>
      </c>
      <c r="K5666" s="185" t="s">
        <v>115</v>
      </c>
      <c r="L5666" s="193">
        <v>0.32</v>
      </c>
      <c r="M5666" s="52" t="s">
        <v>957</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957</v>
      </c>
      <c r="K5667" s="185" t="s">
        <v>115</v>
      </c>
      <c r="L5667" s="193">
        <v>0.15</v>
      </c>
      <c r="M5667" s="52" t="s">
        <v>957</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957</v>
      </c>
      <c r="K5668" s="185" t="s">
        <v>115</v>
      </c>
      <c r="L5668" s="193">
        <v>1.1399999999999999</v>
      </c>
      <c r="M5668" s="52" t="s">
        <v>957</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957</v>
      </c>
      <c r="K5669" s="185" t="s">
        <v>115</v>
      </c>
      <c r="L5669" s="193">
        <v>0.16</v>
      </c>
      <c r="M5669" s="52" t="s">
        <v>957</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957</v>
      </c>
      <c r="K5670" s="185" t="s">
        <v>115</v>
      </c>
      <c r="L5670" s="193">
        <v>0.92</v>
      </c>
      <c r="M5670" s="52" t="s">
        <v>957</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957</v>
      </c>
      <c r="K5671" s="185" t="s">
        <v>115</v>
      </c>
      <c r="L5671" s="193">
        <v>0.23</v>
      </c>
      <c r="M5671" s="52" t="s">
        <v>957</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957</v>
      </c>
      <c r="K5672" s="185" t="s">
        <v>115</v>
      </c>
      <c r="L5672" s="193">
        <v>0.64</v>
      </c>
      <c r="M5672" s="52" t="s">
        <v>957</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957</v>
      </c>
      <c r="K5673" s="185" t="s">
        <v>115</v>
      </c>
      <c r="L5673" s="193">
        <v>0.5</v>
      </c>
      <c r="M5673" s="52" t="s">
        <v>957</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957</v>
      </c>
      <c r="K5674" s="185" t="s">
        <v>115</v>
      </c>
      <c r="L5674" s="193">
        <v>0.75</v>
      </c>
      <c r="M5674" s="52" t="s">
        <v>957</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957</v>
      </c>
      <c r="K5675" s="185" t="s">
        <v>115</v>
      </c>
      <c r="L5675" s="193">
        <v>1.49</v>
      </c>
      <c r="M5675" s="52" t="s">
        <v>957</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957</v>
      </c>
      <c r="K5676" s="185" t="s">
        <v>115</v>
      </c>
      <c r="L5676" s="193">
        <v>0.8</v>
      </c>
      <c r="M5676" s="52" t="s">
        <v>957</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957</v>
      </c>
      <c r="K5677" s="185" t="s">
        <v>115</v>
      </c>
      <c r="L5677" s="193">
        <v>0.56999999999999995</v>
      </c>
      <c r="M5677" s="52" t="s">
        <v>957</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957</v>
      </c>
      <c r="K5678" s="185" t="s">
        <v>115</v>
      </c>
      <c r="L5678" s="193">
        <v>0.39</v>
      </c>
      <c r="M5678" s="52" t="s">
        <v>957</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957</v>
      </c>
      <c r="K5679" s="185" t="s">
        <v>115</v>
      </c>
      <c r="L5679" s="193">
        <v>0.19</v>
      </c>
      <c r="M5679" s="52" t="s">
        <v>957</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957</v>
      </c>
      <c r="K5680" s="185" t="s">
        <v>115</v>
      </c>
      <c r="L5680" s="193">
        <v>0.1</v>
      </c>
      <c r="M5680" s="52" t="s">
        <v>957</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957</v>
      </c>
      <c r="K5681" s="185" t="s">
        <v>115</v>
      </c>
      <c r="L5681" s="193">
        <v>7.0000000000000007E-2</v>
      </c>
      <c r="M5681" s="52" t="s">
        <v>957</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939</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939</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939</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939</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939</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939</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939</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939</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939</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939</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939</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939</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939</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939</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939</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939</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939</v>
      </c>
      <c r="K5698" s="237" t="s">
        <v>115</v>
      </c>
      <c r="L5698" s="193">
        <v>68.898319999999998</v>
      </c>
      <c r="M5698" s="52" t="s">
        <v>939</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939</v>
      </c>
      <c r="K5699" s="237" t="s">
        <v>115</v>
      </c>
      <c r="L5699" s="193">
        <v>44.581699999999998</v>
      </c>
      <c r="M5699" s="52" t="s">
        <v>939</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939</v>
      </c>
      <c r="K5700" s="237" t="s">
        <v>115</v>
      </c>
      <c r="L5700" s="193">
        <v>8.4767840000000003</v>
      </c>
      <c r="M5700" s="52" t="s">
        <v>939</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939</v>
      </c>
      <c r="K5701" s="237" t="s">
        <v>115</v>
      </c>
      <c r="L5701" s="193">
        <v>8.9239200000000007</v>
      </c>
      <c r="M5701" s="52" t="s">
        <v>939</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939</v>
      </c>
      <c r="K5702" s="237" t="s">
        <v>115</v>
      </c>
      <c r="L5702" s="193">
        <v>4.6013450000000002</v>
      </c>
      <c r="M5702" s="52" t="s">
        <v>939</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939</v>
      </c>
      <c r="K5703" s="237" t="s">
        <v>115</v>
      </c>
      <c r="L5703" s="193">
        <v>5.1037119999999998</v>
      </c>
      <c r="M5703" s="52" t="s">
        <v>939</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939</v>
      </c>
      <c r="K5704" s="237" t="s">
        <v>115</v>
      </c>
      <c r="L5704" s="193">
        <v>2.7418170000000002</v>
      </c>
      <c r="M5704" s="52" t="s">
        <v>939</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939</v>
      </c>
      <c r="K5705" s="237" t="s">
        <v>115</v>
      </c>
      <c r="L5705" s="193">
        <v>2.177832</v>
      </c>
      <c r="M5705" s="52" t="s">
        <v>939</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939</v>
      </c>
      <c r="K5706" s="237" t="s">
        <v>115</v>
      </c>
      <c r="L5706" s="193">
        <v>1.5763590000000001</v>
      </c>
      <c r="M5706" s="52" t="s">
        <v>939</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939</v>
      </c>
      <c r="K5707" s="237" t="s">
        <v>115</v>
      </c>
      <c r="L5707" s="193">
        <v>0.92210029999999998</v>
      </c>
      <c r="M5707" s="52" t="s">
        <v>939</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939</v>
      </c>
      <c r="K5708" s="237" t="s">
        <v>115</v>
      </c>
      <c r="L5708" s="193">
        <v>0.33130690000000002</v>
      </c>
      <c r="M5708" s="52" t="s">
        <v>939</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939</v>
      </c>
      <c r="K5709" s="237" t="s">
        <v>115</v>
      </c>
      <c r="L5709" s="193">
        <v>0.23636509999999999</v>
      </c>
      <c r="M5709" s="52" t="s">
        <v>939</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939</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939</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939</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939</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939</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939</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939</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939</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939</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939</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939</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939</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939</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939</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939</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939</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939</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939</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939</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939</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939</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939</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939</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939</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939</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939</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939</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939</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939</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939</v>
      </c>
      <c r="K5739" s="237" t="s">
        <v>115</v>
      </c>
      <c r="L5739" s="193">
        <v>44.623159999999999</v>
      </c>
      <c r="M5739" s="52" t="s">
        <v>939</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939</v>
      </c>
      <c r="K5740" s="237" t="s">
        <v>115</v>
      </c>
      <c r="L5740" s="193">
        <v>30.150790000000001</v>
      </c>
      <c r="M5740" s="52" t="s">
        <v>939</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939</v>
      </c>
      <c r="K5741" s="237" t="s">
        <v>115</v>
      </c>
      <c r="L5741" s="193">
        <v>19.69849</v>
      </c>
      <c r="M5741" s="52" t="s">
        <v>939</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939</v>
      </c>
      <c r="K5742" s="237" t="s">
        <v>115</v>
      </c>
      <c r="L5742" s="193">
        <v>17.286429999999999</v>
      </c>
      <c r="M5742" s="52" t="s">
        <v>939</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939</v>
      </c>
      <c r="K5743" s="237" t="s">
        <v>115</v>
      </c>
      <c r="L5743" s="193">
        <v>12.46231</v>
      </c>
      <c r="M5743" s="52" t="s">
        <v>939</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939</v>
      </c>
      <c r="K5744" s="237" t="s">
        <v>115</v>
      </c>
      <c r="L5744" s="193">
        <v>8.0402070000000005</v>
      </c>
      <c r="M5744" s="52" t="s">
        <v>939</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939</v>
      </c>
      <c r="K5745" s="237" t="s">
        <v>115</v>
      </c>
      <c r="L5745" s="193">
        <v>8.8442270000000001</v>
      </c>
      <c r="M5745" s="52" t="s">
        <v>939</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939</v>
      </c>
      <c r="K5746" s="237" t="s">
        <v>115</v>
      </c>
      <c r="L5746" s="193">
        <v>7.6381870000000003</v>
      </c>
      <c r="M5746" s="52" t="s">
        <v>939</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939</v>
      </c>
      <c r="K5747" s="237" t="s">
        <v>115</v>
      </c>
      <c r="L5747" s="193">
        <v>5.6281379999999999</v>
      </c>
      <c r="M5747" s="52" t="s">
        <v>939</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939</v>
      </c>
      <c r="K5748" s="237" t="s">
        <v>115</v>
      </c>
      <c r="L5748" s="193">
        <v>5.628139</v>
      </c>
      <c r="M5748" s="52" t="s">
        <v>939</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939</v>
      </c>
      <c r="K5749" s="237" t="s">
        <v>115</v>
      </c>
      <c r="L5749" s="193">
        <v>3.6180889999999999</v>
      </c>
      <c r="M5749" s="52" t="s">
        <v>939</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939</v>
      </c>
      <c r="K5750" s="237" t="s">
        <v>115</v>
      </c>
      <c r="L5750" s="193">
        <v>2.8140700000000001</v>
      </c>
      <c r="M5750" s="52" t="s">
        <v>939</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939</v>
      </c>
      <c r="K5751" s="237" t="s">
        <v>115</v>
      </c>
      <c r="L5751" s="193">
        <v>2.4120599999999999</v>
      </c>
      <c r="M5751" s="52" t="s">
        <v>939</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939</v>
      </c>
      <c r="K5752" s="237" t="s">
        <v>115</v>
      </c>
      <c r="M5752" s="52" t="s">
        <v>939</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939</v>
      </c>
      <c r="K5753" s="237" t="s">
        <v>115</v>
      </c>
      <c r="M5753" s="52" t="s">
        <v>939</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939</v>
      </c>
      <c r="K5754" s="237" t="s">
        <v>115</v>
      </c>
      <c r="M5754" s="52" t="s">
        <v>939</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939</v>
      </c>
      <c r="K5755" s="237" t="s">
        <v>115</v>
      </c>
      <c r="M5755" s="52" t="s">
        <v>939</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939</v>
      </c>
      <c r="K5756" s="237" t="s">
        <v>115</v>
      </c>
      <c r="L5756" s="193">
        <v>11.25628</v>
      </c>
      <c r="M5756" s="52" t="s">
        <v>939</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939</v>
      </c>
      <c r="K5757" s="237" t="s">
        <v>115</v>
      </c>
      <c r="L5757" s="193">
        <v>45.025120000000001</v>
      </c>
      <c r="M5757" s="52" t="s">
        <v>939</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939</v>
      </c>
      <c r="K5758" s="237" t="s">
        <v>115</v>
      </c>
      <c r="L5758" s="193">
        <v>43.015079999999998</v>
      </c>
      <c r="M5758" s="52" t="s">
        <v>939</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939</v>
      </c>
      <c r="K5759" s="237" t="s">
        <v>115</v>
      </c>
      <c r="L5759" s="193">
        <v>28.54271</v>
      </c>
      <c r="M5759" s="52" t="s">
        <v>939</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939</v>
      </c>
      <c r="K5760" s="237" t="s">
        <v>115</v>
      </c>
      <c r="L5760" s="193">
        <v>22.51257</v>
      </c>
      <c r="M5760" s="52" t="s">
        <v>939</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939</v>
      </c>
      <c r="K5761" s="237" t="s">
        <v>115</v>
      </c>
      <c r="L5761" s="193">
        <v>13.668340000000001</v>
      </c>
      <c r="M5761" s="52" t="s">
        <v>939</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939</v>
      </c>
      <c r="K5762" s="237" t="s">
        <v>115</v>
      </c>
      <c r="L5762" s="193">
        <v>9.2462269999999993</v>
      </c>
      <c r="M5762" s="52" t="s">
        <v>939</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939</v>
      </c>
      <c r="K5763" s="237" t="s">
        <v>115</v>
      </c>
      <c r="L5763" s="193">
        <v>9.6482349999999997</v>
      </c>
      <c r="M5763" s="52" t="s">
        <v>939</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939</v>
      </c>
      <c r="K5764" s="237" t="s">
        <v>115</v>
      </c>
      <c r="L5764" s="193">
        <v>11.25628</v>
      </c>
      <c r="M5764" s="52" t="s">
        <v>939</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939</v>
      </c>
      <c r="K5765" s="237" t="s">
        <v>115</v>
      </c>
      <c r="L5765" s="193">
        <v>6.8341729999999998</v>
      </c>
      <c r="M5765" s="52" t="s">
        <v>939</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939</v>
      </c>
      <c r="K5766" s="237" t="s">
        <v>115</v>
      </c>
      <c r="L5766" s="193">
        <v>7.6381930000000002</v>
      </c>
      <c r="M5766" s="52" t="s">
        <v>939</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939</v>
      </c>
      <c r="K5767" s="237" t="s">
        <v>115</v>
      </c>
      <c r="L5767" s="193">
        <v>2.4120620000000002</v>
      </c>
      <c r="M5767" s="52" t="s">
        <v>939</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939</v>
      </c>
      <c r="K5768" s="237" t="s">
        <v>115</v>
      </c>
      <c r="L5768" s="193">
        <v>1.6080399999999999</v>
      </c>
      <c r="M5768" s="52" t="s">
        <v>939</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939</v>
      </c>
      <c r="K5769" s="237" t="s">
        <v>115</v>
      </c>
      <c r="M5769" s="52" t="s">
        <v>939</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939</v>
      </c>
      <c r="K5770" s="237" t="s">
        <v>115</v>
      </c>
      <c r="M5770" s="52" t="s">
        <v>939</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939</v>
      </c>
      <c r="K5771" s="237" t="s">
        <v>115</v>
      </c>
      <c r="M5771" s="52" t="s">
        <v>939</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939</v>
      </c>
      <c r="K5772" s="237" t="s">
        <v>115</v>
      </c>
      <c r="M5772" s="52" t="s">
        <v>939</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939</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939</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939</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939</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939</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939</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939</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939</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939</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939</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939</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939</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939</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939</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939</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939</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939</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939</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939</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939</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939</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939</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939</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939</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939</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939</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939</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939</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939</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939</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939</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939</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939</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939</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939</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939</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939</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939</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939</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939</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939</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939</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939</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939</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939</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939</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939</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939</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939</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939</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939</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939</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939</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939</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939</v>
      </c>
      <c r="K5827" s="237" t="s">
        <v>115</v>
      </c>
      <c r="L5827" s="193">
        <v>79.164760000000001</v>
      </c>
      <c r="M5827" s="52" t="s">
        <v>939</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939</v>
      </c>
      <c r="K5828" s="237" t="s">
        <v>115</v>
      </c>
      <c r="L5828" s="193">
        <v>55.092610000000001</v>
      </c>
      <c r="M5828" s="52" t="s">
        <v>939</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939</v>
      </c>
      <c r="K5829" s="237" t="s">
        <v>115</v>
      </c>
      <c r="L5829" s="193">
        <v>42.59254</v>
      </c>
      <c r="M5829" s="52" t="s">
        <v>939</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939</v>
      </c>
      <c r="K5830" s="237" t="s">
        <v>115</v>
      </c>
      <c r="L5830" s="193">
        <v>26.38889</v>
      </c>
      <c r="M5830" s="52" t="s">
        <v>939</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939</v>
      </c>
      <c r="K5831" s="237" t="s">
        <v>115</v>
      </c>
      <c r="L5831" s="193">
        <v>18.518519999999999</v>
      </c>
      <c r="M5831" s="52" t="s">
        <v>939</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939</v>
      </c>
      <c r="K5832" s="237" t="s">
        <v>115</v>
      </c>
      <c r="L5832" s="193">
        <v>13.42592</v>
      </c>
      <c r="M5832" s="52" t="s">
        <v>939</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939</v>
      </c>
      <c r="K5833" s="237" t="s">
        <v>115</v>
      </c>
      <c r="L5833" s="193">
        <v>6.0185149999999998</v>
      </c>
      <c r="M5833" s="52" t="s">
        <v>939</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939</v>
      </c>
      <c r="K5834" s="237" t="s">
        <v>115</v>
      </c>
      <c r="L5834" s="193">
        <v>4.6277280000000003</v>
      </c>
      <c r="M5834" s="52" t="s">
        <v>939</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939</v>
      </c>
      <c r="K5835" s="237" t="s">
        <v>115</v>
      </c>
      <c r="L5835" s="193">
        <v>64.285970000000006</v>
      </c>
      <c r="M5835" s="52" t="s">
        <v>939</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939</v>
      </c>
      <c r="K5836" s="237" t="s">
        <v>115</v>
      </c>
      <c r="L5836" s="193">
        <v>50.97495</v>
      </c>
      <c r="M5836" s="52" t="s">
        <v>939</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939</v>
      </c>
      <c r="K5837" s="237" t="s">
        <v>115</v>
      </c>
      <c r="L5837" s="193">
        <v>28.573090000000001</v>
      </c>
      <c r="M5837" s="52" t="s">
        <v>939</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939</v>
      </c>
      <c r="K5838" s="237" t="s">
        <v>115</v>
      </c>
      <c r="L5838" s="193">
        <v>19.480589999999999</v>
      </c>
      <c r="M5838" s="52" t="s">
        <v>939</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939</v>
      </c>
      <c r="K5839" s="237" t="s">
        <v>115</v>
      </c>
      <c r="L5839" s="193">
        <v>20.454630000000002</v>
      </c>
      <c r="M5839" s="52" t="s">
        <v>939</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939</v>
      </c>
      <c r="K5840" s="237" t="s">
        <v>115</v>
      </c>
      <c r="L5840" s="193">
        <v>9.7418209999999998</v>
      </c>
      <c r="M5840" s="52" t="s">
        <v>939</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939</v>
      </c>
      <c r="K5841" s="237" t="s">
        <v>115</v>
      </c>
      <c r="L5841" s="193">
        <v>6.8185849999999997</v>
      </c>
      <c r="M5841" s="52" t="s">
        <v>939</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939</v>
      </c>
      <c r="K5842" s="237" t="s">
        <v>115</v>
      </c>
      <c r="L5842" s="193">
        <v>3.8957380000000001</v>
      </c>
      <c r="M5842" s="52" t="s">
        <v>939</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939</v>
      </c>
      <c r="K5843" s="237" t="s">
        <v>115</v>
      </c>
      <c r="L5843" s="193">
        <v>79.221109999999996</v>
      </c>
      <c r="M5843" s="52" t="s">
        <v>939</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939</v>
      </c>
      <c r="K5844" s="237" t="s">
        <v>115</v>
      </c>
      <c r="L5844" s="193">
        <v>49.349730000000001</v>
      </c>
      <c r="M5844" s="52" t="s">
        <v>939</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939</v>
      </c>
      <c r="K5845" s="237" t="s">
        <v>115</v>
      </c>
      <c r="L5845" s="193">
        <v>36.363039999999998</v>
      </c>
      <c r="M5845" s="52" t="s">
        <v>939</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939</v>
      </c>
      <c r="K5846" s="237" t="s">
        <v>115</v>
      </c>
      <c r="L5846" s="193">
        <v>25.649419999999999</v>
      </c>
      <c r="M5846" s="52" t="s">
        <v>939</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939</v>
      </c>
      <c r="K5847" s="237" t="s">
        <v>115</v>
      </c>
      <c r="L5847" s="193">
        <v>23.052409999999998</v>
      </c>
      <c r="M5847" s="52" t="s">
        <v>939</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939</v>
      </c>
      <c r="K5848" s="237" t="s">
        <v>115</v>
      </c>
      <c r="L5848" s="193">
        <v>15.908770000000001</v>
      </c>
      <c r="M5848" s="52" t="s">
        <v>939</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939</v>
      </c>
      <c r="K5849" s="237" t="s">
        <v>115</v>
      </c>
      <c r="L5849" s="193">
        <v>9.4160039999999992</v>
      </c>
      <c r="M5849" s="52" t="s">
        <v>939</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939</v>
      </c>
      <c r="K5850" s="237" t="s">
        <v>115</v>
      </c>
      <c r="L5850" s="193">
        <v>8.4419749999999993</v>
      </c>
      <c r="M5850" s="52" t="s">
        <v>939</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939</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939</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939</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939</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939</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939</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939</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939</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939</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939</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939</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939</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939</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939</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939</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939</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939</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939</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939</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939</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939</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939</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939</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939</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939</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939</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939</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939</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939</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939</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939</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939</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939</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939</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939</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939</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939</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939</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939</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939</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939</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939</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939</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939</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939</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939</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939</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939</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939</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939</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939</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939</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939</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939</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939</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939</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939</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939</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939</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939</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939</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939</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939</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939</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939</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939</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939</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939</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939</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939</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939</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939</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939</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939</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939</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939</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939</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939</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939</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939</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939</v>
      </c>
      <c r="K5931" s="237" t="s">
        <v>115</v>
      </c>
      <c r="L5931" s="193">
        <v>1.923076923</v>
      </c>
      <c r="M5931" s="52" t="s">
        <v>939</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939</v>
      </c>
      <c r="K5932" s="237" t="s">
        <v>115</v>
      </c>
      <c r="L5932" s="193">
        <v>23.333333329999999</v>
      </c>
      <c r="M5932" s="52" t="s">
        <v>939</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939</v>
      </c>
      <c r="K5933" s="237" t="s">
        <v>115</v>
      </c>
      <c r="L5933" s="193">
        <v>34.48706198</v>
      </c>
      <c r="M5933" s="52" t="s">
        <v>939</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939</v>
      </c>
      <c r="K5934" s="237" t="s">
        <v>115</v>
      </c>
      <c r="L5934" s="193">
        <v>27.307574800000001</v>
      </c>
      <c r="M5934" s="52" t="s">
        <v>939</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939</v>
      </c>
      <c r="K5935" s="237" t="s">
        <v>115</v>
      </c>
      <c r="L5935" s="193">
        <v>22.564220079999998</v>
      </c>
      <c r="M5935" s="52" t="s">
        <v>939</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939</v>
      </c>
      <c r="K5936" s="237" t="s">
        <v>115</v>
      </c>
      <c r="L5936" s="193">
        <v>16.025758540000002</v>
      </c>
      <c r="M5936" s="52" t="s">
        <v>939</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939</v>
      </c>
      <c r="K5937" s="237" t="s">
        <v>115</v>
      </c>
      <c r="L5937" s="193">
        <v>11.025641029999999</v>
      </c>
      <c r="M5937" s="52" t="s">
        <v>939</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939</v>
      </c>
      <c r="K5938" s="237" t="s">
        <v>115</v>
      </c>
      <c r="L5938" s="193">
        <v>10.12820513</v>
      </c>
      <c r="M5938" s="52" t="s">
        <v>939</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939</v>
      </c>
      <c r="K5939" s="237" t="s">
        <v>115</v>
      </c>
      <c r="L5939" s="193">
        <v>8.3330983100000005</v>
      </c>
      <c r="M5939" s="52" t="s">
        <v>939</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939</v>
      </c>
      <c r="K5940" s="237" t="s">
        <v>115</v>
      </c>
      <c r="L5940" s="193">
        <v>7.5641025639999997</v>
      </c>
      <c r="M5940" s="52" t="s">
        <v>939</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939</v>
      </c>
      <c r="K5941" s="237" t="s">
        <v>115</v>
      </c>
      <c r="L5941" s="193">
        <v>5.8976709209999996</v>
      </c>
      <c r="M5941" s="52" t="s">
        <v>939</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939</v>
      </c>
      <c r="K5942" s="237" t="s">
        <v>115</v>
      </c>
      <c r="L5942" s="193">
        <v>4.3592093820000004</v>
      </c>
      <c r="M5942" s="52" t="s">
        <v>939</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939</v>
      </c>
      <c r="K5943" s="237" t="s">
        <v>115</v>
      </c>
      <c r="L5943" s="193">
        <v>65.028901730000001</v>
      </c>
      <c r="M5943" s="52" t="s">
        <v>939</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939</v>
      </c>
      <c r="K5944" s="237" t="s">
        <v>115</v>
      </c>
      <c r="L5944" s="193">
        <v>34.682080919999997</v>
      </c>
      <c r="M5944" s="52" t="s">
        <v>939</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939</v>
      </c>
      <c r="K5945" s="237" t="s">
        <v>115</v>
      </c>
      <c r="L5945" s="193">
        <v>26.01156069</v>
      </c>
      <c r="M5945" s="52" t="s">
        <v>939</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939</v>
      </c>
      <c r="K5946" s="237" t="s">
        <v>115</v>
      </c>
      <c r="L5946" s="193">
        <v>29.479768790000001</v>
      </c>
      <c r="M5946" s="52" t="s">
        <v>939</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939</v>
      </c>
      <c r="K5947" s="237" t="s">
        <v>115</v>
      </c>
      <c r="L5947" s="193">
        <v>14.73988439</v>
      </c>
      <c r="M5947" s="52" t="s">
        <v>939</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939</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939</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939</v>
      </c>
      <c r="K5950" s="237" t="s">
        <v>115</v>
      </c>
      <c r="L5950" s="193">
        <v>3.534941238</v>
      </c>
      <c r="M5950" s="52" t="s">
        <v>939</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939</v>
      </c>
      <c r="K5951" s="237" t="s">
        <v>115</v>
      </c>
      <c r="L5951" s="193">
        <v>1.4082164619999999</v>
      </c>
      <c r="M5951" s="52" t="s">
        <v>939</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939</v>
      </c>
      <c r="K5952" s="237" t="s">
        <v>115</v>
      </c>
      <c r="L5952" s="193">
        <v>0.1057603</v>
      </c>
      <c r="M5952" s="52" t="s">
        <v>939</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939</v>
      </c>
      <c r="K5953" s="237" t="s">
        <v>115</v>
      </c>
      <c r="L5953" s="193">
        <v>0.59295346699999996</v>
      </c>
      <c r="M5953" s="52" t="s">
        <v>939</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939</v>
      </c>
      <c r="K5954" s="237" t="s">
        <v>115</v>
      </c>
      <c r="L5954" s="193">
        <v>0.59468864200000005</v>
      </c>
      <c r="M5954" s="52" t="s">
        <v>939</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939</v>
      </c>
      <c r="K5955" s="237" t="s">
        <v>115</v>
      </c>
      <c r="L5955" s="193">
        <v>3.3849258E-2</v>
      </c>
      <c r="M5955" s="52" t="s">
        <v>939</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939</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939</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939</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939</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939</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939</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939</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939</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939</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939</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939</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939</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939</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939</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939</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939</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939</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939</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939</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939</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939</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939</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939</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939</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939</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939</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939</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939</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939</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939</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939</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939</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939</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939</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939</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939</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939</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939</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939</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939</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939</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939</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939</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939</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939</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939</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939</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939</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939</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939</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939</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939</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939</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939</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939</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939</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939</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939</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939</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939</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939</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939</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939</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939</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939</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939</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939</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939</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939</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939</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939</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939</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939</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939</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939</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939</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939</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939</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939</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939</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939</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939</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939</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939</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939</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939</v>
      </c>
      <c r="K6041" s="237" t="s">
        <v>115</v>
      </c>
      <c r="L6041" s="193">
        <v>22.842210000000001</v>
      </c>
      <c r="M6041" s="52" t="s">
        <v>939</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939</v>
      </c>
      <c r="K6042" s="237" t="s">
        <v>115</v>
      </c>
      <c r="L6042" s="193">
        <v>81.257159999999999</v>
      </c>
      <c r="M6042" s="52" t="s">
        <v>939</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939</v>
      </c>
      <c r="K6043" s="237" t="s">
        <v>115</v>
      </c>
      <c r="L6043" s="193">
        <v>394.47550000000001</v>
      </c>
      <c r="M6043" s="52" t="s">
        <v>939</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939</v>
      </c>
      <c r="K6044" s="237" t="s">
        <v>115</v>
      </c>
      <c r="L6044" s="193">
        <v>155.64750000000001</v>
      </c>
      <c r="M6044" s="52" t="s">
        <v>939</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939</v>
      </c>
      <c r="K6045" s="237" t="s">
        <v>115</v>
      </c>
      <c r="L6045" s="193">
        <v>378.30709999999999</v>
      </c>
      <c r="M6045" s="52" t="s">
        <v>939</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939</v>
      </c>
      <c r="K6046" s="237" t="s">
        <v>115</v>
      </c>
      <c r="L6046" s="193">
        <v>194.3467</v>
      </c>
      <c r="M6046" s="52" t="s">
        <v>939</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939</v>
      </c>
      <c r="K6047" s="237" t="s">
        <v>115</v>
      </c>
      <c r="L6047" s="193">
        <v>132.40100000000001</v>
      </c>
      <c r="M6047" s="52" t="s">
        <v>939</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939</v>
      </c>
      <c r="K6048" s="237" t="s">
        <v>115</v>
      </c>
      <c r="L6048" s="193">
        <v>91.666439999999994</v>
      </c>
      <c r="M6048" s="52" t="s">
        <v>939</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939</v>
      </c>
      <c r="K6049" s="237" t="s">
        <v>115</v>
      </c>
      <c r="L6049" s="193">
        <v>60.126339999999999</v>
      </c>
      <c r="M6049" s="52" t="s">
        <v>939</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939</v>
      </c>
      <c r="K6050" s="237" t="s">
        <v>115</v>
      </c>
      <c r="L6050" s="193">
        <v>40.712299999999999</v>
      </c>
      <c r="M6050" s="52" t="s">
        <v>939</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939</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939</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939</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939</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939</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939</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939</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939</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939</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939</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939</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939</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939</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939</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939</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939</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939</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939</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939</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939</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939</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939</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939</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939</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939</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939</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939</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939</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939</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939</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939</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939</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939</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939</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939</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939</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939</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939</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939</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939</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939</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939</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939</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939</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939</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939</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939</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939</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939</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939</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939</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939</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939</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939</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939</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939</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939</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939</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939</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939</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939</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939</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939</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939</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939</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939</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939</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939</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939</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939</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939</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939</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939</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939</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939</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939</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939</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939</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939</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939</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939</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939</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939</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939</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939</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939</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939</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939</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939</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939</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939</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939</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939</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939</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939</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939</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939</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939</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939</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939</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939</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939</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939</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939</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939</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939</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939</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939</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939</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939</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939</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939</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939</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939</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939</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939</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939</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939</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939</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939</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939</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939</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939</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939</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939</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939</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939</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939</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939</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939</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939</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939</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939</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939</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939</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939</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939</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939</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939</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939</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939</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939</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939</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939</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939</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939</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939</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939</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939</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939</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939</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939</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939</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939</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939</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939</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939</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939</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939</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939</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939</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939</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939</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939</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939</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939</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939</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939</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939</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939</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939</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939</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939</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939</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939</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939</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939</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939</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939</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939</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939</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939</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939</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939</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939</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939</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939</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939</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939</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939</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939</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939</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939</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939</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939</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939</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939</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939</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939</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939</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939</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939</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939</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939</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939</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939</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939</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939</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939</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939</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939</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939</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939</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939</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939</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1954</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1954</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1954</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1954</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1954</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1955</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947</v>
      </c>
      <c r="P6287" s="42" t="s">
        <v>1956</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1958</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939</v>
      </c>
      <c r="K6289" s="41" t="s">
        <v>115</v>
      </c>
      <c r="L6289" s="193">
        <v>6.6400000000000001E-2</v>
      </c>
      <c r="M6289" s="52" t="s">
        <v>939</v>
      </c>
      <c r="N6289" s="52" t="s">
        <v>947</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939</v>
      </c>
      <c r="K6290" s="41" t="s">
        <v>115</v>
      </c>
      <c r="L6290" s="193">
        <v>0.29973499999999997</v>
      </c>
      <c r="M6290" s="52" t="s">
        <v>939</v>
      </c>
      <c r="N6290" s="52" t="s">
        <v>947</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939</v>
      </c>
      <c r="K6291" s="41" t="s">
        <v>115</v>
      </c>
      <c r="L6291" s="193">
        <v>0.29320200000000002</v>
      </c>
      <c r="M6291" s="52" t="s">
        <v>939</v>
      </c>
      <c r="N6291" s="52" t="s">
        <v>947</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939</v>
      </c>
      <c r="K6292" s="41" t="s">
        <v>115</v>
      </c>
      <c r="L6292" s="193">
        <v>0.20692099999999999</v>
      </c>
      <c r="M6292" s="52" t="s">
        <v>939</v>
      </c>
      <c r="N6292" s="52" t="s">
        <v>947</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939</v>
      </c>
      <c r="K6293" s="41" t="s">
        <v>115</v>
      </c>
      <c r="L6293" s="193">
        <v>0.25273499999999999</v>
      </c>
      <c r="M6293" s="52" t="s">
        <v>939</v>
      </c>
      <c r="N6293" s="52" t="s">
        <v>947</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939</v>
      </c>
      <c r="K6294" s="41" t="s">
        <v>115</v>
      </c>
      <c r="L6294" s="193">
        <v>0.21625800000000001</v>
      </c>
      <c r="M6294" s="52" t="s">
        <v>939</v>
      </c>
      <c r="N6294" s="52" t="s">
        <v>947</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939</v>
      </c>
      <c r="K6295" s="41" t="s">
        <v>115</v>
      </c>
      <c r="L6295" s="193">
        <v>0.159133</v>
      </c>
      <c r="M6295" s="52" t="s">
        <v>939</v>
      </c>
      <c r="N6295" s="52" t="s">
        <v>947</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939</v>
      </c>
      <c r="K6296" s="41" t="s">
        <v>115</v>
      </c>
      <c r="L6296" s="193">
        <v>0.14094899999999999</v>
      </c>
      <c r="M6296" s="52" t="s">
        <v>939</v>
      </c>
      <c r="N6296" s="52" t="s">
        <v>947</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939</v>
      </c>
      <c r="K6297" s="41" t="s">
        <v>115</v>
      </c>
      <c r="L6297" s="193">
        <v>0.16361000000000001</v>
      </c>
      <c r="M6297" s="52" t="s">
        <v>939</v>
      </c>
      <c r="N6297" s="52" t="s">
        <v>947</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939</v>
      </c>
      <c r="K6298" s="41" t="s">
        <v>115</v>
      </c>
      <c r="L6298" s="193">
        <v>0.112109</v>
      </c>
      <c r="M6298" s="52" t="s">
        <v>939</v>
      </c>
      <c r="N6298" s="52" t="s">
        <v>947</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939</v>
      </c>
      <c r="K6299" s="41" t="s">
        <v>115</v>
      </c>
      <c r="L6299" s="193">
        <v>8.5121000000000002E-2</v>
      </c>
      <c r="M6299" s="52" t="s">
        <v>939</v>
      </c>
      <c r="N6299" s="52" t="s">
        <v>947</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939</v>
      </c>
      <c r="K6300" s="41" t="s">
        <v>115</v>
      </c>
      <c r="L6300" s="193">
        <v>6.9864999999999997E-2</v>
      </c>
      <c r="M6300" s="52" t="s">
        <v>939</v>
      </c>
      <c r="N6300" s="52" t="s">
        <v>947</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939</v>
      </c>
      <c r="K6301" s="41" t="s">
        <v>115</v>
      </c>
      <c r="L6301" s="193">
        <v>6.6118999999999997E-2</v>
      </c>
      <c r="M6301" s="52" t="s">
        <v>939</v>
      </c>
      <c r="N6301" s="52" t="s">
        <v>947</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939</v>
      </c>
      <c r="K6302" s="41" t="s">
        <v>115</v>
      </c>
      <c r="L6302" s="193">
        <v>3.8877000000000002E-2</v>
      </c>
      <c r="M6302" s="52" t="s">
        <v>939</v>
      </c>
      <c r="N6302" s="52" t="s">
        <v>947</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939</v>
      </c>
      <c r="K6303" s="41" t="s">
        <v>115</v>
      </c>
      <c r="L6303" s="193">
        <v>3.056E-2</v>
      </c>
      <c r="M6303" s="52" t="s">
        <v>939</v>
      </c>
      <c r="N6303" s="52" t="s">
        <v>947</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939</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939</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939</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939</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939</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939</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939</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939</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939</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939</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939</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939</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939</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939</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939</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939</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939</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939</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939</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939</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939</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939</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939</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939</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939</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939</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939</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939</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939</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939</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939</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939</v>
      </c>
      <c r="K6335" s="41" t="s">
        <v>115</v>
      </c>
      <c r="L6335" s="193">
        <v>0.25215100000000001</v>
      </c>
      <c r="M6335" s="52" t="s">
        <v>939</v>
      </c>
      <c r="N6335" s="52" t="s">
        <v>947</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939</v>
      </c>
      <c r="K6336" s="41" t="s">
        <v>115</v>
      </c>
      <c r="L6336" s="193">
        <v>0.32640799999999998</v>
      </c>
      <c r="M6336" s="52" t="s">
        <v>939</v>
      </c>
      <c r="N6336" s="52" t="s">
        <v>947</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939</v>
      </c>
      <c r="K6337" s="41" t="s">
        <v>115</v>
      </c>
      <c r="L6337" s="193">
        <v>0.155999</v>
      </c>
      <c r="M6337" s="52" t="s">
        <v>939</v>
      </c>
      <c r="N6337" s="52" t="s">
        <v>947</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939</v>
      </c>
      <c r="K6338" s="41" t="s">
        <v>115</v>
      </c>
      <c r="L6338" s="193">
        <v>0.15879799999999999</v>
      </c>
      <c r="M6338" s="52" t="s">
        <v>939</v>
      </c>
      <c r="N6338" s="52" t="s">
        <v>947</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939</v>
      </c>
      <c r="K6339" s="41" t="s">
        <v>115</v>
      </c>
      <c r="L6339" s="193">
        <v>0.14862</v>
      </c>
      <c r="M6339" s="52" t="s">
        <v>939</v>
      </c>
      <c r="N6339" s="52" t="s">
        <v>947</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939</v>
      </c>
      <c r="K6340" s="41" t="s">
        <v>115</v>
      </c>
      <c r="L6340" s="193">
        <v>9.7304000000000002E-2</v>
      </c>
      <c r="M6340" s="52" t="s">
        <v>939</v>
      </c>
      <c r="N6340" s="52" t="s">
        <v>947</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939</v>
      </c>
      <c r="K6341" s="41" t="s">
        <v>115</v>
      </c>
      <c r="L6341" s="193">
        <v>0.10988199999999999</v>
      </c>
      <c r="M6341" s="52" t="s">
        <v>939</v>
      </c>
      <c r="N6341" s="52" t="s">
        <v>947</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939</v>
      </c>
      <c r="K6342" s="41" t="s">
        <v>115</v>
      </c>
      <c r="L6342" s="193">
        <v>6.4125000000000001E-2</v>
      </c>
      <c r="M6342" s="52" t="s">
        <v>939</v>
      </c>
      <c r="N6342" s="52" t="s">
        <v>947</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939</v>
      </c>
      <c r="K6343" s="41" t="s">
        <v>115</v>
      </c>
      <c r="L6343" s="193">
        <v>5.1061000000000002E-2</v>
      </c>
      <c r="M6343" s="52" t="s">
        <v>939</v>
      </c>
      <c r="N6343" s="52" t="s">
        <v>947</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939</v>
      </c>
      <c r="K6344" s="41" t="s">
        <v>115</v>
      </c>
      <c r="N6344" s="193"/>
      <c r="P6344" s="42" t="s">
        <v>2621</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939</v>
      </c>
      <c r="K6345" s="185" t="s">
        <v>115</v>
      </c>
      <c r="N6345" s="193"/>
      <c r="P6345" s="42" t="s">
        <v>2621</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939</v>
      </c>
      <c r="K6346" s="185" t="s">
        <v>115</v>
      </c>
      <c r="N6346" s="193"/>
      <c r="P6346" s="42" t="s">
        <v>2621</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939</v>
      </c>
      <c r="K6347" s="185" t="s">
        <v>115</v>
      </c>
      <c r="N6347" s="193"/>
      <c r="P6347" s="42" t="s">
        <v>2621</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939</v>
      </c>
      <c r="K6348" s="185" t="s">
        <v>115</v>
      </c>
      <c r="N6348" s="193"/>
      <c r="P6348" s="42" t="s">
        <v>2621</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939</v>
      </c>
      <c r="K6349" s="185" t="s">
        <v>115</v>
      </c>
      <c r="N6349" s="193"/>
      <c r="P6349" s="42" t="s">
        <v>2621</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939</v>
      </c>
      <c r="K6350" s="185" t="s">
        <v>115</v>
      </c>
      <c r="N6350" s="193"/>
      <c r="P6350" s="42" t="s">
        <v>2621</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939</v>
      </c>
      <c r="K6351" s="185" t="s">
        <v>115</v>
      </c>
      <c r="M6351" s="193"/>
      <c r="N6351" s="193"/>
      <c r="P6351" s="42" t="s">
        <v>2621</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939</v>
      </c>
      <c r="K6352" s="185" t="s">
        <v>115</v>
      </c>
      <c r="M6352" s="193"/>
      <c r="N6352" s="193"/>
      <c r="P6352" s="42" t="s">
        <v>2621</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939</v>
      </c>
      <c r="K6353" s="185" t="s">
        <v>115</v>
      </c>
      <c r="M6353" s="193"/>
      <c r="N6353" s="193"/>
      <c r="P6353" s="42" t="s">
        <v>2621</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939</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939</v>
      </c>
      <c r="K6355" s="41" t="s">
        <v>115</v>
      </c>
      <c r="L6355" s="193">
        <v>0.59075999999999995</v>
      </c>
      <c r="M6355" s="193" t="s">
        <v>939</v>
      </c>
      <c r="N6355" s="193" t="s">
        <v>947</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939</v>
      </c>
      <c r="K6356" s="41" t="s">
        <v>115</v>
      </c>
      <c r="L6356" s="193">
        <v>0.31953399999999998</v>
      </c>
      <c r="M6356" s="193" t="s">
        <v>939</v>
      </c>
      <c r="N6356" s="193" t="s">
        <v>947</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939</v>
      </c>
      <c r="K6357" s="41" t="s">
        <v>115</v>
      </c>
      <c r="L6357" s="193">
        <v>0.35088399999999997</v>
      </c>
      <c r="M6357" s="193" t="s">
        <v>939</v>
      </c>
      <c r="N6357" s="193" t="s">
        <v>947</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939</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939</v>
      </c>
      <c r="K6359" s="41" t="s">
        <v>115</v>
      </c>
      <c r="L6359" s="193">
        <v>0.20463400000000001</v>
      </c>
      <c r="M6359" s="193" t="s">
        <v>939</v>
      </c>
      <c r="N6359" s="193" t="s">
        <v>947</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939</v>
      </c>
      <c r="K6360" s="41" t="s">
        <v>115</v>
      </c>
      <c r="L6360" s="193">
        <v>0.108025</v>
      </c>
      <c r="M6360" s="193" t="s">
        <v>939</v>
      </c>
      <c r="N6360" s="193" t="s">
        <v>947</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939</v>
      </c>
      <c r="K6361" s="41" t="s">
        <v>115</v>
      </c>
      <c r="L6361" s="193">
        <v>0.10438</v>
      </c>
      <c r="M6361" s="193" t="s">
        <v>939</v>
      </c>
      <c r="N6361" s="193" t="s">
        <v>947</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939</v>
      </c>
      <c r="K6362" s="41" t="s">
        <v>115</v>
      </c>
      <c r="L6362" s="193">
        <v>8.1741999999999995E-2</v>
      </c>
      <c r="M6362" s="193" t="s">
        <v>939</v>
      </c>
      <c r="N6362" s="193" t="s">
        <v>947</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939</v>
      </c>
      <c r="K6363" s="41" t="s">
        <v>115</v>
      </c>
      <c r="L6363" s="193">
        <v>6.037E-2</v>
      </c>
      <c r="M6363" s="193" t="s">
        <v>939</v>
      </c>
      <c r="N6363" s="193" t="s">
        <v>947</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939</v>
      </c>
      <c r="K6364" s="41" t="s">
        <v>115</v>
      </c>
      <c r="L6364" s="193">
        <v>4.7393999999999999E-2</v>
      </c>
      <c r="M6364" s="193" t="s">
        <v>939</v>
      </c>
      <c r="N6364" s="193" t="s">
        <v>947</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939</v>
      </c>
      <c r="K6365" s="41" t="s">
        <v>115</v>
      </c>
      <c r="L6365" s="193">
        <v>0.60678699999999997</v>
      </c>
      <c r="M6365" s="193" t="s">
        <v>939</v>
      </c>
      <c r="N6365" s="193" t="s">
        <v>947</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939</v>
      </c>
      <c r="K6366" s="41" t="s">
        <v>115</v>
      </c>
      <c r="L6366" s="193">
        <v>0.40314800000000001</v>
      </c>
      <c r="M6366" s="193" t="s">
        <v>939</v>
      </c>
      <c r="N6366" s="193" t="s">
        <v>947</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939</v>
      </c>
      <c r="K6367" s="41" t="s">
        <v>115</v>
      </c>
      <c r="L6367" s="193">
        <v>0.25772600000000001</v>
      </c>
      <c r="M6367" s="193" t="s">
        <v>939</v>
      </c>
      <c r="N6367" s="193" t="s">
        <v>947</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939</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939</v>
      </c>
      <c r="K6369" s="41" t="s">
        <v>115</v>
      </c>
      <c r="L6369" s="193">
        <v>0.32945099999999999</v>
      </c>
      <c r="M6369" s="193" t="s">
        <v>939</v>
      </c>
      <c r="N6369" s="193" t="s">
        <v>947</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939</v>
      </c>
      <c r="K6370" s="41" t="s">
        <v>115</v>
      </c>
      <c r="L6370" s="193">
        <v>0.31865399999999999</v>
      </c>
      <c r="M6370" s="193" t="s">
        <v>939</v>
      </c>
      <c r="N6370" s="193" t="s">
        <v>947</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939</v>
      </c>
      <c r="K6371" s="41" t="s">
        <v>115</v>
      </c>
      <c r="L6371" s="193">
        <v>0.28758899999999998</v>
      </c>
      <c r="M6371" s="193" t="s">
        <v>939</v>
      </c>
      <c r="N6371" s="193" t="s">
        <v>947</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939</v>
      </c>
      <c r="K6372" s="41" t="s">
        <v>115</v>
      </c>
      <c r="L6372" s="193">
        <v>0.236928</v>
      </c>
      <c r="M6372" s="193" t="s">
        <v>939</v>
      </c>
      <c r="N6372" s="193" t="s">
        <v>947</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939</v>
      </c>
      <c r="K6373" s="41" t="s">
        <v>115</v>
      </c>
      <c r="L6373" s="193">
        <v>0.206924</v>
      </c>
      <c r="M6373" s="193" t="s">
        <v>939</v>
      </c>
      <c r="N6373" s="193" t="s">
        <v>947</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939</v>
      </c>
      <c r="K6374" s="41" t="s">
        <v>115</v>
      </c>
      <c r="L6374" s="193">
        <v>0.172821</v>
      </c>
      <c r="M6374" s="193" t="s">
        <v>939</v>
      </c>
      <c r="N6374" s="193" t="s">
        <v>947</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939</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939</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939</v>
      </c>
      <c r="K6377" s="41" t="s">
        <v>115</v>
      </c>
      <c r="L6377" s="193">
        <v>0.15131600000000001</v>
      </c>
      <c r="M6377" s="193" t="s">
        <v>939</v>
      </c>
      <c r="N6377" s="193" t="s">
        <v>947</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939</v>
      </c>
      <c r="K6378" s="41" t="s">
        <v>115</v>
      </c>
      <c r="L6378" s="193">
        <v>0.17763200000000001</v>
      </c>
      <c r="M6378" s="193" t="s">
        <v>939</v>
      </c>
      <c r="N6378" s="193" t="s">
        <v>947</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939</v>
      </c>
      <c r="K6379" s="41" t="s">
        <v>115</v>
      </c>
      <c r="L6379" s="193">
        <v>0.17763300000000001</v>
      </c>
      <c r="M6379" s="193" t="s">
        <v>939</v>
      </c>
      <c r="N6379" s="193" t="s">
        <v>947</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939</v>
      </c>
      <c r="K6380" s="41" t="s">
        <v>115</v>
      </c>
      <c r="L6380" s="193">
        <v>0.16447500000000001</v>
      </c>
      <c r="M6380" s="193" t="s">
        <v>939</v>
      </c>
      <c r="N6380" s="193" t="s">
        <v>947</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939</v>
      </c>
      <c r="K6381" s="41" t="s">
        <v>115</v>
      </c>
      <c r="L6381" s="193">
        <v>0.118439</v>
      </c>
      <c r="M6381" s="193" t="s">
        <v>939</v>
      </c>
      <c r="N6381" s="193" t="s">
        <v>947</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939</v>
      </c>
      <c r="K6382" s="41" t="s">
        <v>115</v>
      </c>
      <c r="L6382" s="193">
        <v>9.2105999999999993E-2</v>
      </c>
      <c r="M6382" s="193" t="s">
        <v>939</v>
      </c>
      <c r="N6382" s="193" t="s">
        <v>947</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939</v>
      </c>
      <c r="K6383" s="41" t="s">
        <v>115</v>
      </c>
      <c r="L6383" s="193">
        <v>7.8955999999999998E-2</v>
      </c>
      <c r="M6383" s="193" t="s">
        <v>939</v>
      </c>
      <c r="N6383" s="193" t="s">
        <v>947</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939</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939</v>
      </c>
      <c r="K6385" s="41" t="s">
        <v>115</v>
      </c>
      <c r="L6385" s="193">
        <v>0.27754299999999998</v>
      </c>
      <c r="M6385" s="193" t="s">
        <v>939</v>
      </c>
      <c r="N6385" s="193" t="s">
        <v>947</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939</v>
      </c>
      <c r="K6386" s="41" t="s">
        <v>115</v>
      </c>
      <c r="L6386" s="193">
        <v>0.240037</v>
      </c>
      <c r="M6386" s="193" t="s">
        <v>939</v>
      </c>
      <c r="N6386" s="193" t="s">
        <v>947</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939</v>
      </c>
      <c r="K6387" s="41" t="s">
        <v>115</v>
      </c>
      <c r="L6387" s="193">
        <v>0.25502999999999998</v>
      </c>
      <c r="M6387" s="193" t="s">
        <v>939</v>
      </c>
      <c r="N6387" s="193" t="s">
        <v>947</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939</v>
      </c>
      <c r="K6388" s="41" t="s">
        <v>115</v>
      </c>
      <c r="L6388" s="193">
        <v>0.232546</v>
      </c>
      <c r="M6388" s="193" t="s">
        <v>939</v>
      </c>
      <c r="N6388" s="193" t="s">
        <v>947</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939</v>
      </c>
      <c r="K6389" s="41" t="s">
        <v>115</v>
      </c>
      <c r="L6389" s="193">
        <v>0.23253599999999999</v>
      </c>
      <c r="M6389" s="193" t="s">
        <v>939</v>
      </c>
      <c r="N6389" s="193" t="s">
        <v>947</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939</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939</v>
      </c>
      <c r="K6391" s="41" t="s">
        <v>115</v>
      </c>
      <c r="L6391" s="193">
        <v>0.14252200000000001</v>
      </c>
      <c r="M6391" s="193" t="s">
        <v>939</v>
      </c>
      <c r="N6391" s="193" t="s">
        <v>947</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939</v>
      </c>
      <c r="K6392" s="41" t="s">
        <v>115</v>
      </c>
      <c r="L6392" s="193">
        <v>0.120018</v>
      </c>
      <c r="M6392" s="193" t="s">
        <v>939</v>
      </c>
      <c r="N6392" s="193" t="s">
        <v>947</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939</v>
      </c>
      <c r="K6393" s="41" t="s">
        <v>115</v>
      </c>
      <c r="L6393" s="193">
        <v>0.360462</v>
      </c>
      <c r="M6393" s="193" t="s">
        <v>939</v>
      </c>
      <c r="N6393" s="193" t="s">
        <v>947</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939</v>
      </c>
      <c r="K6394" s="41" t="s">
        <v>115</v>
      </c>
      <c r="L6394" s="193">
        <v>0.401175</v>
      </c>
      <c r="M6394" s="193" t="s">
        <v>939</v>
      </c>
      <c r="N6394" s="193" t="s">
        <v>947</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939</v>
      </c>
      <c r="K6395" s="41" t="s">
        <v>115</v>
      </c>
      <c r="L6395" s="193">
        <v>0.26744699999999999</v>
      </c>
      <c r="M6395" s="193" t="s">
        <v>939</v>
      </c>
      <c r="N6395" s="193" t="s">
        <v>947</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939</v>
      </c>
      <c r="K6396" s="41" t="s">
        <v>115</v>
      </c>
      <c r="L6396" s="193">
        <v>0.215115</v>
      </c>
      <c r="M6396" s="193" t="s">
        <v>939</v>
      </c>
      <c r="N6396" s="193" t="s">
        <v>947</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939</v>
      </c>
      <c r="K6397" s="41" t="s">
        <v>115</v>
      </c>
      <c r="L6397" s="193">
        <v>0.197657</v>
      </c>
      <c r="M6397" s="193" t="s">
        <v>939</v>
      </c>
      <c r="N6397" s="193" t="s">
        <v>947</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939</v>
      </c>
      <c r="K6398" s="41" t="s">
        <v>115</v>
      </c>
      <c r="L6398" s="193">
        <v>0.180231</v>
      </c>
      <c r="M6398" s="193" t="s">
        <v>939</v>
      </c>
      <c r="N6398" s="193" t="s">
        <v>947</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939</v>
      </c>
      <c r="K6399" s="41" t="s">
        <v>115</v>
      </c>
      <c r="L6399" s="193">
        <v>0.12792100000000001</v>
      </c>
      <c r="M6399" s="193" t="s">
        <v>939</v>
      </c>
      <c r="N6399" s="193" t="s">
        <v>947</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939</v>
      </c>
      <c r="K6400" s="41" t="s">
        <v>115</v>
      </c>
      <c r="L6400" s="193">
        <v>0.122084</v>
      </c>
      <c r="M6400" s="193" t="s">
        <v>939</v>
      </c>
      <c r="N6400" s="193" t="s">
        <v>947</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939</v>
      </c>
      <c r="K6401" s="41" t="s">
        <v>115</v>
      </c>
      <c r="L6401" s="193">
        <v>0.10465000000000001</v>
      </c>
      <c r="M6401" s="193" t="s">
        <v>939</v>
      </c>
      <c r="N6401" s="193" t="s">
        <v>947</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939</v>
      </c>
      <c r="K6402" s="41" t="s">
        <v>115</v>
      </c>
      <c r="L6402" s="193">
        <v>0.11627800000000001</v>
      </c>
      <c r="M6402" s="193" t="s">
        <v>939</v>
      </c>
      <c r="N6402" s="193" t="s">
        <v>947</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939</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939</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939</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939</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939</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939</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939</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939</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939</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939</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939</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939</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939</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939</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939</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939</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939</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939</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939</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939</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939</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939</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939</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939</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939</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939</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939</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939</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939</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939</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939</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939</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939</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939</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939</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939</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939</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939</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939</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939</v>
      </c>
      <c r="K6442" s="41" t="s">
        <v>115</v>
      </c>
      <c r="L6442" s="193">
        <v>0.23969399999999999</v>
      </c>
      <c r="M6442" s="52" t="s">
        <v>939</v>
      </c>
      <c r="N6442" s="193" t="s">
        <v>947</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939</v>
      </c>
      <c r="K6443" s="41" t="s">
        <v>115</v>
      </c>
      <c r="L6443" s="193">
        <v>0.130276</v>
      </c>
      <c r="M6443" s="52" t="s">
        <v>939</v>
      </c>
      <c r="N6443" s="193" t="s">
        <v>947</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939</v>
      </c>
      <c r="K6444" s="41" t="s">
        <v>115</v>
      </c>
      <c r="L6444" s="193">
        <v>8.2491999999999996E-2</v>
      </c>
      <c r="M6444" s="52" t="s">
        <v>939</v>
      </c>
      <c r="N6444" s="193" t="s">
        <v>947</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939</v>
      </c>
      <c r="K6445" s="41" t="s">
        <v>115</v>
      </c>
      <c r="L6445" s="193">
        <v>7.1840000000000001E-2</v>
      </c>
      <c r="M6445" s="52" t="s">
        <v>939</v>
      </c>
      <c r="N6445" s="193" t="s">
        <v>947</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939</v>
      </c>
      <c r="K6446" s="41" t="s">
        <v>115</v>
      </c>
      <c r="L6446" s="193">
        <v>8.2138000000000003E-2</v>
      </c>
      <c r="M6446" s="52" t="s">
        <v>939</v>
      </c>
      <c r="N6446" s="193" t="s">
        <v>947</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939</v>
      </c>
      <c r="K6447" s="41" t="s">
        <v>115</v>
      </c>
      <c r="L6447" s="193">
        <v>8.2965999999999998E-2</v>
      </c>
      <c r="M6447" s="52" t="s">
        <v>939</v>
      </c>
      <c r="N6447" s="193" t="s">
        <v>947</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939</v>
      </c>
      <c r="K6448" s="41" t="s">
        <v>115</v>
      </c>
      <c r="L6448" s="193">
        <v>5.7466999999999997E-2</v>
      </c>
      <c r="M6448" s="52" t="s">
        <v>939</v>
      </c>
      <c r="N6448" s="193" t="s">
        <v>947</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939</v>
      </c>
      <c r="K6449" s="41" t="s">
        <v>115</v>
      </c>
      <c r="L6449" s="193">
        <v>5.7381000000000001E-2</v>
      </c>
      <c r="M6449" s="52" t="s">
        <v>939</v>
      </c>
      <c r="N6449" s="193" t="s">
        <v>947</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939</v>
      </c>
      <c r="K6450" s="41" t="s">
        <v>115</v>
      </c>
      <c r="L6450" s="193">
        <v>4.8642999999999999E-2</v>
      </c>
      <c r="M6450" s="52" t="s">
        <v>939</v>
      </c>
      <c r="N6450" s="193" t="s">
        <v>947</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939</v>
      </c>
      <c r="K6451" s="41" t="s">
        <v>115</v>
      </c>
      <c r="L6451" s="193">
        <v>3.9850999999999998E-2</v>
      </c>
      <c r="M6451" s="52" t="s">
        <v>939</v>
      </c>
      <c r="N6451" s="193" t="s">
        <v>947</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939</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939</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939</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939</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939</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939</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939</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939</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939</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939</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939</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939</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939</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939</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939</v>
      </c>
      <c r="K6466" s="41" t="s">
        <v>115</v>
      </c>
      <c r="L6466" s="193">
        <v>0.27156400000000003</v>
      </c>
      <c r="M6466" s="52" t="s">
        <v>939</v>
      </c>
      <c r="N6466" s="193" t="s">
        <v>947</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939</v>
      </c>
      <c r="K6467" s="41" t="s">
        <v>115</v>
      </c>
      <c r="L6467" s="193">
        <v>1.3954580000000001</v>
      </c>
      <c r="M6467" s="52" t="s">
        <v>939</v>
      </c>
      <c r="N6467" s="193" t="s">
        <v>947</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939</v>
      </c>
      <c r="K6468" s="41" t="s">
        <v>115</v>
      </c>
      <c r="L6468" s="193">
        <v>1.209692</v>
      </c>
      <c r="M6468" s="52" t="s">
        <v>939</v>
      </c>
      <c r="N6468" s="193" t="s">
        <v>947</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939</v>
      </c>
      <c r="K6469" s="41" t="s">
        <v>115</v>
      </c>
      <c r="L6469" s="193">
        <v>1.0984449999999999</v>
      </c>
      <c r="M6469" s="52" t="s">
        <v>939</v>
      </c>
      <c r="N6469" s="193" t="s">
        <v>947</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939</v>
      </c>
      <c r="K6470" s="41" t="s">
        <v>115</v>
      </c>
      <c r="L6470" s="193">
        <v>0.61749600000000004</v>
      </c>
      <c r="M6470" s="52" t="s">
        <v>939</v>
      </c>
      <c r="N6470" s="193" t="s">
        <v>947</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939</v>
      </c>
      <c r="K6471" s="41" t="s">
        <v>115</v>
      </c>
      <c r="L6471" s="193">
        <v>0.49359900000000001</v>
      </c>
      <c r="M6471" s="52" t="s">
        <v>939</v>
      </c>
      <c r="N6471" s="193" t="s">
        <v>947</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939</v>
      </c>
      <c r="K6472" s="41" t="s">
        <v>115</v>
      </c>
      <c r="L6472" s="193">
        <v>0.55562400000000001</v>
      </c>
      <c r="M6472" s="52" t="s">
        <v>939</v>
      </c>
      <c r="N6472" s="193" t="s">
        <v>947</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939</v>
      </c>
      <c r="K6473" s="41" t="s">
        <v>115</v>
      </c>
      <c r="L6473" s="193">
        <v>0.48155999999999999</v>
      </c>
      <c r="M6473" s="52" t="s">
        <v>939</v>
      </c>
      <c r="N6473" s="193" t="s">
        <v>947</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939</v>
      </c>
      <c r="K6474" s="41" t="s">
        <v>115</v>
      </c>
      <c r="L6474" s="193">
        <v>0.382658</v>
      </c>
      <c r="M6474" s="52" t="s">
        <v>939</v>
      </c>
      <c r="N6474" s="193" t="s">
        <v>947</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939</v>
      </c>
      <c r="K6475" s="41" t="s">
        <v>115</v>
      </c>
      <c r="L6475" s="193">
        <v>0.19750100000000001</v>
      </c>
      <c r="M6475" s="52" t="s">
        <v>939</v>
      </c>
      <c r="N6475" s="193" t="s">
        <v>947</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939</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939</v>
      </c>
      <c r="K6477" s="41" t="s">
        <v>115</v>
      </c>
      <c r="L6477" s="193">
        <v>1.375</v>
      </c>
      <c r="M6477" s="52" t="s">
        <v>939</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939</v>
      </c>
      <c r="K6478" s="41" t="s">
        <v>115</v>
      </c>
      <c r="L6478" s="193">
        <v>1.401</v>
      </c>
      <c r="M6478" s="52" t="s">
        <v>939</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939</v>
      </c>
      <c r="K6479" s="41" t="s">
        <v>115</v>
      </c>
      <c r="L6479" s="193">
        <v>1.304</v>
      </c>
      <c r="M6479" s="52" t="s">
        <v>939</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939</v>
      </c>
      <c r="K6480" s="41" t="s">
        <v>115</v>
      </c>
      <c r="L6480" s="193">
        <v>1.1970000000000001</v>
      </c>
      <c r="M6480" s="52" t="s">
        <v>939</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939</v>
      </c>
      <c r="K6481" s="41" t="s">
        <v>115</v>
      </c>
      <c r="L6481" s="193">
        <v>1.091</v>
      </c>
      <c r="M6481" s="52" t="s">
        <v>939</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939</v>
      </c>
      <c r="K6482" s="41" t="s">
        <v>115</v>
      </c>
      <c r="L6482" s="193">
        <v>0.79800000000000004</v>
      </c>
      <c r="M6482" s="52" t="s">
        <v>939</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939</v>
      </c>
      <c r="K6483" s="41" t="s">
        <v>115</v>
      </c>
      <c r="L6483" s="193">
        <v>0.78900000000000003</v>
      </c>
      <c r="M6483" s="52" t="s">
        <v>939</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939</v>
      </c>
      <c r="K6484" s="41" t="s">
        <v>115</v>
      </c>
      <c r="L6484" s="193">
        <v>0.69199999999999995</v>
      </c>
      <c r="M6484" s="52" t="s">
        <v>939</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939</v>
      </c>
      <c r="K6485" s="41" t="s">
        <v>115</v>
      </c>
      <c r="L6485" s="193">
        <v>0.58499999999999996</v>
      </c>
      <c r="M6485" s="52" t="s">
        <v>939</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939</v>
      </c>
      <c r="K6486" s="41" t="s">
        <v>115</v>
      </c>
      <c r="L6486" s="193">
        <v>0.57599999999999996</v>
      </c>
      <c r="M6486" s="52" t="s">
        <v>939</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939</v>
      </c>
      <c r="K6487" s="41" t="s">
        <v>115</v>
      </c>
      <c r="L6487" s="193">
        <v>0.39</v>
      </c>
      <c r="M6487" s="52" t="s">
        <v>939</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939</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939</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939</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939</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939</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939</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939</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939</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939</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939</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939</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939</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939</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939</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939</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939</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939</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939</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939</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939</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939</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939</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939</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939</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939</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939</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939</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939</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939</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939</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939</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939</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939</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939</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939</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939</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939</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939</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939</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939</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939</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939</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939</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939</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939</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939</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939</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939</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939</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939</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939</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939</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939</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939</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939</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939</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939</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939</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939</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939</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939</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939</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939</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939</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939</v>
      </c>
      <c r="K6552" s="41" t="s">
        <v>115</v>
      </c>
      <c r="L6552" s="193">
        <v>0.204539</v>
      </c>
      <c r="M6552" s="52" t="s">
        <v>939</v>
      </c>
      <c r="N6552" s="52" t="s">
        <v>947</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939</v>
      </c>
      <c r="K6553" s="41" t="s">
        <v>115</v>
      </c>
      <c r="L6553" s="193">
        <v>0.22725999999999999</v>
      </c>
      <c r="M6553" s="52" t="s">
        <v>939</v>
      </c>
      <c r="N6553" s="52" t="s">
        <v>947</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939</v>
      </c>
      <c r="K6554" s="41" t="s">
        <v>115</v>
      </c>
      <c r="L6554" s="193">
        <v>0.18939500000000001</v>
      </c>
      <c r="M6554" s="52" t="s">
        <v>939</v>
      </c>
      <c r="N6554" s="52" t="s">
        <v>947</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939</v>
      </c>
      <c r="K6555" s="41" t="s">
        <v>115</v>
      </c>
      <c r="L6555" s="193">
        <v>0.14014499999999999</v>
      </c>
      <c r="M6555" s="52" t="s">
        <v>939</v>
      </c>
      <c r="N6555" s="52" t="s">
        <v>947</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939</v>
      </c>
      <c r="K6556" s="41" t="s">
        <v>115</v>
      </c>
      <c r="L6556" s="193">
        <v>0.109842</v>
      </c>
      <c r="M6556" s="52" t="s">
        <v>939</v>
      </c>
      <c r="N6556" s="52" t="s">
        <v>947</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939</v>
      </c>
      <c r="K6557" s="41" t="s">
        <v>115</v>
      </c>
      <c r="L6557" s="193">
        <v>9.4703999999999997E-2</v>
      </c>
      <c r="M6557" s="52" t="s">
        <v>939</v>
      </c>
      <c r="N6557" s="52" t="s">
        <v>947</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939</v>
      </c>
      <c r="K6558" s="41" t="s">
        <v>115</v>
      </c>
      <c r="L6558" s="193">
        <v>7.1962999999999999E-2</v>
      </c>
      <c r="M6558" s="52" t="s">
        <v>939</v>
      </c>
      <c r="N6558" s="52" t="s">
        <v>947</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939</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939</v>
      </c>
      <c r="K6560" s="41" t="s">
        <v>115</v>
      </c>
      <c r="L6560" s="193">
        <v>0.24857299999999999</v>
      </c>
      <c r="M6560" s="52" t="s">
        <v>939</v>
      </c>
      <c r="N6560" s="52" t="s">
        <v>947</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939</v>
      </c>
      <c r="K6561" s="41" t="s">
        <v>115</v>
      </c>
      <c r="L6561" s="193">
        <v>0.378552</v>
      </c>
      <c r="M6561" s="52" t="s">
        <v>939</v>
      </c>
      <c r="N6561" s="52" t="s">
        <v>947</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939</v>
      </c>
      <c r="K6562" s="41" t="s">
        <v>115</v>
      </c>
      <c r="L6562" s="193">
        <v>0.271206</v>
      </c>
      <c r="M6562" s="52" t="s">
        <v>939</v>
      </c>
      <c r="N6562" s="52" t="s">
        <v>947</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939</v>
      </c>
      <c r="K6563" s="41" t="s">
        <v>115</v>
      </c>
      <c r="L6563" s="193">
        <v>0.29378799999999999</v>
      </c>
      <c r="M6563" s="52" t="s">
        <v>939</v>
      </c>
      <c r="N6563" s="52" t="s">
        <v>947</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939</v>
      </c>
      <c r="K6564" s="41" t="s">
        <v>115</v>
      </c>
      <c r="L6564" s="193">
        <v>0.24295800000000001</v>
      </c>
      <c r="M6564" s="52" t="s">
        <v>939</v>
      </c>
      <c r="N6564" s="52" t="s">
        <v>947</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939</v>
      </c>
      <c r="K6565" s="41" t="s">
        <v>115</v>
      </c>
      <c r="L6565" s="193">
        <v>0.23164100000000001</v>
      </c>
      <c r="M6565" s="52" t="s">
        <v>939</v>
      </c>
      <c r="N6565" s="52" t="s">
        <v>947</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939</v>
      </c>
      <c r="K6566" s="41" t="s">
        <v>115</v>
      </c>
      <c r="L6566" s="193">
        <v>0.220359</v>
      </c>
      <c r="M6566" s="52" t="s">
        <v>939</v>
      </c>
      <c r="N6566" s="52" t="s">
        <v>947</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939</v>
      </c>
      <c r="K6567" s="41" t="s">
        <v>115</v>
      </c>
      <c r="L6567" s="193">
        <v>0.24862500000000001</v>
      </c>
      <c r="M6567" s="52" t="s">
        <v>939</v>
      </c>
      <c r="N6567" s="52" t="s">
        <v>947</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939</v>
      </c>
      <c r="K6568" s="41" t="s">
        <v>115</v>
      </c>
      <c r="L6568" s="193">
        <v>0.20902399999999999</v>
      </c>
      <c r="M6568" s="52" t="s">
        <v>939</v>
      </c>
      <c r="N6568" s="52" t="s">
        <v>947</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939</v>
      </c>
      <c r="K6569" s="41" t="s">
        <v>115</v>
      </c>
      <c r="L6569" s="193">
        <v>0.107363</v>
      </c>
      <c r="M6569" s="52" t="s">
        <v>939</v>
      </c>
      <c r="N6569" s="52" t="s">
        <v>947</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939</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939</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939</v>
      </c>
      <c r="K6572" s="41" t="s">
        <v>115</v>
      </c>
      <c r="L6572" s="193">
        <v>0.234042</v>
      </c>
      <c r="M6572" s="52" t="s">
        <v>939</v>
      </c>
      <c r="N6572" s="52" t="s">
        <v>947</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939</v>
      </c>
      <c r="K6573" s="41" t="s">
        <v>115</v>
      </c>
      <c r="L6573" s="193">
        <v>0.218085</v>
      </c>
      <c r="M6573" s="52" t="s">
        <v>939</v>
      </c>
      <c r="N6573" s="52" t="s">
        <v>947</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939</v>
      </c>
      <c r="K6574" s="41" t="s">
        <v>115</v>
      </c>
      <c r="L6574" s="193">
        <v>0.14893700000000001</v>
      </c>
      <c r="M6574" s="52" t="s">
        <v>939</v>
      </c>
      <c r="N6574" s="52" t="s">
        <v>947</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939</v>
      </c>
      <c r="K6575" s="41" t="s">
        <v>115</v>
      </c>
      <c r="L6575" s="193">
        <v>0.138298</v>
      </c>
      <c r="M6575" s="52" t="s">
        <v>939</v>
      </c>
      <c r="N6575" s="52" t="s">
        <v>947</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939</v>
      </c>
      <c r="K6576" s="41" t="s">
        <v>115</v>
      </c>
      <c r="L6576" s="193">
        <v>0.14361699999999999</v>
      </c>
      <c r="M6576" s="52" t="s">
        <v>939</v>
      </c>
      <c r="N6576" s="52" t="s">
        <v>947</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939</v>
      </c>
      <c r="K6577" s="41" t="s">
        <v>115</v>
      </c>
      <c r="L6577" s="193">
        <v>0.117021</v>
      </c>
      <c r="M6577" s="52" t="s">
        <v>939</v>
      </c>
      <c r="N6577" s="52" t="s">
        <v>947</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939</v>
      </c>
      <c r="K6578" s="41" t="s">
        <v>115</v>
      </c>
      <c r="L6578" s="193">
        <v>0.10638300000000001</v>
      </c>
      <c r="M6578" s="52" t="s">
        <v>939</v>
      </c>
      <c r="N6578" s="52" t="s">
        <v>947</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939</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939</v>
      </c>
      <c r="K6580" s="41" t="s">
        <v>115</v>
      </c>
      <c r="L6580" s="193">
        <v>0.26138299999999998</v>
      </c>
      <c r="M6580" s="52" t="s">
        <v>939</v>
      </c>
      <c r="N6580" s="52" t="s">
        <v>947</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939</v>
      </c>
      <c r="K6581" s="41" t="s">
        <v>115</v>
      </c>
      <c r="L6581" s="193">
        <v>0.379639</v>
      </c>
      <c r="M6581" s="52" t="s">
        <v>939</v>
      </c>
      <c r="N6581" s="52" t="s">
        <v>947</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939</v>
      </c>
      <c r="K6582" s="41" t="s">
        <v>115</v>
      </c>
      <c r="L6582" s="193">
        <v>0.37338900000000003</v>
      </c>
      <c r="M6582" s="52" t="s">
        <v>939</v>
      </c>
      <c r="N6582" s="52" t="s">
        <v>947</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939</v>
      </c>
      <c r="K6583" s="41" t="s">
        <v>115</v>
      </c>
      <c r="L6583" s="193">
        <v>0.24276200000000001</v>
      </c>
      <c r="M6583" s="52" t="s">
        <v>939</v>
      </c>
      <c r="N6583" s="52" t="s">
        <v>947</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939</v>
      </c>
      <c r="K6584" s="41" t="s">
        <v>115</v>
      </c>
      <c r="L6584" s="193">
        <v>0.23034099999999999</v>
      </c>
      <c r="M6584" s="52" t="s">
        <v>939</v>
      </c>
      <c r="N6584" s="52" t="s">
        <v>947</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939</v>
      </c>
      <c r="K6585" s="41" t="s">
        <v>115</v>
      </c>
      <c r="L6585" s="193">
        <v>0.161824</v>
      </c>
      <c r="M6585" s="52" t="s">
        <v>939</v>
      </c>
      <c r="N6585" s="52" t="s">
        <v>947</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939</v>
      </c>
      <c r="K6586" s="41" t="s">
        <v>115</v>
      </c>
      <c r="L6586" s="193">
        <v>0.105834</v>
      </c>
      <c r="M6586" s="52" t="s">
        <v>939</v>
      </c>
      <c r="N6586" s="52" t="s">
        <v>947</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939</v>
      </c>
      <c r="K6587" s="41" t="s">
        <v>115</v>
      </c>
      <c r="L6587" s="193">
        <v>8.0937999999999996E-2</v>
      </c>
      <c r="M6587" s="52" t="s">
        <v>939</v>
      </c>
      <c r="N6587" s="52" t="s">
        <v>947</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939</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939</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939</v>
      </c>
      <c r="K6590" s="41" t="s">
        <v>115</v>
      </c>
      <c r="L6590" s="193">
        <v>0.40540599999999999</v>
      </c>
      <c r="M6590" s="52" t="s">
        <v>939</v>
      </c>
      <c r="N6590" s="52" t="s">
        <v>947</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939</v>
      </c>
      <c r="K6591" s="41" t="s">
        <v>115</v>
      </c>
      <c r="L6591" s="193">
        <v>0.35810900000000001</v>
      </c>
      <c r="M6591" s="52" t="s">
        <v>939</v>
      </c>
      <c r="N6591" s="52" t="s">
        <v>947</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939</v>
      </c>
      <c r="K6592" s="41" t="s">
        <v>115</v>
      </c>
      <c r="L6592" s="193">
        <v>0.43243300000000001</v>
      </c>
      <c r="M6592" s="52" t="s">
        <v>939</v>
      </c>
      <c r="N6592" s="52" t="s">
        <v>947</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939</v>
      </c>
      <c r="K6593" s="41" t="s">
        <v>115</v>
      </c>
      <c r="L6593" s="193">
        <v>0.40540599999999999</v>
      </c>
      <c r="M6593" s="52" t="s">
        <v>939</v>
      </c>
      <c r="N6593" s="52" t="s">
        <v>947</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939</v>
      </c>
      <c r="K6594" s="41" t="s">
        <v>115</v>
      </c>
      <c r="L6594" s="193">
        <v>0.37837799999999999</v>
      </c>
      <c r="M6594" s="52" t="s">
        <v>939</v>
      </c>
      <c r="N6594" s="52" t="s">
        <v>947</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939</v>
      </c>
      <c r="K6595" s="41" t="s">
        <v>115</v>
      </c>
      <c r="L6595" s="193">
        <v>0.29054000000000002</v>
      </c>
      <c r="M6595" s="52" t="s">
        <v>939</v>
      </c>
      <c r="N6595" s="52" t="s">
        <v>947</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939</v>
      </c>
      <c r="K6596" s="41" t="s">
        <v>115</v>
      </c>
      <c r="L6596" s="193">
        <v>0.27027000000000001</v>
      </c>
      <c r="M6596" s="52" t="s">
        <v>939</v>
      </c>
      <c r="N6596" s="52" t="s">
        <v>947</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939</v>
      </c>
      <c r="K6597" s="41" t="s">
        <v>115</v>
      </c>
      <c r="L6597" s="193">
        <v>0.20946000000000001</v>
      </c>
      <c r="M6597" s="52" t="s">
        <v>939</v>
      </c>
      <c r="N6597" s="52" t="s">
        <v>947</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939</v>
      </c>
      <c r="K6598" s="41" t="s">
        <v>115</v>
      </c>
      <c r="L6598" s="193">
        <v>0.12837799999999999</v>
      </c>
      <c r="M6598" s="52" t="s">
        <v>939</v>
      </c>
      <c r="N6598" s="52" t="s">
        <v>947</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939</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939</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939</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939</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939</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939</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939</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939</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939</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939</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939</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939</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939</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939</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939</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939</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939</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939</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939</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939</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939</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939</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939</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939</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939</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939</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939</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939</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939</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939</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939</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939</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939</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939</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939</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939</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939</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939</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939</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939</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939</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939</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939</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939</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939</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939</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939</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939</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939</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939</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939</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939</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939</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939</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939</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939</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939</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939</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939</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939</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939</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939</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939</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939</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939</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939</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939</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939</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939</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939</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939</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939</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939</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939</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939</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939</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939</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939</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939</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939</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939</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939</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939</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939</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939</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939</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939</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939</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939</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939</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939</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939</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939</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939</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939</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939</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939</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939</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939</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939</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939</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939</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939</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939</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939</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939</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939</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939</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939</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939</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939</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939</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939</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939</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939</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939</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939</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939</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939</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939</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939</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939</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939</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939</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939</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939</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939</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939</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939</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939</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939</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939</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939</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939</v>
      </c>
      <c r="K6732" s="41" t="s">
        <v>115</v>
      </c>
      <c r="L6732" s="193">
        <v>1.326471</v>
      </c>
      <c r="M6732" s="52" t="s">
        <v>939</v>
      </c>
      <c r="N6732" s="52" t="s">
        <v>947</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939</v>
      </c>
      <c r="K6733" s="41" t="s">
        <v>115</v>
      </c>
      <c r="L6733" s="193">
        <v>2.1902140000000001</v>
      </c>
      <c r="M6733" s="52" t="s">
        <v>939</v>
      </c>
      <c r="N6733" s="52" t="s">
        <v>947</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939</v>
      </c>
      <c r="K6734" s="41" t="s">
        <v>115</v>
      </c>
      <c r="L6734" s="193">
        <v>1.233992</v>
      </c>
      <c r="M6734" s="52" t="s">
        <v>939</v>
      </c>
      <c r="N6734" s="52" t="s">
        <v>947</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939</v>
      </c>
      <c r="K6735" s="41" t="s">
        <v>115</v>
      </c>
      <c r="L6735" s="193">
        <v>1.203076</v>
      </c>
      <c r="M6735" s="52" t="s">
        <v>939</v>
      </c>
      <c r="N6735" s="52" t="s">
        <v>947</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939</v>
      </c>
      <c r="K6736" s="41" t="s">
        <v>115</v>
      </c>
      <c r="L6736" s="193">
        <v>0.89460200000000001</v>
      </c>
      <c r="M6736" s="52" t="s">
        <v>939</v>
      </c>
      <c r="N6736" s="52" t="s">
        <v>947</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939</v>
      </c>
      <c r="K6737" s="41" t="s">
        <v>115</v>
      </c>
      <c r="L6737" s="193">
        <v>0.83289999999999997</v>
      </c>
      <c r="M6737" s="52" t="s">
        <v>939</v>
      </c>
      <c r="N6737" s="52" t="s">
        <v>947</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939</v>
      </c>
      <c r="K6738" s="41" t="s">
        <v>115</v>
      </c>
      <c r="L6738" s="193">
        <v>0.586252</v>
      </c>
      <c r="M6738" s="52" t="s">
        <v>939</v>
      </c>
      <c r="N6738" s="52" t="s">
        <v>947</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939</v>
      </c>
      <c r="K6739" s="41" t="s">
        <v>115</v>
      </c>
      <c r="L6739" s="193">
        <v>0.86374799999999996</v>
      </c>
      <c r="M6739" s="52" t="s">
        <v>939</v>
      </c>
      <c r="N6739" s="52" t="s">
        <v>947</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939</v>
      </c>
      <c r="K6740" s="41" t="s">
        <v>115</v>
      </c>
      <c r="L6740" s="193">
        <v>0.61696300000000004</v>
      </c>
      <c r="M6740" s="52" t="s">
        <v>939</v>
      </c>
      <c r="N6740" s="52" t="s">
        <v>947</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939</v>
      </c>
      <c r="K6741" s="41" t="s">
        <v>115</v>
      </c>
      <c r="L6741" s="193">
        <v>0.69998400000000005</v>
      </c>
      <c r="M6741" s="52" t="s">
        <v>939</v>
      </c>
      <c r="N6741" s="52" t="s">
        <v>947</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939</v>
      </c>
      <c r="K6742" s="41" t="s">
        <v>115</v>
      </c>
      <c r="L6742" s="193">
        <v>0.38603300000000002</v>
      </c>
      <c r="M6742" s="52" t="s">
        <v>939</v>
      </c>
      <c r="N6742" s="52" t="s">
        <v>947</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939</v>
      </c>
      <c r="K6743" s="41" t="s">
        <v>115</v>
      </c>
      <c r="L6743" s="193">
        <v>1.5054540000000001</v>
      </c>
      <c r="M6743" s="52" t="s">
        <v>939</v>
      </c>
      <c r="N6743" s="52" t="s">
        <v>947</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939</v>
      </c>
      <c r="K6744" s="41" t="s">
        <v>115</v>
      </c>
      <c r="L6744" s="193">
        <v>1.1887760000000001</v>
      </c>
      <c r="M6744" s="52" t="s">
        <v>939</v>
      </c>
      <c r="N6744" s="52" t="s">
        <v>947</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939</v>
      </c>
      <c r="K6745" s="41" t="s">
        <v>115</v>
      </c>
      <c r="L6745" s="193">
        <v>0.87115799999999999</v>
      </c>
      <c r="M6745" s="52" t="s">
        <v>939</v>
      </c>
      <c r="N6745" s="52" t="s">
        <v>947</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939</v>
      </c>
      <c r="K6746" s="41" t="s">
        <v>115</v>
      </c>
      <c r="L6746" s="193">
        <v>0.96015899999999998</v>
      </c>
      <c r="M6746" s="52" t="s">
        <v>939</v>
      </c>
      <c r="N6746" s="52" t="s">
        <v>947</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939</v>
      </c>
      <c r="K6747" s="41" t="s">
        <v>115</v>
      </c>
      <c r="L6747" s="193">
        <v>0.92556899999999998</v>
      </c>
      <c r="M6747" s="52" t="s">
        <v>939</v>
      </c>
      <c r="N6747" s="52" t="s">
        <v>947</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939</v>
      </c>
      <c r="K6748" s="41" t="s">
        <v>115</v>
      </c>
      <c r="L6748" s="193">
        <v>0.62778100000000003</v>
      </c>
      <c r="M6748" s="52" t="s">
        <v>939</v>
      </c>
      <c r="N6748" s="52" t="s">
        <v>947</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939</v>
      </c>
      <c r="K6749" s="41" t="s">
        <v>115</v>
      </c>
      <c r="L6749" s="193">
        <v>1.0536270000000001</v>
      </c>
      <c r="M6749" s="52" t="s">
        <v>939</v>
      </c>
      <c r="N6749" s="52" t="s">
        <v>947</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939</v>
      </c>
      <c r="K6750" s="41" t="s">
        <v>115</v>
      </c>
      <c r="L6750" s="193">
        <v>0.81887900000000002</v>
      </c>
      <c r="M6750" s="52" t="s">
        <v>939</v>
      </c>
      <c r="N6750" s="52" t="s">
        <v>947</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939</v>
      </c>
      <c r="K6751" s="41" t="s">
        <v>115</v>
      </c>
      <c r="L6751" s="193">
        <v>0.95160199999999995</v>
      </c>
      <c r="M6751" s="52" t="s">
        <v>939</v>
      </c>
      <c r="N6751" s="52" t="s">
        <v>947</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939</v>
      </c>
      <c r="K6752" s="41" t="s">
        <v>115</v>
      </c>
      <c r="L6752" s="193">
        <v>0.73000500000000001</v>
      </c>
      <c r="M6752" s="52" t="s">
        <v>939</v>
      </c>
      <c r="N6752" s="52" t="s">
        <v>947</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939</v>
      </c>
      <c r="K6753" s="41" t="s">
        <v>115</v>
      </c>
      <c r="L6753" s="193">
        <v>0.68188599999999999</v>
      </c>
      <c r="M6753" s="52" t="s">
        <v>939</v>
      </c>
      <c r="N6753" s="52" t="s">
        <v>947</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939</v>
      </c>
      <c r="K6754" s="41" t="s">
        <v>115</v>
      </c>
      <c r="L6754" s="193">
        <v>0.59725799999999996</v>
      </c>
      <c r="M6754" s="52" t="s">
        <v>939</v>
      </c>
      <c r="N6754" s="52" t="s">
        <v>947</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939</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939</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939</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939</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939</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939</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939</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939</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939</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939</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939</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939</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939</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939</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939</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939</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939</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939</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939</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939</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939</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939</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939</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939</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939</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939</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939</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939</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939</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939</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939</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939</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939</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939</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939</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939</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939</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939</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939</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939</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939</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939</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939</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939</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939</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939</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939</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939</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939</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939</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939</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939</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939</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939</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939</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939</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939</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939</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939</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939</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939</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939</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939</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939</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939</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939</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939</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939</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939</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939</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939</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939</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939</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939</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939</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939</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939</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939</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939</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939</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939</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939</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939</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939</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939</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939</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939</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939</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939</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939</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939</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939</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939</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939</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939</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939</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939</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939</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939</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939</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939</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939</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939</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966</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966</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966</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966</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966</v>
      </c>
      <c r="K6862" s="41" t="s">
        <v>115</v>
      </c>
      <c r="L6862" s="193">
        <v>1.2326630000000001</v>
      </c>
      <c r="M6862" s="52" t="s">
        <v>966</v>
      </c>
      <c r="N6862" s="52" t="s">
        <v>947</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966</v>
      </c>
      <c r="K6863" s="41" t="s">
        <v>115</v>
      </c>
      <c r="L6863" s="193">
        <v>0.95594199999999996</v>
      </c>
      <c r="M6863" s="52" t="s">
        <v>966</v>
      </c>
      <c r="N6863" s="52" t="s">
        <v>947</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966</v>
      </c>
      <c r="K6864" s="41" t="s">
        <v>115</v>
      </c>
      <c r="L6864" s="193">
        <v>0.80500499999999997</v>
      </c>
      <c r="M6864" s="52" t="s">
        <v>966</v>
      </c>
      <c r="N6864" s="52" t="s">
        <v>947</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966</v>
      </c>
      <c r="K6865" s="41" t="s">
        <v>115</v>
      </c>
      <c r="L6865" s="193">
        <v>0.93048500000000001</v>
      </c>
      <c r="M6865" s="52" t="s">
        <v>966</v>
      </c>
      <c r="N6865" s="52" t="s">
        <v>947</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966</v>
      </c>
      <c r="K6866" s="41" t="s">
        <v>115</v>
      </c>
      <c r="L6866" s="193">
        <v>0.52838399999999996</v>
      </c>
      <c r="M6866" s="52" t="s">
        <v>966</v>
      </c>
      <c r="N6866" s="52" t="s">
        <v>947</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939</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939</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939</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939</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939</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939</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939</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939</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939</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939</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939</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939</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939</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939</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939</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939</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939</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939</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939</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939</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939</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939</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939</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939</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939</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939</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939</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939</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939</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939</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939</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939</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939</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939</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939</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939</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939</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939</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939</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939</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939</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939</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939</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939</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939</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939</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939</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939</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939</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939</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939</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939</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939</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939</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939</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939</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939</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939</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939</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939</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939</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939</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939</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939</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939</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939</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939</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939</v>
      </c>
      <c r="K6934" s="41" t="s">
        <v>115</v>
      </c>
      <c r="L6934" s="193">
        <v>4.3323289999999997</v>
      </c>
      <c r="M6934" s="52" t="s">
        <v>939</v>
      </c>
      <c r="N6934" s="52" t="s">
        <v>947</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939</v>
      </c>
      <c r="K6935" s="41" t="s">
        <v>115</v>
      </c>
      <c r="L6935" s="193">
        <v>2.9994079999999999</v>
      </c>
      <c r="M6935" s="52" t="s">
        <v>939</v>
      </c>
      <c r="N6935" s="52" t="s">
        <v>947</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939</v>
      </c>
      <c r="K6936" s="41" t="s">
        <v>115</v>
      </c>
      <c r="L6936" s="193">
        <v>2.000362</v>
      </c>
      <c r="M6936" s="52" t="s">
        <v>939</v>
      </c>
      <c r="N6936" s="52" t="s">
        <v>947</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939</v>
      </c>
      <c r="K6937" s="41" t="s">
        <v>115</v>
      </c>
      <c r="L6937" s="193">
        <v>2.0879569999999998</v>
      </c>
      <c r="M6937" s="52" t="s">
        <v>939</v>
      </c>
      <c r="N6937" s="52" t="s">
        <v>947</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939</v>
      </c>
      <c r="K6938" s="41" t="s">
        <v>115</v>
      </c>
      <c r="L6938" s="193">
        <v>1.9260900000000001</v>
      </c>
      <c r="M6938" s="52" t="s">
        <v>939</v>
      </c>
      <c r="N6938" s="52" t="s">
        <v>947</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939</v>
      </c>
      <c r="K6939" s="41" t="s">
        <v>115</v>
      </c>
      <c r="L6939" s="193">
        <v>1.379291</v>
      </c>
      <c r="M6939" s="52" t="s">
        <v>939</v>
      </c>
      <c r="N6939" s="52" t="s">
        <v>947</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939</v>
      </c>
      <c r="K6940" s="41" t="s">
        <v>115</v>
      </c>
      <c r="L6940" s="193">
        <v>1.395086</v>
      </c>
      <c r="M6940" s="52" t="s">
        <v>939</v>
      </c>
      <c r="N6940" s="52" t="s">
        <v>947</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939</v>
      </c>
      <c r="K6941" s="41" t="s">
        <v>115</v>
      </c>
      <c r="L6941" s="193">
        <v>1.401437</v>
      </c>
      <c r="M6941" s="52" t="s">
        <v>939</v>
      </c>
      <c r="N6941" s="52" t="s">
        <v>947</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939</v>
      </c>
      <c r="K6942" s="41" t="s">
        <v>115</v>
      </c>
      <c r="L6942" s="193">
        <v>0.91986800000000002</v>
      </c>
      <c r="M6942" s="52" t="s">
        <v>939</v>
      </c>
      <c r="N6942" s="52" t="s">
        <v>947</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939</v>
      </c>
      <c r="K6943" s="41" t="s">
        <v>115</v>
      </c>
      <c r="L6943" s="193">
        <v>1.3497950000000001</v>
      </c>
      <c r="M6943" s="52" t="s">
        <v>939</v>
      </c>
      <c r="N6943" s="52" t="s">
        <v>947</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939</v>
      </c>
      <c r="K6944" s="41" t="s">
        <v>115</v>
      </c>
      <c r="L6944" s="193">
        <v>1.439581</v>
      </c>
      <c r="M6944" s="52" t="s">
        <v>939</v>
      </c>
      <c r="N6944" s="52" t="s">
        <v>947</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939</v>
      </c>
      <c r="K6945" s="41" t="s">
        <v>115</v>
      </c>
      <c r="L6945" s="193">
        <v>1.0808040000000001</v>
      </c>
      <c r="M6945" s="52" t="s">
        <v>939</v>
      </c>
      <c r="N6945" s="52" t="s">
        <v>947</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939</v>
      </c>
      <c r="K6946" s="41" t="s">
        <v>115</v>
      </c>
      <c r="L6946" s="193">
        <v>0.87775000000000003</v>
      </c>
      <c r="M6946" s="52" t="s">
        <v>939</v>
      </c>
      <c r="N6946" s="52" t="s">
        <v>947</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939</v>
      </c>
      <c r="K6947" s="41" t="s">
        <v>115</v>
      </c>
      <c r="L6947" s="193">
        <v>0.78170700000000004</v>
      </c>
      <c r="M6947" s="52" t="s">
        <v>939</v>
      </c>
      <c r="N6947" s="52" t="s">
        <v>947</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939</v>
      </c>
      <c r="K6948" s="41" t="s">
        <v>115</v>
      </c>
      <c r="L6948" s="193">
        <v>0.65259599999999995</v>
      </c>
      <c r="M6948" s="52" t="s">
        <v>939</v>
      </c>
      <c r="N6948" s="52" t="s">
        <v>947</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939</v>
      </c>
      <c r="K6949" s="41" t="s">
        <v>115</v>
      </c>
      <c r="L6949" s="193">
        <v>0.68597399999999997</v>
      </c>
      <c r="M6949" s="52" t="s">
        <v>939</v>
      </c>
      <c r="N6949" s="52" t="s">
        <v>947</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939</v>
      </c>
      <c r="K6950" s="41" t="s">
        <v>115</v>
      </c>
      <c r="L6950" s="193">
        <v>0.66696599999999995</v>
      </c>
      <c r="M6950" s="52" t="s">
        <v>939</v>
      </c>
      <c r="N6950" s="52" t="s">
        <v>947</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2118</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939</v>
      </c>
      <c r="K6952" s="41" t="s">
        <v>115</v>
      </c>
      <c r="L6952" s="193">
        <v>0.29247400000000001</v>
      </c>
      <c r="M6952" s="52" t="s">
        <v>939</v>
      </c>
      <c r="N6952" s="52" t="s">
        <v>116</v>
      </c>
      <c r="P6952" s="42" t="s">
        <v>2182</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939</v>
      </c>
      <c r="K6953" s="41" t="s">
        <v>115</v>
      </c>
      <c r="L6953" s="193">
        <v>1.3923939999999999</v>
      </c>
      <c r="M6953" s="52" t="s">
        <v>939</v>
      </c>
      <c r="N6953" s="52" t="s">
        <v>116</v>
      </c>
      <c r="P6953" s="42" t="s">
        <v>2182</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939</v>
      </c>
      <c r="K6954" s="41" t="s">
        <v>115</v>
      </c>
      <c r="L6954" s="193">
        <v>1.31264</v>
      </c>
      <c r="M6954" s="52" t="s">
        <v>939</v>
      </c>
      <c r="N6954" s="52" t="s">
        <v>116</v>
      </c>
      <c r="P6954" s="42" t="s">
        <v>2182</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939</v>
      </c>
      <c r="K6955" s="41" t="s">
        <v>115</v>
      </c>
      <c r="L6955" s="193">
        <v>1.2949029999999999</v>
      </c>
      <c r="M6955" s="52" t="s">
        <v>939</v>
      </c>
      <c r="N6955" s="52" t="s">
        <v>116</v>
      </c>
      <c r="P6955" s="42" t="s">
        <v>2182</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939</v>
      </c>
      <c r="K6956" s="41" t="s">
        <v>115</v>
      </c>
      <c r="L6956" s="193">
        <v>1.0022340000000001</v>
      </c>
      <c r="M6956" s="52" t="s">
        <v>939</v>
      </c>
      <c r="N6956" s="52" t="s">
        <v>116</v>
      </c>
      <c r="P6956" s="42" t="s">
        <v>2182</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939</v>
      </c>
      <c r="K6957" s="41" t="s">
        <v>115</v>
      </c>
      <c r="L6957" s="193">
        <v>0.81592600000000004</v>
      </c>
      <c r="M6957" s="52" t="s">
        <v>939</v>
      </c>
      <c r="N6957" s="52" t="s">
        <v>116</v>
      </c>
      <c r="P6957" s="42" t="s">
        <v>2182</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939</v>
      </c>
      <c r="K6958" s="41" t="s">
        <v>115</v>
      </c>
      <c r="L6958" s="193">
        <v>0.780385</v>
      </c>
      <c r="M6958" s="52" t="s">
        <v>939</v>
      </c>
      <c r="N6958" s="52" t="s">
        <v>116</v>
      </c>
      <c r="P6958" s="42" t="s">
        <v>2182</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939</v>
      </c>
      <c r="K6959" s="41" t="s">
        <v>115</v>
      </c>
      <c r="L6959" s="193">
        <v>0.798122</v>
      </c>
      <c r="M6959" s="52" t="s">
        <v>939</v>
      </c>
      <c r="N6959" s="52" t="s">
        <v>116</v>
      </c>
      <c r="P6959" s="42" t="s">
        <v>2182</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939</v>
      </c>
      <c r="K6960" s="41" t="s">
        <v>115</v>
      </c>
      <c r="L6960" s="193">
        <v>0.90467699999999995</v>
      </c>
      <c r="M6960" s="52" t="s">
        <v>939</v>
      </c>
      <c r="N6960" s="52" t="s">
        <v>116</v>
      </c>
      <c r="P6960" s="42" t="s">
        <v>2182</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939</v>
      </c>
      <c r="K6961" s="41" t="s">
        <v>115</v>
      </c>
      <c r="L6961" s="193">
        <v>0.88687499999999997</v>
      </c>
      <c r="M6961" s="52" t="s">
        <v>939</v>
      </c>
      <c r="N6961" s="52" t="s">
        <v>116</v>
      </c>
      <c r="P6961" s="42" t="s">
        <v>2182</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939</v>
      </c>
      <c r="K6962" s="41" t="s">
        <v>115</v>
      </c>
      <c r="L6962" s="193">
        <v>0.79818800000000001</v>
      </c>
      <c r="M6962" s="52" t="s">
        <v>939</v>
      </c>
      <c r="N6962" s="52" t="s">
        <v>116</v>
      </c>
      <c r="P6962" s="42" t="s">
        <v>2182</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939</v>
      </c>
      <c r="K6963" s="41" t="s">
        <v>115</v>
      </c>
      <c r="L6963" s="193">
        <v>0.70056600000000002</v>
      </c>
      <c r="M6963" s="52" t="s">
        <v>939</v>
      </c>
      <c r="N6963" s="52" t="s">
        <v>116</v>
      </c>
      <c r="P6963" s="42" t="s">
        <v>2182</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939</v>
      </c>
      <c r="K6964" s="41" t="s">
        <v>115</v>
      </c>
      <c r="L6964" s="193">
        <v>0.71843299999999999</v>
      </c>
      <c r="M6964" s="52" t="s">
        <v>939</v>
      </c>
      <c r="N6964" s="52" t="s">
        <v>116</v>
      </c>
      <c r="P6964" s="42" t="s">
        <v>2182</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939</v>
      </c>
      <c r="K6965" s="41" t="s">
        <v>115</v>
      </c>
      <c r="L6965" s="193">
        <v>0.60294499999999995</v>
      </c>
      <c r="M6965" s="52" t="s">
        <v>939</v>
      </c>
      <c r="N6965" s="52" t="s">
        <v>116</v>
      </c>
      <c r="P6965" s="42" t="s">
        <v>2182</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939</v>
      </c>
      <c r="K6966" s="41" t="s">
        <v>115</v>
      </c>
      <c r="L6966" s="193">
        <v>0.41676600000000003</v>
      </c>
      <c r="M6966" s="52" t="s">
        <v>939</v>
      </c>
      <c r="N6966" s="52" t="s">
        <v>116</v>
      </c>
      <c r="P6966" s="42" t="s">
        <v>2182</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939</v>
      </c>
      <c r="K6967" s="41" t="s">
        <v>115</v>
      </c>
      <c r="L6967" s="193">
        <v>90.681349999999995</v>
      </c>
      <c r="M6967" s="52" t="s">
        <v>939</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939</v>
      </c>
      <c r="K6968" s="41" t="s">
        <v>115</v>
      </c>
      <c r="L6968" s="193">
        <v>55.639139999999998</v>
      </c>
      <c r="M6968" s="52" t="s">
        <v>939</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939</v>
      </c>
      <c r="K6969" s="41" t="s">
        <v>115</v>
      </c>
      <c r="L6969" s="193">
        <v>45.486600000000003</v>
      </c>
      <c r="M6969" s="52" t="s">
        <v>939</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939</v>
      </c>
      <c r="K6970" s="41" t="s">
        <v>115</v>
      </c>
      <c r="L6970" s="193">
        <v>33.234580000000001</v>
      </c>
      <c r="M6970" s="52" t="s">
        <v>939</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939</v>
      </c>
      <c r="K6971" s="41" t="s">
        <v>115</v>
      </c>
      <c r="L6971" s="193">
        <v>46.188510000000001</v>
      </c>
      <c r="M6971" s="52" t="s">
        <v>939</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939</v>
      </c>
      <c r="K6972" s="41" t="s">
        <v>115</v>
      </c>
      <c r="L6972" s="193">
        <v>28.991759999999999</v>
      </c>
      <c r="M6972" s="52" t="s">
        <v>939</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939</v>
      </c>
      <c r="K6973" s="41" t="s">
        <v>115</v>
      </c>
      <c r="L6973" s="193">
        <v>14.215400000000001</v>
      </c>
      <c r="M6973" s="52" t="s">
        <v>939</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939</v>
      </c>
      <c r="K6974" s="41" t="s">
        <v>115</v>
      </c>
      <c r="L6974" s="193">
        <v>13.62027</v>
      </c>
      <c r="M6974" s="52" t="s">
        <v>939</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939</v>
      </c>
      <c r="K6975" s="41" t="s">
        <v>115</v>
      </c>
      <c r="L6975" s="193">
        <v>14.13805</v>
      </c>
      <c r="M6975" s="52" t="s">
        <v>939</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939</v>
      </c>
      <c r="K6976" s="41" t="s">
        <v>115</v>
      </c>
      <c r="L6976" s="193">
        <v>7.0071029999999999</v>
      </c>
      <c r="M6976" s="52" t="s">
        <v>939</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939</v>
      </c>
      <c r="K6977" s="41" t="s">
        <v>115</v>
      </c>
      <c r="L6977" s="193">
        <v>7.0608740000000001</v>
      </c>
      <c r="M6977" s="52" t="s">
        <v>939</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939</v>
      </c>
      <c r="K6978" s="41" t="s">
        <v>115</v>
      </c>
      <c r="L6978" s="193">
        <v>2.9682750000000002</v>
      </c>
      <c r="M6978" s="52" t="s">
        <v>939</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939</v>
      </c>
      <c r="K6979" s="41" t="s">
        <v>115</v>
      </c>
      <c r="L6979" s="193">
        <v>1.979983</v>
      </c>
      <c r="M6979" s="52" t="s">
        <v>939</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939</v>
      </c>
      <c r="K6980" s="41" t="s">
        <v>115</v>
      </c>
      <c r="L6980" s="193">
        <v>221.7527</v>
      </c>
      <c r="M6980" s="52" t="s">
        <v>939</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939</v>
      </c>
      <c r="K6981" s="41" t="s">
        <v>115</v>
      </c>
      <c r="L6981" s="193">
        <v>101.6477</v>
      </c>
      <c r="M6981" s="52" t="s">
        <v>939</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939</v>
      </c>
      <c r="K6982" s="41" t="s">
        <v>115</v>
      </c>
      <c r="L6982" s="193">
        <v>62.152079999999998</v>
      </c>
      <c r="M6982" s="52" t="s">
        <v>939</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939</v>
      </c>
      <c r="K6983" s="41" t="s">
        <v>115</v>
      </c>
      <c r="L6983" s="193">
        <v>106.30800000000001</v>
      </c>
      <c r="M6983" s="52" t="s">
        <v>939</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939</v>
      </c>
      <c r="K6984" s="41" t="s">
        <v>115</v>
      </c>
      <c r="L6984" s="193">
        <v>41.912219999999998</v>
      </c>
      <c r="M6984" s="52" t="s">
        <v>939</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939</v>
      </c>
      <c r="K6985" s="41" t="s">
        <v>115</v>
      </c>
      <c r="L6985" s="193">
        <v>49.534579999999998</v>
      </c>
      <c r="M6985" s="52" t="s">
        <v>939</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939</v>
      </c>
      <c r="K6986" s="41" t="s">
        <v>115</v>
      </c>
      <c r="L6986" s="193">
        <v>45.330660000000002</v>
      </c>
      <c r="M6986" s="52" t="s">
        <v>939</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939</v>
      </c>
      <c r="K6987" s="41" t="s">
        <v>115</v>
      </c>
      <c r="L6987" s="193">
        <v>47.139389999999999</v>
      </c>
      <c r="M6987" s="52" t="s">
        <v>939</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939</v>
      </c>
      <c r="K6988" s="41" t="s">
        <v>115</v>
      </c>
      <c r="L6988" s="193">
        <v>37.075049999999997</v>
      </c>
      <c r="M6988" s="52" t="s">
        <v>939</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939</v>
      </c>
      <c r="K6989" s="41" t="s">
        <v>115</v>
      </c>
      <c r="L6989" s="193">
        <v>38.876060000000003</v>
      </c>
      <c r="M6989" s="52" t="s">
        <v>939</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939</v>
      </c>
      <c r="K6990" s="41" t="s">
        <v>115</v>
      </c>
      <c r="L6990" s="193">
        <v>33.689830000000001</v>
      </c>
      <c r="M6990" s="52" t="s">
        <v>939</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939</v>
      </c>
      <c r="K6991" s="41" t="s">
        <v>115</v>
      </c>
      <c r="L6991" s="193">
        <v>27.621649999999999</v>
      </c>
      <c r="M6991" s="52" t="s">
        <v>939</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939</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939</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939</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939</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939</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939</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939</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939</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939</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939</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939</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939</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939</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939</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939</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939</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939</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939</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939</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939</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939</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939</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939</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939</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939</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939</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939</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939</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939</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939</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939</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939</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939</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939</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939</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939</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939</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939</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939</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939</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939</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939</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939</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939</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939</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939</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939</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939</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939</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939</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939</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939</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939</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939</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939</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939</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939</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939</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939</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939</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939</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939</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939</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939</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939</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939</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939</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939</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939</v>
      </c>
      <c r="K7060" s="41" t="s">
        <v>115</v>
      </c>
      <c r="L7060" s="193">
        <v>40.76146</v>
      </c>
      <c r="M7060" s="52" t="s">
        <v>939</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939</v>
      </c>
      <c r="K7061" s="41" t="s">
        <v>115</v>
      </c>
      <c r="L7061" s="193">
        <v>30.782609999999998</v>
      </c>
      <c r="M7061" s="52" t="s">
        <v>939</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939</v>
      </c>
      <c r="K7062" s="41" t="s">
        <v>115</v>
      </c>
      <c r="L7062" s="193">
        <v>30.275200000000002</v>
      </c>
      <c r="M7062" s="52" t="s">
        <v>939</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939</v>
      </c>
      <c r="K7063" s="41" t="s">
        <v>115</v>
      </c>
      <c r="L7063" s="193">
        <v>30.106069999999999</v>
      </c>
      <c r="M7063" s="52" t="s">
        <v>939</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939</v>
      </c>
      <c r="K7064" s="41" t="s">
        <v>115</v>
      </c>
      <c r="L7064" s="193">
        <v>27.39958</v>
      </c>
      <c r="M7064" s="52" t="s">
        <v>939</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939</v>
      </c>
      <c r="K7065" s="41" t="s">
        <v>115</v>
      </c>
      <c r="L7065" s="193">
        <v>27.060949999999998</v>
      </c>
      <c r="M7065" s="52" t="s">
        <v>939</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939</v>
      </c>
      <c r="K7066" s="41" t="s">
        <v>115</v>
      </c>
      <c r="L7066" s="193">
        <v>27.060949999999998</v>
      </c>
      <c r="M7066" s="52" t="s">
        <v>939</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939</v>
      </c>
      <c r="K7067" s="41" t="s">
        <v>115</v>
      </c>
      <c r="L7067" s="193">
        <v>18.435510000000001</v>
      </c>
      <c r="M7067" s="52" t="s">
        <v>939</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939</v>
      </c>
      <c r="K7068" s="41" t="s">
        <v>115</v>
      </c>
      <c r="L7068" s="193">
        <v>11.67056</v>
      </c>
      <c r="M7068" s="52" t="s">
        <v>939</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939</v>
      </c>
      <c r="K7069" s="41" t="s">
        <v>115</v>
      </c>
      <c r="L7069" s="193">
        <v>8.4566590000000001</v>
      </c>
      <c r="M7069" s="52" t="s">
        <v>939</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939</v>
      </c>
      <c r="K7070" s="41" t="s">
        <v>115</v>
      </c>
      <c r="L7070" s="193">
        <v>5.7508970000000001</v>
      </c>
      <c r="M7070" s="52" t="s">
        <v>939</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939</v>
      </c>
      <c r="K7071" s="41" t="s">
        <v>115</v>
      </c>
      <c r="L7071" s="193">
        <v>3.2131620000000001</v>
      </c>
      <c r="M7071" s="52" t="s">
        <v>939</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939</v>
      </c>
      <c r="K7072" s="41" t="s">
        <v>115</v>
      </c>
      <c r="L7072" s="193">
        <v>2.537366</v>
      </c>
      <c r="M7072" s="52" t="s">
        <v>939</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939</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939</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939</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939</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939</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939</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939</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939</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939</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939</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939</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939</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939</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939</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939</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939</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939</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939</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939</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939</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939</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939</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939</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939</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939</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939</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939</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939</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939</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939</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939</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939</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939</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939</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939</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939</v>
      </c>
      <c r="K7108" s="41" t="s">
        <v>115</v>
      </c>
      <c r="L7108" s="193">
        <v>14.34599</v>
      </c>
      <c r="M7108" s="52" t="s">
        <v>939</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939</v>
      </c>
      <c r="K7109" s="41" t="s">
        <v>115</v>
      </c>
      <c r="L7109" s="193">
        <v>23.291139999999999</v>
      </c>
      <c r="M7109" s="52" t="s">
        <v>939</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939</v>
      </c>
      <c r="K7110" s="41" t="s">
        <v>115</v>
      </c>
      <c r="L7110" s="193">
        <v>22.44726</v>
      </c>
      <c r="M7110" s="52" t="s">
        <v>939</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939</v>
      </c>
      <c r="K7111" s="41" t="s">
        <v>115</v>
      </c>
      <c r="L7111" s="193">
        <v>32.742609999999999</v>
      </c>
      <c r="M7111" s="52" t="s">
        <v>939</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939</v>
      </c>
      <c r="K7112" s="41" t="s">
        <v>115</v>
      </c>
      <c r="L7112" s="193">
        <v>24.810130000000001</v>
      </c>
      <c r="M7112" s="52" t="s">
        <v>939</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939</v>
      </c>
      <c r="K7113" s="41" t="s">
        <v>115</v>
      </c>
      <c r="L7113" s="193">
        <v>13.67089</v>
      </c>
      <c r="M7113" s="52" t="s">
        <v>939</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939</v>
      </c>
      <c r="K7114" s="41" t="s">
        <v>115</v>
      </c>
      <c r="L7114" s="193">
        <v>11.308020000000001</v>
      </c>
      <c r="M7114" s="52" t="s">
        <v>939</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939</v>
      </c>
      <c r="K7115" s="41" t="s">
        <v>115</v>
      </c>
      <c r="L7115" s="193">
        <v>14.00844</v>
      </c>
      <c r="M7115" s="52" t="s">
        <v>939</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939</v>
      </c>
      <c r="K7116" s="41" t="s">
        <v>115</v>
      </c>
      <c r="L7116" s="193">
        <v>14.177210000000001</v>
      </c>
      <c r="M7116" s="52" t="s">
        <v>939</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939</v>
      </c>
      <c r="K7117" s="41" t="s">
        <v>115</v>
      </c>
      <c r="L7117" s="193">
        <v>9.6202489999999994</v>
      </c>
      <c r="M7117" s="52" t="s">
        <v>939</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939</v>
      </c>
      <c r="K7118" s="41" t="s">
        <v>115</v>
      </c>
      <c r="L7118" s="193">
        <v>6.0759460000000001</v>
      </c>
      <c r="M7118" s="52" t="s">
        <v>939</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939</v>
      </c>
      <c r="K7119" s="41" t="s">
        <v>115</v>
      </c>
      <c r="L7119" s="193">
        <v>5.5696199999999996</v>
      </c>
      <c r="M7119" s="52" t="s">
        <v>939</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939</v>
      </c>
      <c r="K7120" s="41" t="s">
        <v>115</v>
      </c>
      <c r="L7120" s="193">
        <v>4.7257379999999998</v>
      </c>
      <c r="M7120" s="52" t="s">
        <v>939</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939</v>
      </c>
      <c r="K7121" s="41" t="s">
        <v>115</v>
      </c>
      <c r="L7121" s="193">
        <v>3.5443039999999999</v>
      </c>
      <c r="M7121" s="52" t="s">
        <v>939</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939</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939</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939</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939</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939</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939</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939</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939</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939</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939</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939</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939</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939</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939</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939</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939</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939</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939</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939</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939</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939</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939</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939</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939</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939</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939</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939</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939</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939</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939</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939</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939</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939</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939</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939</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939</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939</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939</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939</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939</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939</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939</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939</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939</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939</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939</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939</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939</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939</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951</v>
      </c>
      <c r="I7171" s="185">
        <v>274.79629999999997</v>
      </c>
      <c r="J7171" s="41" t="s">
        <v>939</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951</v>
      </c>
      <c r="I7172" s="185">
        <v>203.0085</v>
      </c>
      <c r="J7172" s="41" t="s">
        <v>939</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951</v>
      </c>
      <c r="I7173" s="185">
        <v>145.2516</v>
      </c>
      <c r="J7173" s="41" t="s">
        <v>939</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951</v>
      </c>
      <c r="I7174" s="185">
        <v>107.3704</v>
      </c>
      <c r="J7174" s="41" t="s">
        <v>939</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951</v>
      </c>
      <c r="I7175" s="185">
        <v>65.604050000000001</v>
      </c>
      <c r="J7175" s="41" t="s">
        <v>939</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951</v>
      </c>
      <c r="I7176" s="185">
        <v>47.021799999999999</v>
      </c>
      <c r="J7176" s="41" t="s">
        <v>939</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951</v>
      </c>
      <c r="I7177" s="185">
        <v>38.902920000000002</v>
      </c>
      <c r="J7177" s="41" t="s">
        <v>939</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951</v>
      </c>
      <c r="I7178" s="185">
        <v>17.870699999999999</v>
      </c>
      <c r="J7178" s="41" t="s">
        <v>939</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951</v>
      </c>
      <c r="I7179" s="185">
        <v>12.831939999999999</v>
      </c>
      <c r="J7179" s="41" t="s">
        <v>939</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951</v>
      </c>
      <c r="I7180" s="185">
        <v>8.6442999999999994</v>
      </c>
      <c r="J7180" s="41" t="s">
        <v>939</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951</v>
      </c>
      <c r="I7181" s="185">
        <v>5.2079829999999996</v>
      </c>
      <c r="J7181" s="41" t="s">
        <v>939</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951</v>
      </c>
      <c r="I7182" s="185">
        <v>3.3447420000000001</v>
      </c>
      <c r="J7182" s="41" t="s">
        <v>939</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951</v>
      </c>
      <c r="I7183" s="185">
        <v>2.3263590000000001</v>
      </c>
      <c r="J7183" s="41" t="s">
        <v>939</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951</v>
      </c>
      <c r="I7184" s="185">
        <v>339.05930000000001</v>
      </c>
      <c r="J7184" s="41" t="s">
        <v>939</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951</v>
      </c>
      <c r="I7185" s="185">
        <v>179.44890000000001</v>
      </c>
      <c r="J7185" s="41" t="s">
        <v>939</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951</v>
      </c>
      <c r="I7186" s="185">
        <v>160.58510000000001</v>
      </c>
      <c r="J7186" s="41" t="s">
        <v>939</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951</v>
      </c>
      <c r="I7187" s="185">
        <v>126.6632</v>
      </c>
      <c r="J7187" s="41" t="s">
        <v>939</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951</v>
      </c>
      <c r="I7188" s="185">
        <v>67.212410000000006</v>
      </c>
      <c r="J7188" s="41" t="s">
        <v>939</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951</v>
      </c>
      <c r="I7189" s="185">
        <v>48.245750000000001</v>
      </c>
      <c r="J7189" s="41" t="s">
        <v>939</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951</v>
      </c>
      <c r="I7190" s="185">
        <v>36.332419999999999</v>
      </c>
      <c r="J7190" s="41" t="s">
        <v>939</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951</v>
      </c>
      <c r="I7191" s="185">
        <v>19.028500000000001</v>
      </c>
      <c r="J7191" s="41" t="s">
        <v>939</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951</v>
      </c>
      <c r="I7192" s="185">
        <v>17.399139999999999</v>
      </c>
      <c r="J7192" s="41" t="s">
        <v>939</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951</v>
      </c>
      <c r="I7193" s="185">
        <v>10.85528</v>
      </c>
      <c r="J7193" s="41" t="s">
        <v>939</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951</v>
      </c>
      <c r="I7194" s="185">
        <v>8.7289169999999991</v>
      </c>
      <c r="J7194" s="41" t="s">
        <v>939</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951</v>
      </c>
      <c r="I7195" s="185">
        <v>6.7014659999999999</v>
      </c>
      <c r="J7195" s="41" t="s">
        <v>939</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951</v>
      </c>
      <c r="I7196" s="185">
        <v>6.1238489999999999</v>
      </c>
      <c r="J7196" s="41" t="s">
        <v>939</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939</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939</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939</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939</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939</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939</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939</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939</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939</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939</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939</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939</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939</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939</v>
      </c>
      <c r="K7210" s="41" t="s">
        <v>115</v>
      </c>
      <c r="P7210" s="42" t="s">
        <v>2621</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939</v>
      </c>
      <c r="K7211" s="185" t="s">
        <v>115</v>
      </c>
      <c r="P7211" s="42" t="s">
        <v>2621</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939</v>
      </c>
      <c r="K7212" s="185" t="s">
        <v>115</v>
      </c>
      <c r="P7212" s="42" t="s">
        <v>2621</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939</v>
      </c>
      <c r="K7213" s="185" t="s">
        <v>115</v>
      </c>
      <c r="P7213" s="42" t="s">
        <v>2621</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939</v>
      </c>
      <c r="K7214" s="185" t="s">
        <v>115</v>
      </c>
      <c r="P7214" s="42" t="s">
        <v>2621</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939</v>
      </c>
      <c r="K7215" s="185" t="s">
        <v>115</v>
      </c>
      <c r="P7215" s="42" t="s">
        <v>2621</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939</v>
      </c>
      <c r="K7216" s="185" t="s">
        <v>115</v>
      </c>
      <c r="P7216" s="42" t="s">
        <v>2621</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939</v>
      </c>
      <c r="K7217" s="185" t="s">
        <v>115</v>
      </c>
      <c r="P7217" s="42" t="s">
        <v>2621</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939</v>
      </c>
      <c r="K7218" s="185" t="s">
        <v>115</v>
      </c>
      <c r="P7218" s="42" t="s">
        <v>2621</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939</v>
      </c>
      <c r="K7219" s="185" t="s">
        <v>115</v>
      </c>
      <c r="P7219" s="42" t="s">
        <v>2621</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939</v>
      </c>
      <c r="K7220" s="185" t="s">
        <v>115</v>
      </c>
      <c r="P7220" s="42" t="s">
        <v>2621</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957</v>
      </c>
      <c r="K7221" s="41" t="s">
        <v>115</v>
      </c>
      <c r="L7221" s="193">
        <v>0.15998609364032745</v>
      </c>
      <c r="M7221" s="52" t="s">
        <v>957</v>
      </c>
      <c r="N7221" s="52" t="s">
        <v>947</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957</v>
      </c>
      <c r="K7222" s="41" t="s">
        <v>115</v>
      </c>
      <c r="L7222" s="193">
        <v>0.19428619742393494</v>
      </c>
      <c r="M7222" s="52" t="s">
        <v>957</v>
      </c>
      <c r="N7222" s="52" t="s">
        <v>947</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957</v>
      </c>
      <c r="K7223" s="41" t="s">
        <v>115</v>
      </c>
      <c r="L7223" s="193">
        <v>0.32000058889389038</v>
      </c>
      <c r="M7223" s="52" t="s">
        <v>957</v>
      </c>
      <c r="N7223" s="52" t="s">
        <v>947</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957</v>
      </c>
      <c r="K7224" s="41" t="s">
        <v>115</v>
      </c>
      <c r="L7224" s="193">
        <v>0.35430032014846802</v>
      </c>
      <c r="M7224" s="52" t="s">
        <v>957</v>
      </c>
      <c r="N7224" s="52" t="s">
        <v>947</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957</v>
      </c>
      <c r="K7225" s="41" t="s">
        <v>115</v>
      </c>
      <c r="L7225" s="193">
        <v>0.26285821199417114</v>
      </c>
      <c r="M7225" s="52" t="s">
        <v>957</v>
      </c>
      <c r="N7225" s="52" t="s">
        <v>947</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957</v>
      </c>
      <c r="K7226" s="41" t="s">
        <v>115</v>
      </c>
      <c r="L7226" s="193">
        <v>0.19428589940071106</v>
      </c>
      <c r="M7226" s="52" t="s">
        <v>957</v>
      </c>
      <c r="N7226" s="52" t="s">
        <v>947</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957</v>
      </c>
      <c r="K7227" s="41" t="s">
        <v>115</v>
      </c>
      <c r="L7227" s="193">
        <v>0.18287190794944763</v>
      </c>
      <c r="M7227" s="52" t="s">
        <v>957</v>
      </c>
      <c r="N7227" s="52" t="s">
        <v>947</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957</v>
      </c>
      <c r="K7228" s="41" t="s">
        <v>115</v>
      </c>
      <c r="L7228" s="193">
        <v>0.18288560211658478</v>
      </c>
      <c r="M7228" s="52" t="s">
        <v>957</v>
      </c>
      <c r="N7228" s="52" t="s">
        <v>947</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957</v>
      </c>
      <c r="K7229" s="41" t="s">
        <v>115</v>
      </c>
      <c r="L7229" s="193">
        <v>0.22857210040092468</v>
      </c>
      <c r="M7229" s="52" t="s">
        <v>957</v>
      </c>
      <c r="N7229" s="52" t="s">
        <v>947</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957</v>
      </c>
      <c r="K7230" s="41" t="s">
        <v>115</v>
      </c>
      <c r="L7230" s="193">
        <v>0.34285810589790344</v>
      </c>
      <c r="M7230" s="52" t="s">
        <v>957</v>
      </c>
      <c r="N7230" s="52" t="s">
        <v>947</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957</v>
      </c>
      <c r="K7231" s="41" t="s">
        <v>115</v>
      </c>
      <c r="L7231" s="193">
        <v>0.54858613014221191</v>
      </c>
      <c r="M7231" s="52" t="s">
        <v>957</v>
      </c>
      <c r="N7231" s="52" t="s">
        <v>947</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957</v>
      </c>
      <c r="K7232" s="41" t="s">
        <v>115</v>
      </c>
      <c r="L7232" s="193">
        <v>0.46855810284614563</v>
      </c>
      <c r="M7232" s="52" t="s">
        <v>957</v>
      </c>
      <c r="N7232" s="52" t="s">
        <v>947</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957</v>
      </c>
      <c r="K7233" s="41" t="s">
        <v>115</v>
      </c>
      <c r="L7233" s="193">
        <v>0.30855849385261536</v>
      </c>
      <c r="M7233" s="52" t="s">
        <v>957</v>
      </c>
      <c r="N7233" s="52" t="s">
        <v>947</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957</v>
      </c>
      <c r="K7234" s="41" t="s">
        <v>115</v>
      </c>
      <c r="L7234" s="193">
        <v>0.29717138409614563</v>
      </c>
      <c r="M7234" s="52" t="s">
        <v>957</v>
      </c>
      <c r="N7234" s="52" t="s">
        <v>947</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957</v>
      </c>
      <c r="K7235" s="41" t="s">
        <v>115</v>
      </c>
      <c r="L7235" s="193">
        <v>0.33142918348312378</v>
      </c>
      <c r="M7235" s="52" t="s">
        <v>957</v>
      </c>
      <c r="N7235" s="52" t="s">
        <v>947</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957</v>
      </c>
      <c r="K7236" s="41" t="s">
        <v>115</v>
      </c>
      <c r="L7236" s="193">
        <v>0.26287198066711426</v>
      </c>
      <c r="M7236" s="52" t="s">
        <v>957</v>
      </c>
      <c r="N7236" s="52" t="s">
        <v>947</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957</v>
      </c>
      <c r="K7237" s="41" t="s">
        <v>115</v>
      </c>
      <c r="L7237" s="193">
        <v>0.83430188894271851</v>
      </c>
      <c r="M7237" s="52" t="s">
        <v>957</v>
      </c>
      <c r="N7237" s="52" t="s">
        <v>947</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957</v>
      </c>
      <c r="K7238" s="41" t="s">
        <v>115</v>
      </c>
      <c r="L7238" s="193">
        <v>2.1257059574127197</v>
      </c>
      <c r="M7238" s="52" t="s">
        <v>957</v>
      </c>
      <c r="N7238" s="52" t="s">
        <v>947</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957</v>
      </c>
      <c r="K7239" s="41" t="s">
        <v>115</v>
      </c>
      <c r="L7239" s="193">
        <v>1.3600029945373535</v>
      </c>
      <c r="M7239" s="52" t="s">
        <v>957</v>
      </c>
      <c r="N7239" s="52" t="s">
        <v>947</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957</v>
      </c>
      <c r="K7240" s="41" t="s">
        <v>115</v>
      </c>
      <c r="L7240" s="193">
        <v>0.98288685083389282</v>
      </c>
      <c r="M7240" s="52" t="s">
        <v>957</v>
      </c>
      <c r="N7240" s="52" t="s">
        <v>947</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957</v>
      </c>
      <c r="K7241" s="41" t="s">
        <v>115</v>
      </c>
      <c r="L7241" s="193">
        <v>0.720001220703125</v>
      </c>
      <c r="M7241" s="52" t="s">
        <v>957</v>
      </c>
      <c r="N7241" s="52" t="s">
        <v>947</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957</v>
      </c>
      <c r="K7242" s="41" t="s">
        <v>115</v>
      </c>
      <c r="L7242" s="193">
        <v>0.77715826034545898</v>
      </c>
      <c r="M7242" s="52" t="s">
        <v>957</v>
      </c>
      <c r="N7242" s="52" t="s">
        <v>947</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957</v>
      </c>
      <c r="K7243" s="41" t="s">
        <v>115</v>
      </c>
      <c r="L7243" s="193">
        <v>0.79997396469116211</v>
      </c>
      <c r="M7243" s="52" t="s">
        <v>957</v>
      </c>
      <c r="N7243" s="52" t="s">
        <v>947</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957</v>
      </c>
      <c r="K7244" s="41" t="s">
        <v>115</v>
      </c>
      <c r="L7244" s="193">
        <v>0.662872314453125</v>
      </c>
      <c r="M7244" s="52" t="s">
        <v>957</v>
      </c>
      <c r="N7244" s="52" t="s">
        <v>947</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939</v>
      </c>
      <c r="K7245" s="41" t="s">
        <v>115</v>
      </c>
      <c r="L7245" s="193">
        <v>674.28076267242432</v>
      </c>
      <c r="M7245" s="52" t="s">
        <v>939</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939</v>
      </c>
      <c r="K7246" s="41" t="s">
        <v>115</v>
      </c>
      <c r="L7246" s="193">
        <v>914.74759578704834</v>
      </c>
      <c r="M7246" s="52" t="s">
        <v>939</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939</v>
      </c>
      <c r="K7247" s="41" t="s">
        <v>115</v>
      </c>
      <c r="L7247" s="193">
        <v>1137.0340585708618</v>
      </c>
      <c r="M7247" s="52" t="s">
        <v>939</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939</v>
      </c>
      <c r="K7248" s="41" t="s">
        <v>115</v>
      </c>
      <c r="L7248" s="193">
        <v>1056.9559335708618</v>
      </c>
      <c r="M7248" s="52" t="s">
        <v>939</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939</v>
      </c>
      <c r="K7249" s="41" t="s">
        <v>115</v>
      </c>
      <c r="L7249" s="193">
        <v>1054.5170307159424</v>
      </c>
      <c r="M7249" s="52" t="s">
        <v>939</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939</v>
      </c>
      <c r="K7250" s="41" t="s">
        <v>115</v>
      </c>
      <c r="L7250" s="193">
        <v>1006.0670375823975</v>
      </c>
      <c r="M7250" s="52" t="s">
        <v>939</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939</v>
      </c>
      <c r="K7251" s="41" t="s">
        <v>115</v>
      </c>
      <c r="L7251" s="193">
        <v>1024.1919755935669</v>
      </c>
      <c r="M7251" s="52" t="s">
        <v>939</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939</v>
      </c>
      <c r="K7252" s="41" t="s">
        <v>115</v>
      </c>
      <c r="L7252" s="193">
        <v>833.30518007278442</v>
      </c>
      <c r="M7252" s="52" t="s">
        <v>939</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939</v>
      </c>
      <c r="K7253" s="41" t="s">
        <v>115</v>
      </c>
      <c r="L7253" s="193">
        <v>846.7106819152832</v>
      </c>
      <c r="M7253" s="52" t="s">
        <v>939</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939</v>
      </c>
      <c r="K7254" s="41" t="s">
        <v>115</v>
      </c>
      <c r="L7254" s="193">
        <v>902.88090705871582</v>
      </c>
      <c r="M7254" s="52" t="s">
        <v>939</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939</v>
      </c>
      <c r="K7255" s="41" t="s">
        <v>115</v>
      </c>
      <c r="L7255" s="193">
        <v>746.46353721618652</v>
      </c>
      <c r="M7255" s="52" t="s">
        <v>939</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939</v>
      </c>
      <c r="K7256" s="41" t="s">
        <v>115</v>
      </c>
      <c r="L7256" s="193">
        <v>1762.2379064559937</v>
      </c>
      <c r="M7256" s="52" t="s">
        <v>939</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939</v>
      </c>
      <c r="K7257" s="41" t="s">
        <v>115</v>
      </c>
      <c r="L7257" s="193">
        <v>2041.9578552246094</v>
      </c>
      <c r="M7257" s="52" t="s">
        <v>939</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939</v>
      </c>
      <c r="K7258" s="41" t="s">
        <v>115</v>
      </c>
      <c r="L7258" s="193">
        <v>1944.0549612045288</v>
      </c>
      <c r="M7258" s="52" t="s">
        <v>939</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939</v>
      </c>
      <c r="K7259" s="41" t="s">
        <v>115</v>
      </c>
      <c r="L7259" s="193">
        <v>1636.3630294799805</v>
      </c>
      <c r="M7259" s="52" t="s">
        <v>939</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939</v>
      </c>
      <c r="K7260" s="41" t="s">
        <v>115</v>
      </c>
      <c r="L7260" s="193">
        <v>1622.3770380020142</v>
      </c>
      <c r="M7260" s="52" t="s">
        <v>939</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939</v>
      </c>
      <c r="K7261" s="41" t="s">
        <v>115</v>
      </c>
      <c r="L7261" s="193">
        <v>1986.0140085220337</v>
      </c>
      <c r="M7261" s="52" t="s">
        <v>939</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939</v>
      </c>
      <c r="K7262" s="41" t="s">
        <v>115</v>
      </c>
      <c r="L7262" s="193">
        <v>1874.1260766983032</v>
      </c>
      <c r="M7262" s="52" t="s">
        <v>939</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939</v>
      </c>
      <c r="K7263" s="41" t="s">
        <v>115</v>
      </c>
      <c r="L7263" s="193">
        <v>1804.1960000991821</v>
      </c>
      <c r="M7263" s="52" t="s">
        <v>939</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1217</v>
      </c>
      <c r="K7264" s="41" t="s">
        <v>115</v>
      </c>
      <c r="L7264" s="193">
        <v>0.77654230000000002</v>
      </c>
      <c r="M7264" s="52" t="s">
        <v>1217</v>
      </c>
      <c r="N7264" s="52" t="s">
        <v>116</v>
      </c>
      <c r="P7264" s="42" t="s">
        <v>2208</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1217</v>
      </c>
      <c r="K7265" s="41" t="s">
        <v>115</v>
      </c>
      <c r="L7265" s="193">
        <v>0.97565650000000004</v>
      </c>
      <c r="M7265" s="52" t="s">
        <v>1217</v>
      </c>
      <c r="N7265" s="52" t="s">
        <v>116</v>
      </c>
      <c r="P7265" s="42" t="s">
        <v>2208</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1217</v>
      </c>
      <c r="K7266" s="41" t="s">
        <v>115</v>
      </c>
      <c r="L7266" s="193">
        <v>0.75666549999999999</v>
      </c>
      <c r="M7266" s="52" t="s">
        <v>1217</v>
      </c>
      <c r="N7266" s="52" t="s">
        <v>116</v>
      </c>
      <c r="P7266" s="42" t="s">
        <v>2208</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1217</v>
      </c>
      <c r="K7267" s="41" t="s">
        <v>115</v>
      </c>
      <c r="L7267" s="193">
        <v>0.87609970000000004</v>
      </c>
      <c r="M7267" s="52" t="s">
        <v>1217</v>
      </c>
      <c r="N7267" s="52" t="s">
        <v>116</v>
      </c>
      <c r="P7267" s="42" t="s">
        <v>2208</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1217</v>
      </c>
      <c r="K7268" s="41" t="s">
        <v>115</v>
      </c>
      <c r="L7268" s="193">
        <v>0.63709570000000004</v>
      </c>
      <c r="M7268" s="52" t="s">
        <v>1217</v>
      </c>
      <c r="N7268" s="52" t="s">
        <v>116</v>
      </c>
      <c r="P7268" s="42" t="s">
        <v>2208</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1217</v>
      </c>
      <c r="K7269" s="41" t="s">
        <v>115</v>
      </c>
      <c r="L7269" s="193">
        <v>0.27872590000000003</v>
      </c>
      <c r="M7269" s="52" t="s">
        <v>1217</v>
      </c>
      <c r="N7269" s="52" t="s">
        <v>116</v>
      </c>
      <c r="P7269" s="42" t="s">
        <v>2208</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1217</v>
      </c>
      <c r="K7270" s="41" t="s">
        <v>115</v>
      </c>
      <c r="L7270" s="193">
        <v>0.1991136</v>
      </c>
      <c r="M7270" s="52" t="s">
        <v>1217</v>
      </c>
      <c r="N7270" s="52" t="s">
        <v>116</v>
      </c>
      <c r="P7270" s="42" t="s">
        <v>2208</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1217</v>
      </c>
      <c r="K7271" s="41" t="s">
        <v>115</v>
      </c>
      <c r="L7271" s="193">
        <v>1.533207</v>
      </c>
      <c r="M7271" s="52" t="s">
        <v>1217</v>
      </c>
      <c r="N7271" s="52" t="s">
        <v>116</v>
      </c>
      <c r="P7271" s="42" t="s">
        <v>2208</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1217</v>
      </c>
      <c r="K7272" s="41" t="s">
        <v>115</v>
      </c>
      <c r="L7272" s="193">
        <v>1.055302</v>
      </c>
      <c r="M7272" s="52" t="s">
        <v>1217</v>
      </c>
      <c r="N7272" s="52" t="s">
        <v>116</v>
      </c>
      <c r="P7272" s="42" t="s">
        <v>2208</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1217</v>
      </c>
      <c r="K7273" s="41" t="s">
        <v>115</v>
      </c>
      <c r="L7273" s="193">
        <v>0.93580010000000002</v>
      </c>
      <c r="M7273" s="52" t="s">
        <v>1217</v>
      </c>
      <c r="N7273" s="52" t="s">
        <v>116</v>
      </c>
      <c r="P7273" s="42" t="s">
        <v>2208</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1217</v>
      </c>
      <c r="K7274" s="41" t="s">
        <v>115</v>
      </c>
      <c r="L7274" s="193">
        <v>0.83631040000000001</v>
      </c>
      <c r="M7274" s="52" t="s">
        <v>1217</v>
      </c>
      <c r="N7274" s="52" t="s">
        <v>116</v>
      </c>
      <c r="P7274" s="42" t="s">
        <v>2208</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1217</v>
      </c>
      <c r="K7275" s="41" t="s">
        <v>115</v>
      </c>
      <c r="L7275" s="193">
        <v>0.63716289999999998</v>
      </c>
      <c r="M7275" s="52" t="s">
        <v>1217</v>
      </c>
      <c r="N7275" s="52" t="s">
        <v>116</v>
      </c>
      <c r="P7275" s="42" t="s">
        <v>2208</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1217</v>
      </c>
      <c r="K7276" s="41" t="s">
        <v>115</v>
      </c>
      <c r="L7276" s="193">
        <v>0.43801590000000001</v>
      </c>
      <c r="M7276" s="52" t="s">
        <v>1217</v>
      </c>
      <c r="N7276" s="52" t="s">
        <v>116</v>
      </c>
      <c r="P7276" s="42" t="s">
        <v>2208</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1217</v>
      </c>
      <c r="K7277" s="41" t="s">
        <v>115</v>
      </c>
      <c r="L7277" s="193">
        <v>0.2787925</v>
      </c>
      <c r="M7277" s="52" t="s">
        <v>1217</v>
      </c>
      <c r="N7277" s="52" t="s">
        <v>116</v>
      </c>
      <c r="P7277" s="42" t="s">
        <v>2208</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1217</v>
      </c>
      <c r="K7278" s="41" t="s">
        <v>115</v>
      </c>
      <c r="L7278" s="193">
        <v>0.4588739</v>
      </c>
      <c r="M7278" s="52" t="s">
        <v>1217</v>
      </c>
      <c r="N7278" s="52" t="s">
        <v>116</v>
      </c>
      <c r="P7278" s="42" t="s">
        <v>2208</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1217</v>
      </c>
      <c r="K7279" s="41" t="s">
        <v>115</v>
      </c>
      <c r="L7279" s="193">
        <v>0.61861849999999996</v>
      </c>
      <c r="M7279" s="52" t="s">
        <v>1217</v>
      </c>
      <c r="N7279" s="52" t="s">
        <v>116</v>
      </c>
      <c r="P7279" s="42" t="s">
        <v>2208</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1217</v>
      </c>
      <c r="K7280" s="41" t="s">
        <v>115</v>
      </c>
      <c r="L7280" s="193">
        <v>0.75840739999999995</v>
      </c>
      <c r="M7280" s="52" t="s">
        <v>1217</v>
      </c>
      <c r="N7280" s="52" t="s">
        <v>116</v>
      </c>
      <c r="P7280" s="42" t="s">
        <v>2208</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1217</v>
      </c>
      <c r="K7281" s="41" t="s">
        <v>115</v>
      </c>
      <c r="L7281" s="193">
        <v>0.93810729999999998</v>
      </c>
      <c r="M7281" s="52" t="s">
        <v>1217</v>
      </c>
      <c r="N7281" s="52" t="s">
        <v>116</v>
      </c>
      <c r="P7281" s="42" t="s">
        <v>2208</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1217</v>
      </c>
      <c r="K7282" s="41" t="s">
        <v>115</v>
      </c>
      <c r="L7282" s="193">
        <v>0.83822940000000001</v>
      </c>
      <c r="M7282" s="52" t="s">
        <v>1217</v>
      </c>
      <c r="N7282" s="52" t="s">
        <v>116</v>
      </c>
      <c r="P7282" s="42" t="s">
        <v>2208</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1217</v>
      </c>
      <c r="K7283" s="41" t="s">
        <v>115</v>
      </c>
      <c r="L7283" s="193">
        <v>0.69854070000000001</v>
      </c>
      <c r="M7283" s="52" t="s">
        <v>1217</v>
      </c>
      <c r="N7283" s="52" t="s">
        <v>116</v>
      </c>
      <c r="P7283" s="42" t="s">
        <v>2208</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1217</v>
      </c>
      <c r="K7284" s="41" t="s">
        <v>115</v>
      </c>
      <c r="L7284" s="193">
        <v>0.53879670000000002</v>
      </c>
      <c r="M7284" s="52" t="s">
        <v>1217</v>
      </c>
      <c r="N7284" s="52" t="s">
        <v>116</v>
      </c>
      <c r="P7284" s="42" t="s">
        <v>2208</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1217</v>
      </c>
      <c r="K7285" s="41" t="s">
        <v>115</v>
      </c>
      <c r="L7285" s="193">
        <v>0.39920949999999999</v>
      </c>
      <c r="M7285" s="52" t="s">
        <v>1217</v>
      </c>
      <c r="N7285" s="52" t="s">
        <v>116</v>
      </c>
      <c r="P7285" s="42" t="s">
        <v>2208</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1217</v>
      </c>
      <c r="K7286" s="41" t="s">
        <v>115</v>
      </c>
      <c r="L7286" s="193">
        <v>0.67838379999999998</v>
      </c>
      <c r="M7286" s="52" t="s">
        <v>1217</v>
      </c>
      <c r="N7286" s="52" t="s">
        <v>116</v>
      </c>
      <c r="P7286" s="42" t="s">
        <v>2208</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1217</v>
      </c>
      <c r="K7287" s="41" t="s">
        <v>115</v>
      </c>
      <c r="L7287" s="193">
        <v>2.1352310000000001</v>
      </c>
      <c r="M7287" s="52" t="s">
        <v>1217</v>
      </c>
      <c r="N7287" s="52" t="s">
        <v>116</v>
      </c>
      <c r="P7287" s="42" t="s">
        <v>2208</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1217</v>
      </c>
      <c r="K7288" s="41" t="s">
        <v>115</v>
      </c>
      <c r="L7288" s="193">
        <v>0.71839620000000004</v>
      </c>
      <c r="M7288" s="52" t="s">
        <v>1217</v>
      </c>
      <c r="N7288" s="52" t="s">
        <v>116</v>
      </c>
      <c r="P7288" s="42" t="s">
        <v>2208</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1217</v>
      </c>
      <c r="K7289" s="41" t="s">
        <v>115</v>
      </c>
      <c r="L7289" s="193">
        <v>0.57870770000000005</v>
      </c>
      <c r="M7289" s="52" t="s">
        <v>1217</v>
      </c>
      <c r="N7289" s="52" t="s">
        <v>116</v>
      </c>
      <c r="P7289" s="42" t="s">
        <v>2208</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1217</v>
      </c>
      <c r="K7290" s="41" t="s">
        <v>115</v>
      </c>
      <c r="L7290" s="193">
        <v>1.0776939999999999</v>
      </c>
      <c r="M7290" s="52" t="s">
        <v>1217</v>
      </c>
      <c r="N7290" s="52" t="s">
        <v>116</v>
      </c>
      <c r="P7290" s="42" t="s">
        <v>2208</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1217</v>
      </c>
      <c r="K7291" s="41" t="s">
        <v>115</v>
      </c>
      <c r="L7291" s="193">
        <v>0.65863039999999995</v>
      </c>
      <c r="M7291" s="52" t="s">
        <v>1217</v>
      </c>
      <c r="N7291" s="52" t="s">
        <v>116</v>
      </c>
      <c r="P7291" s="42" t="s">
        <v>2208</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1217</v>
      </c>
      <c r="K7292" s="41" t="s">
        <v>115</v>
      </c>
      <c r="L7292" s="193">
        <v>0.71839520000000001</v>
      </c>
      <c r="M7292" s="52" t="s">
        <v>1217</v>
      </c>
      <c r="N7292" s="52" t="s">
        <v>116</v>
      </c>
      <c r="P7292" s="42" t="s">
        <v>2208</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1217</v>
      </c>
      <c r="K7293" s="41" t="s">
        <v>115</v>
      </c>
      <c r="L7293" s="193">
        <v>0.73835090000000003</v>
      </c>
      <c r="M7293" s="52" t="s">
        <v>1217</v>
      </c>
      <c r="N7293" s="52" t="s">
        <v>116</v>
      </c>
      <c r="P7293" s="42" t="s">
        <v>2208</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939</v>
      </c>
      <c r="K7294" s="41" t="s">
        <v>238</v>
      </c>
      <c r="P7294" s="42" t="s">
        <v>2218</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939</v>
      </c>
      <c r="K7295" s="41" t="s">
        <v>238</v>
      </c>
      <c r="P7295" s="42" t="s">
        <v>2218</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939</v>
      </c>
      <c r="K7296" s="41" t="s">
        <v>238</v>
      </c>
      <c r="P7296" s="42" t="s">
        <v>2218</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939</v>
      </c>
      <c r="K7297" s="41" t="s">
        <v>238</v>
      </c>
      <c r="P7297" s="42" t="s">
        <v>2218</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939</v>
      </c>
      <c r="K7298" s="41" t="s">
        <v>238</v>
      </c>
      <c r="P7298" s="42" t="s">
        <v>2218</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939</v>
      </c>
      <c r="K7299" s="41" t="s">
        <v>238</v>
      </c>
      <c r="P7299" s="42" t="s">
        <v>2218</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939</v>
      </c>
      <c r="K7300" s="41" t="s">
        <v>238</v>
      </c>
      <c r="P7300" s="42" t="s">
        <v>2218</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939</v>
      </c>
      <c r="K7301" s="41" t="s">
        <v>238</v>
      </c>
      <c r="P7301" s="42" t="s">
        <v>2218</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939</v>
      </c>
      <c r="K7302" s="41" t="s">
        <v>238</v>
      </c>
      <c r="P7302" s="42" t="s">
        <v>2218</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939</v>
      </c>
      <c r="K7303" s="41" t="s">
        <v>238</v>
      </c>
      <c r="P7303" s="42" t="s">
        <v>2218</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939</v>
      </c>
      <c r="K7304" s="41" t="s">
        <v>238</v>
      </c>
      <c r="P7304" s="42" t="s">
        <v>2218</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939</v>
      </c>
      <c r="K7305" s="41" t="s">
        <v>238</v>
      </c>
      <c r="P7305" s="42" t="s">
        <v>2218</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939</v>
      </c>
      <c r="K7306" s="41" t="s">
        <v>238</v>
      </c>
      <c r="P7306" s="42" t="s">
        <v>2218</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939</v>
      </c>
      <c r="K7307" s="41" t="s">
        <v>238</v>
      </c>
      <c r="P7307" s="42" t="s">
        <v>2218</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939</v>
      </c>
      <c r="K7308" s="41" t="s">
        <v>238</v>
      </c>
      <c r="P7308" s="42" t="s">
        <v>2218</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939</v>
      </c>
      <c r="K7309" s="41" t="s">
        <v>238</v>
      </c>
      <c r="P7309" s="42" t="s">
        <v>2218</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939</v>
      </c>
      <c r="K7310" s="41" t="s">
        <v>238</v>
      </c>
      <c r="P7310" s="42" t="s">
        <v>2218</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939</v>
      </c>
      <c r="K7311" s="41" t="s">
        <v>238</v>
      </c>
      <c r="P7311" s="42" t="s">
        <v>2218</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939</v>
      </c>
      <c r="K7312" s="41" t="s">
        <v>238</v>
      </c>
      <c r="P7312" s="42" t="s">
        <v>2218</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939</v>
      </c>
      <c r="K7313" s="41" t="s">
        <v>238</v>
      </c>
      <c r="P7313" s="42" t="s">
        <v>2218</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939</v>
      </c>
      <c r="K7314" s="41" t="s">
        <v>238</v>
      </c>
      <c r="P7314" s="42" t="s">
        <v>2218</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939</v>
      </c>
      <c r="K7315" s="41" t="s">
        <v>238</v>
      </c>
      <c r="P7315" s="42" t="s">
        <v>2218</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939</v>
      </c>
      <c r="K7316" s="41" t="s">
        <v>238</v>
      </c>
      <c r="P7316" s="42" t="s">
        <v>2218</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939</v>
      </c>
      <c r="K7317" s="41" t="s">
        <v>238</v>
      </c>
      <c r="P7317" s="42" t="s">
        <v>2218</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939</v>
      </c>
      <c r="K7318" s="41" t="s">
        <v>238</v>
      </c>
      <c r="P7318" s="42" t="s">
        <v>2218</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939</v>
      </c>
      <c r="K7319" s="41" t="s">
        <v>238</v>
      </c>
      <c r="P7319" s="42" t="s">
        <v>2218</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939</v>
      </c>
      <c r="K7320" s="41" t="s">
        <v>238</v>
      </c>
      <c r="P7320" s="42" t="s">
        <v>2218</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939</v>
      </c>
      <c r="K7321" s="41" t="s">
        <v>238</v>
      </c>
      <c r="P7321" s="42" t="s">
        <v>2218</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939</v>
      </c>
      <c r="K7322" s="41" t="s">
        <v>238</v>
      </c>
      <c r="P7322" s="42" t="s">
        <v>2218</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939</v>
      </c>
      <c r="K7323" s="41" t="s">
        <v>238</v>
      </c>
      <c r="P7323" s="42" t="s">
        <v>2218</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939</v>
      </c>
      <c r="K7324" s="41" t="s">
        <v>238</v>
      </c>
      <c r="P7324" s="42" t="s">
        <v>2218</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939</v>
      </c>
      <c r="K7325" s="41" t="s">
        <v>238</v>
      </c>
      <c r="P7325" s="42" t="s">
        <v>2218</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939</v>
      </c>
      <c r="K7326" s="41" t="s">
        <v>238</v>
      </c>
      <c r="P7326" s="42" t="s">
        <v>2218</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939</v>
      </c>
      <c r="K7327" s="41" t="s">
        <v>238</v>
      </c>
      <c r="P7327" s="42" t="s">
        <v>2218</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939</v>
      </c>
      <c r="K7328" s="41" t="s">
        <v>238</v>
      </c>
      <c r="P7328" s="42" t="s">
        <v>2218</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939</v>
      </c>
      <c r="K7329" s="41" t="s">
        <v>238</v>
      </c>
      <c r="P7329" s="42" t="s">
        <v>2218</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939</v>
      </c>
      <c r="K7330" s="41" t="s">
        <v>238</v>
      </c>
      <c r="P7330" s="42" t="s">
        <v>2218</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939</v>
      </c>
      <c r="K7331" s="41" t="s">
        <v>238</v>
      </c>
      <c r="P7331" s="42" t="s">
        <v>2218</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939</v>
      </c>
      <c r="K7332" s="41" t="s">
        <v>238</v>
      </c>
      <c r="P7332" s="42" t="s">
        <v>2218</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939</v>
      </c>
      <c r="K7333" s="41" t="s">
        <v>238</v>
      </c>
      <c r="P7333" s="42" t="s">
        <v>2218</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939</v>
      </c>
      <c r="K7334" s="41" t="s">
        <v>238</v>
      </c>
      <c r="P7334" s="42" t="s">
        <v>2218</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939</v>
      </c>
      <c r="K7335" s="41" t="s">
        <v>238</v>
      </c>
      <c r="P7335" s="42" t="s">
        <v>2218</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939</v>
      </c>
      <c r="K7336" s="41" t="s">
        <v>238</v>
      </c>
      <c r="P7336" s="42" t="s">
        <v>2218</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939</v>
      </c>
      <c r="K7337" s="41" t="s">
        <v>238</v>
      </c>
      <c r="P7337" s="42" t="s">
        <v>2218</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939</v>
      </c>
      <c r="K7338" s="41" t="s">
        <v>238</v>
      </c>
      <c r="P7338" s="42" t="s">
        <v>2218</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939</v>
      </c>
      <c r="K7339" s="41" t="s">
        <v>238</v>
      </c>
      <c r="P7339" s="42" t="s">
        <v>2218</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939</v>
      </c>
      <c r="K7340" s="41" t="s">
        <v>238</v>
      </c>
      <c r="P7340" s="42" t="s">
        <v>2218</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939</v>
      </c>
      <c r="K7341" s="41" t="s">
        <v>238</v>
      </c>
      <c r="P7341" s="42" t="s">
        <v>2218</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939</v>
      </c>
      <c r="K7342" s="41" t="s">
        <v>238</v>
      </c>
      <c r="P7342" s="42" t="s">
        <v>2218</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939</v>
      </c>
      <c r="K7343" s="41" t="s">
        <v>238</v>
      </c>
      <c r="P7343" s="42" t="s">
        <v>2218</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939</v>
      </c>
      <c r="K7344" s="41" t="s">
        <v>238</v>
      </c>
      <c r="P7344" s="42" t="s">
        <v>2218</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939</v>
      </c>
      <c r="K7345" s="41" t="s">
        <v>238</v>
      </c>
      <c r="P7345" s="42" t="s">
        <v>2218</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939</v>
      </c>
      <c r="K7346" s="41" t="s">
        <v>238</v>
      </c>
      <c r="P7346" s="42" t="s">
        <v>2218</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939</v>
      </c>
      <c r="K7347" s="41" t="s">
        <v>238</v>
      </c>
      <c r="P7347" s="42" t="s">
        <v>2218</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939</v>
      </c>
      <c r="K7348" s="41" t="s">
        <v>238</v>
      </c>
      <c r="P7348" s="42" t="s">
        <v>2218</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939</v>
      </c>
      <c r="K7349" s="41" t="s">
        <v>238</v>
      </c>
      <c r="P7349" s="42" t="s">
        <v>2218</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939</v>
      </c>
      <c r="K7350" s="41" t="s">
        <v>238</v>
      </c>
      <c r="P7350" s="42" t="s">
        <v>2218</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939</v>
      </c>
      <c r="K7351" s="41" t="s">
        <v>238</v>
      </c>
      <c r="P7351" s="42" t="s">
        <v>2218</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939</v>
      </c>
      <c r="K7352" s="41" t="s">
        <v>238</v>
      </c>
      <c r="P7352" s="42" t="s">
        <v>2218</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939</v>
      </c>
      <c r="K7353" s="41" t="s">
        <v>238</v>
      </c>
      <c r="P7353" s="42" t="s">
        <v>2218</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939</v>
      </c>
      <c r="K7354" s="41" t="s">
        <v>238</v>
      </c>
      <c r="P7354" s="42" t="s">
        <v>2218</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939</v>
      </c>
      <c r="K7355" s="41" t="s">
        <v>238</v>
      </c>
      <c r="P7355" s="42" t="s">
        <v>2218</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939</v>
      </c>
      <c r="K7356" s="41" t="s">
        <v>238</v>
      </c>
      <c r="P7356" s="42" t="s">
        <v>2218</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939</v>
      </c>
      <c r="K7357" s="41" t="s">
        <v>238</v>
      </c>
      <c r="P7357" s="42" t="s">
        <v>2218</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939</v>
      </c>
      <c r="K7358" s="41" t="s">
        <v>238</v>
      </c>
      <c r="P7358" s="42" t="s">
        <v>2218</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939</v>
      </c>
      <c r="K7359" s="41" t="s">
        <v>238</v>
      </c>
      <c r="P7359" s="42" t="s">
        <v>2218</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939</v>
      </c>
      <c r="K7360" s="41" t="s">
        <v>238</v>
      </c>
      <c r="P7360" s="42" t="s">
        <v>2218</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939</v>
      </c>
      <c r="K7361" s="41" t="s">
        <v>238</v>
      </c>
      <c r="P7361" s="42" t="s">
        <v>2218</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939</v>
      </c>
      <c r="K7362" s="41" t="s">
        <v>238</v>
      </c>
      <c r="P7362" s="42" t="s">
        <v>2218</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939</v>
      </c>
      <c r="K7363" s="41" t="s">
        <v>238</v>
      </c>
      <c r="P7363" s="42" t="s">
        <v>2218</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939</v>
      </c>
      <c r="K7364" s="41" t="s">
        <v>238</v>
      </c>
      <c r="P7364" s="42" t="s">
        <v>2218</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939</v>
      </c>
      <c r="K7365" s="41" t="s">
        <v>238</v>
      </c>
      <c r="P7365" s="42" t="s">
        <v>2218</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939</v>
      </c>
      <c r="K7366" s="41" t="s">
        <v>238</v>
      </c>
      <c r="P7366" s="42" t="s">
        <v>2218</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939</v>
      </c>
      <c r="K7367" s="41" t="s">
        <v>238</v>
      </c>
      <c r="P7367" s="42" t="s">
        <v>2218</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939</v>
      </c>
      <c r="K7368" s="41" t="s">
        <v>238</v>
      </c>
      <c r="P7368" s="42" t="s">
        <v>2218</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939</v>
      </c>
      <c r="K7369" s="41" t="s">
        <v>238</v>
      </c>
      <c r="P7369" s="42" t="s">
        <v>2218</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939</v>
      </c>
      <c r="K7370" s="41" t="s">
        <v>238</v>
      </c>
      <c r="P7370" s="42" t="s">
        <v>2218</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939</v>
      </c>
      <c r="K7371" s="41" t="s">
        <v>238</v>
      </c>
      <c r="P7371" s="42" t="s">
        <v>2218</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939</v>
      </c>
      <c r="K7372" s="41" t="s">
        <v>238</v>
      </c>
      <c r="P7372" s="42" t="s">
        <v>2218</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939</v>
      </c>
      <c r="K7373" s="41" t="s">
        <v>238</v>
      </c>
      <c r="P7373" s="42" t="s">
        <v>2218</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939</v>
      </c>
      <c r="K7374" s="41" t="s">
        <v>238</v>
      </c>
      <c r="P7374" s="42" t="s">
        <v>2218</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939</v>
      </c>
      <c r="K7375" s="41" t="s">
        <v>238</v>
      </c>
      <c r="P7375" s="42" t="s">
        <v>2218</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939</v>
      </c>
      <c r="K7376" s="41" t="s">
        <v>238</v>
      </c>
      <c r="P7376" s="42" t="s">
        <v>2218</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939</v>
      </c>
      <c r="K7377" s="41" t="s">
        <v>238</v>
      </c>
      <c r="P7377" s="42" t="s">
        <v>2218</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939</v>
      </c>
      <c r="K7378" s="41" t="s">
        <v>238</v>
      </c>
      <c r="P7378" s="42" t="s">
        <v>2218</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939</v>
      </c>
      <c r="K7379" s="41" t="s">
        <v>238</v>
      </c>
      <c r="P7379" s="42" t="s">
        <v>2218</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939</v>
      </c>
      <c r="K7380" s="41" t="s">
        <v>238</v>
      </c>
      <c r="P7380" s="42" t="s">
        <v>2218</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939</v>
      </c>
      <c r="K7381" s="41" t="s">
        <v>238</v>
      </c>
      <c r="P7381" s="42" t="s">
        <v>2218</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939</v>
      </c>
      <c r="K7382" s="41" t="s">
        <v>238</v>
      </c>
      <c r="P7382" s="42" t="s">
        <v>2218</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939</v>
      </c>
      <c r="K7383" s="41" t="s">
        <v>238</v>
      </c>
      <c r="P7383" s="42" t="s">
        <v>2218</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939</v>
      </c>
      <c r="K7384" s="41" t="s">
        <v>238</v>
      </c>
      <c r="P7384" s="42" t="s">
        <v>2218</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939</v>
      </c>
      <c r="K7385" s="41" t="s">
        <v>238</v>
      </c>
      <c r="P7385" s="42" t="s">
        <v>2218</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939</v>
      </c>
      <c r="K7386" s="41" t="s">
        <v>238</v>
      </c>
      <c r="P7386" s="42" t="s">
        <v>2218</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939</v>
      </c>
      <c r="K7387" s="41" t="s">
        <v>238</v>
      </c>
      <c r="P7387" s="42" t="s">
        <v>2218</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939</v>
      </c>
      <c r="K7388" s="41" t="s">
        <v>238</v>
      </c>
      <c r="P7388" s="42" t="s">
        <v>2218</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939</v>
      </c>
      <c r="K7389" s="41" t="s">
        <v>238</v>
      </c>
      <c r="P7389" s="42" t="s">
        <v>2218</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939</v>
      </c>
      <c r="K7390" s="41" t="s">
        <v>238</v>
      </c>
      <c r="P7390" s="42" t="s">
        <v>2218</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939</v>
      </c>
      <c r="K7391" s="41" t="s">
        <v>238</v>
      </c>
      <c r="P7391" s="42" t="s">
        <v>2218</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939</v>
      </c>
      <c r="K7392" s="41" t="s">
        <v>238</v>
      </c>
      <c r="P7392" s="42" t="s">
        <v>2218</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939</v>
      </c>
      <c r="K7393" s="41" t="s">
        <v>238</v>
      </c>
      <c r="P7393" s="42" t="s">
        <v>2218</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939</v>
      </c>
      <c r="K7394" s="41" t="s">
        <v>238</v>
      </c>
      <c r="P7394" s="42" t="s">
        <v>2218</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939</v>
      </c>
      <c r="K7395" s="41" t="s">
        <v>238</v>
      </c>
      <c r="P7395" s="42" t="s">
        <v>2218</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939</v>
      </c>
      <c r="K7396" s="41" t="s">
        <v>238</v>
      </c>
      <c r="P7396" s="42" t="s">
        <v>2218</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939</v>
      </c>
      <c r="K7397" s="41" t="s">
        <v>238</v>
      </c>
      <c r="P7397" s="42" t="s">
        <v>2218</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939</v>
      </c>
      <c r="K7398" s="41" t="s">
        <v>238</v>
      </c>
      <c r="P7398" s="42" t="s">
        <v>2218</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939</v>
      </c>
      <c r="K7399" s="41" t="s">
        <v>238</v>
      </c>
      <c r="P7399" s="42" t="s">
        <v>2218</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939</v>
      </c>
      <c r="K7400" s="41" t="s">
        <v>238</v>
      </c>
      <c r="P7400" s="42" t="s">
        <v>2218</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939</v>
      </c>
      <c r="K7401" s="41" t="s">
        <v>238</v>
      </c>
      <c r="P7401" s="42" t="s">
        <v>2218</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939</v>
      </c>
      <c r="K7402" s="41" t="s">
        <v>238</v>
      </c>
      <c r="P7402" s="42" t="s">
        <v>2218</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939</v>
      </c>
      <c r="K7403" s="41" t="s">
        <v>238</v>
      </c>
      <c r="P7403" s="42" t="s">
        <v>2218</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939</v>
      </c>
      <c r="K7404" s="41" t="s">
        <v>238</v>
      </c>
      <c r="P7404" s="42" t="s">
        <v>2218</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939</v>
      </c>
      <c r="K7405" s="41" t="s">
        <v>238</v>
      </c>
      <c r="P7405" s="42" t="s">
        <v>2218</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939</v>
      </c>
      <c r="K7406" s="185" t="s">
        <v>238</v>
      </c>
      <c r="P7406" s="42" t="s">
        <v>2218</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939</v>
      </c>
      <c r="K7407" s="185" t="s">
        <v>238</v>
      </c>
      <c r="P7407" s="42" t="s">
        <v>2218</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939</v>
      </c>
      <c r="K7408" s="185" t="s">
        <v>238</v>
      </c>
      <c r="P7408" s="42" t="s">
        <v>2218</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939</v>
      </c>
      <c r="K7409" s="185" t="s">
        <v>238</v>
      </c>
      <c r="P7409" s="42" t="s">
        <v>2218</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939</v>
      </c>
      <c r="K7410" s="185" t="s">
        <v>238</v>
      </c>
      <c r="P7410" s="42" t="s">
        <v>2218</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939</v>
      </c>
      <c r="K7411" s="185" t="s">
        <v>238</v>
      </c>
      <c r="P7411" s="42" t="s">
        <v>2218</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939</v>
      </c>
      <c r="K7412" s="185" t="s">
        <v>238</v>
      </c>
      <c r="P7412" s="42" t="s">
        <v>2218</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939</v>
      </c>
      <c r="K7413" s="185" t="s">
        <v>238</v>
      </c>
      <c r="P7413" s="42" t="s">
        <v>2218</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939</v>
      </c>
      <c r="K7414" s="185" t="s">
        <v>238</v>
      </c>
      <c r="P7414" s="42" t="s">
        <v>2218</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939</v>
      </c>
      <c r="K7415" s="185" t="s">
        <v>238</v>
      </c>
      <c r="P7415" s="42" t="s">
        <v>2218</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939</v>
      </c>
      <c r="K7416" s="185" t="s">
        <v>238</v>
      </c>
      <c r="P7416" s="42" t="s">
        <v>2218</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939</v>
      </c>
      <c r="K7417" s="185" t="s">
        <v>238</v>
      </c>
      <c r="P7417" s="42" t="s">
        <v>2218</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939</v>
      </c>
      <c r="K7418" s="185" t="s">
        <v>238</v>
      </c>
      <c r="P7418" s="42" t="s">
        <v>2218</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939</v>
      </c>
      <c r="K7419" s="185" t="s">
        <v>238</v>
      </c>
      <c r="P7419" s="42" t="s">
        <v>2218</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939</v>
      </c>
      <c r="K7420" s="185" t="s">
        <v>238</v>
      </c>
      <c r="P7420" s="42" t="s">
        <v>2218</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939</v>
      </c>
      <c r="K7421" s="185" t="s">
        <v>238</v>
      </c>
      <c r="P7421" s="42" t="s">
        <v>2218</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939</v>
      </c>
      <c r="K7422" s="185" t="s">
        <v>238</v>
      </c>
      <c r="P7422" s="42" t="s">
        <v>2218</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939</v>
      </c>
      <c r="K7423" s="185" t="s">
        <v>238</v>
      </c>
      <c r="P7423" s="42" t="s">
        <v>2218</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939</v>
      </c>
      <c r="K7424" s="185" t="s">
        <v>238</v>
      </c>
      <c r="P7424" s="42" t="s">
        <v>2218</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939</v>
      </c>
      <c r="K7425" s="185" t="s">
        <v>238</v>
      </c>
      <c r="P7425" s="42" t="s">
        <v>2218</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939</v>
      </c>
      <c r="K7426" s="185" t="s">
        <v>238</v>
      </c>
      <c r="P7426" s="42" t="s">
        <v>2218</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939</v>
      </c>
      <c r="K7427" s="185" t="s">
        <v>238</v>
      </c>
      <c r="P7427" s="42" t="s">
        <v>2218</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939</v>
      </c>
      <c r="K7428" s="185" t="s">
        <v>238</v>
      </c>
      <c r="P7428" s="42" t="s">
        <v>2218</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939</v>
      </c>
      <c r="K7429" s="185" t="s">
        <v>238</v>
      </c>
      <c r="P7429" s="42" t="s">
        <v>2218</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939</v>
      </c>
      <c r="K7430" s="41" t="s">
        <v>238</v>
      </c>
      <c r="P7430" s="42" t="s">
        <v>2218</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939</v>
      </c>
      <c r="K7431" s="185" t="s">
        <v>238</v>
      </c>
      <c r="P7431" s="186" t="s">
        <v>2218</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939</v>
      </c>
      <c r="K7432" s="185" t="s">
        <v>238</v>
      </c>
      <c r="P7432" s="186" t="s">
        <v>2218</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939</v>
      </c>
      <c r="K7433" s="185" t="s">
        <v>238</v>
      </c>
      <c r="P7433" s="186" t="s">
        <v>2218</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939</v>
      </c>
      <c r="K7434" s="185" t="s">
        <v>238</v>
      </c>
      <c r="P7434" s="186" t="s">
        <v>2218</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939</v>
      </c>
      <c r="K7435" s="185" t="s">
        <v>238</v>
      </c>
      <c r="P7435" s="186" t="s">
        <v>2218</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939</v>
      </c>
      <c r="K7436" s="185" t="s">
        <v>238</v>
      </c>
      <c r="P7436" s="186" t="s">
        <v>2218</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939</v>
      </c>
      <c r="K7437" s="185" t="s">
        <v>238</v>
      </c>
      <c r="P7437" s="186" t="s">
        <v>2218</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939</v>
      </c>
      <c r="K7438" s="185" t="s">
        <v>238</v>
      </c>
      <c r="P7438" s="186" t="s">
        <v>2218</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939</v>
      </c>
      <c r="K7439" s="185" t="s">
        <v>238</v>
      </c>
      <c r="P7439" s="186" t="s">
        <v>2218</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939</v>
      </c>
      <c r="K7440" s="185" t="s">
        <v>238</v>
      </c>
      <c r="P7440" s="186" t="s">
        <v>2218</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939</v>
      </c>
      <c r="K7441" s="185" t="s">
        <v>238</v>
      </c>
      <c r="P7441" s="186" t="s">
        <v>2218</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939</v>
      </c>
      <c r="K7442" s="185" t="s">
        <v>238</v>
      </c>
      <c r="P7442" s="186" t="s">
        <v>2218</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939</v>
      </c>
      <c r="K7443" s="185" t="s">
        <v>238</v>
      </c>
      <c r="P7443" s="186" t="s">
        <v>2218</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939</v>
      </c>
      <c r="K7444" s="185" t="s">
        <v>238</v>
      </c>
      <c r="P7444" s="186" t="s">
        <v>2218</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939</v>
      </c>
      <c r="K7445" s="185" t="s">
        <v>238</v>
      </c>
      <c r="P7445" s="186" t="s">
        <v>2218</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939</v>
      </c>
      <c r="K7446" s="185" t="s">
        <v>238</v>
      </c>
      <c r="P7446" s="186" t="s">
        <v>2218</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939</v>
      </c>
      <c r="K7447" s="185" t="s">
        <v>238</v>
      </c>
      <c r="P7447" s="186" t="s">
        <v>2218</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939</v>
      </c>
      <c r="K7448" s="185" t="s">
        <v>238</v>
      </c>
      <c r="P7448" s="186" t="s">
        <v>2218</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939</v>
      </c>
      <c r="K7449" s="185" t="s">
        <v>238</v>
      </c>
      <c r="P7449" s="186" t="s">
        <v>2218</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939</v>
      </c>
      <c r="K7450" s="185" t="s">
        <v>238</v>
      </c>
      <c r="P7450" s="186" t="s">
        <v>2218</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939</v>
      </c>
      <c r="K7451" s="185" t="s">
        <v>238</v>
      </c>
      <c r="P7451" s="186" t="s">
        <v>2218</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939</v>
      </c>
      <c r="K7452" s="185" t="s">
        <v>238</v>
      </c>
      <c r="P7452" s="186" t="s">
        <v>2218</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939</v>
      </c>
      <c r="K7453" s="185" t="s">
        <v>238</v>
      </c>
      <c r="P7453" s="186" t="s">
        <v>2218</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939</v>
      </c>
      <c r="K7454" s="185" t="s">
        <v>238</v>
      </c>
      <c r="P7454" s="186" t="s">
        <v>2218</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939</v>
      </c>
      <c r="K7455" s="185" t="s">
        <v>238</v>
      </c>
      <c r="P7455" s="186" t="s">
        <v>2218</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939</v>
      </c>
      <c r="K7456" s="185" t="s">
        <v>238</v>
      </c>
      <c r="P7456" s="186" t="s">
        <v>2218</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939</v>
      </c>
      <c r="K7457" s="185" t="s">
        <v>238</v>
      </c>
      <c r="P7457" s="186" t="s">
        <v>2218</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939</v>
      </c>
      <c r="K7458" s="185" t="s">
        <v>238</v>
      </c>
      <c r="P7458" s="186" t="s">
        <v>2218</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939</v>
      </c>
      <c r="K7459" s="185" t="s">
        <v>238</v>
      </c>
      <c r="P7459" s="186" t="s">
        <v>2218</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939</v>
      </c>
      <c r="K7460" s="185" t="s">
        <v>238</v>
      </c>
      <c r="P7460" s="186" t="s">
        <v>2218</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939</v>
      </c>
      <c r="K7461" s="185" t="s">
        <v>238</v>
      </c>
      <c r="P7461" s="186" t="s">
        <v>2218</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939</v>
      </c>
      <c r="K7462" s="185" t="s">
        <v>238</v>
      </c>
      <c r="P7462" s="186" t="s">
        <v>2218</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939</v>
      </c>
      <c r="K7463" s="185" t="s">
        <v>238</v>
      </c>
      <c r="P7463" s="186" t="s">
        <v>2218</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939</v>
      </c>
      <c r="K7464" s="185" t="s">
        <v>238</v>
      </c>
      <c r="P7464" s="186" t="s">
        <v>2218</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939</v>
      </c>
      <c r="K7465" s="185" t="s">
        <v>238</v>
      </c>
      <c r="P7465" s="186" t="s">
        <v>2218</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939</v>
      </c>
      <c r="K7466" s="185" t="s">
        <v>238</v>
      </c>
      <c r="P7466" s="186" t="s">
        <v>2218</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939</v>
      </c>
      <c r="K7467" s="185" t="s">
        <v>238</v>
      </c>
      <c r="P7467" s="186" t="s">
        <v>2218</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939</v>
      </c>
      <c r="K7468" s="185" t="s">
        <v>238</v>
      </c>
      <c r="P7468" s="186" t="s">
        <v>2218</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939</v>
      </c>
      <c r="K7469" s="185" t="s">
        <v>238</v>
      </c>
      <c r="P7469" s="42" t="s">
        <v>2218</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939</v>
      </c>
      <c r="K7470" s="185" t="s">
        <v>238</v>
      </c>
      <c r="P7470" s="42" t="s">
        <v>2218</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939</v>
      </c>
      <c r="K7471" s="185" t="s">
        <v>238</v>
      </c>
      <c r="P7471" s="42" t="s">
        <v>2218</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939</v>
      </c>
      <c r="K7472" s="185" t="s">
        <v>238</v>
      </c>
      <c r="P7472" s="42" t="s">
        <v>2218</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939</v>
      </c>
      <c r="K7473" s="185" t="s">
        <v>238</v>
      </c>
      <c r="P7473" s="42" t="s">
        <v>2218</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939</v>
      </c>
      <c r="K7474" s="185" t="s">
        <v>238</v>
      </c>
      <c r="P7474" s="42" t="s">
        <v>2218</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939</v>
      </c>
      <c r="K7475" s="185" t="s">
        <v>238</v>
      </c>
      <c r="P7475" s="42" t="s">
        <v>2218</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939</v>
      </c>
      <c r="K7476" s="185" t="s">
        <v>238</v>
      </c>
      <c r="P7476" s="42" t="s">
        <v>2218</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939</v>
      </c>
      <c r="K7477" s="185" t="s">
        <v>238</v>
      </c>
      <c r="P7477" s="42" t="s">
        <v>2218</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939</v>
      </c>
      <c r="K7478" s="185" t="s">
        <v>238</v>
      </c>
      <c r="P7478" s="42" t="s">
        <v>2218</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939</v>
      </c>
      <c r="K7479" s="185" t="s">
        <v>238</v>
      </c>
      <c r="P7479" s="42" t="s">
        <v>2218</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939</v>
      </c>
      <c r="K7480" s="185" t="s">
        <v>238</v>
      </c>
      <c r="M7480" s="193"/>
      <c r="N7480" s="193"/>
      <c r="P7480" s="42" t="s">
        <v>2218</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939</v>
      </c>
      <c r="K7481" s="185" t="s">
        <v>238</v>
      </c>
      <c r="M7481" s="193"/>
      <c r="N7481" s="193"/>
      <c r="P7481" s="42" t="s">
        <v>2218</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939</v>
      </c>
      <c r="K7482" s="185" t="s">
        <v>238</v>
      </c>
      <c r="M7482" s="193"/>
      <c r="N7482" s="193"/>
      <c r="P7482" s="42" t="s">
        <v>2218</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939</v>
      </c>
      <c r="K7483" s="185" t="s">
        <v>238</v>
      </c>
      <c r="M7483" s="193"/>
      <c r="N7483" s="193"/>
      <c r="P7483" s="42" t="s">
        <v>2218</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939</v>
      </c>
      <c r="K7484" s="185" t="s">
        <v>238</v>
      </c>
      <c r="M7484" s="193"/>
      <c r="N7484" s="193"/>
      <c r="P7484" s="42" t="s">
        <v>2218</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939</v>
      </c>
      <c r="K7485" s="185" t="s">
        <v>238</v>
      </c>
      <c r="M7485" s="193"/>
      <c r="N7485" s="193"/>
      <c r="P7485" s="42" t="s">
        <v>2218</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939</v>
      </c>
      <c r="K7486" s="185" t="s">
        <v>238</v>
      </c>
      <c r="M7486" s="193"/>
      <c r="N7486" s="193"/>
      <c r="P7486" s="42" t="s">
        <v>2218</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939</v>
      </c>
      <c r="K7487" s="185" t="s">
        <v>238</v>
      </c>
      <c r="M7487" s="193"/>
      <c r="N7487" s="193"/>
      <c r="P7487" s="42" t="s">
        <v>2218</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939</v>
      </c>
      <c r="K7488" s="185" t="s">
        <v>238</v>
      </c>
      <c r="M7488" s="193"/>
      <c r="N7488" s="193"/>
      <c r="P7488" s="42" t="s">
        <v>2218</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939</v>
      </c>
      <c r="K7489" s="185" t="s">
        <v>238</v>
      </c>
      <c r="M7489" s="193"/>
      <c r="N7489" s="193"/>
      <c r="P7489" s="42" t="s">
        <v>2218</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939</v>
      </c>
      <c r="K7490" s="185" t="s">
        <v>238</v>
      </c>
      <c r="M7490" s="193"/>
      <c r="N7490" s="193"/>
      <c r="P7490" s="42" t="s">
        <v>2218</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939</v>
      </c>
      <c r="K7491" s="185" t="s">
        <v>238</v>
      </c>
      <c r="M7491" s="193"/>
      <c r="N7491" s="193"/>
      <c r="P7491" s="42" t="s">
        <v>2218</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939</v>
      </c>
      <c r="K7492" s="185" t="s">
        <v>238</v>
      </c>
      <c r="M7492" s="193"/>
      <c r="N7492" s="193"/>
      <c r="P7492" s="42" t="s">
        <v>2218</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939</v>
      </c>
      <c r="K7493" s="185" t="s">
        <v>238</v>
      </c>
      <c r="M7493" s="193"/>
      <c r="N7493" s="193"/>
      <c r="P7493" s="42" t="s">
        <v>2218</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939</v>
      </c>
      <c r="K7494" s="185" t="s">
        <v>238</v>
      </c>
      <c r="M7494" s="193"/>
      <c r="N7494" s="193"/>
      <c r="P7494" s="42" t="s">
        <v>2218</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939</v>
      </c>
      <c r="K7495" s="185" t="s">
        <v>238</v>
      </c>
      <c r="M7495" s="193"/>
      <c r="N7495" s="193"/>
      <c r="P7495" s="42" t="s">
        <v>2218</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939</v>
      </c>
      <c r="K7496" s="185" t="s">
        <v>238</v>
      </c>
      <c r="M7496" s="193"/>
      <c r="N7496" s="193"/>
      <c r="P7496" s="42" t="s">
        <v>2218</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939</v>
      </c>
      <c r="K7497" s="185" t="s">
        <v>238</v>
      </c>
      <c r="M7497" s="193"/>
      <c r="N7497" s="193"/>
      <c r="P7497" s="42" t="s">
        <v>2218</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939</v>
      </c>
      <c r="K7498" s="185" t="s">
        <v>238</v>
      </c>
      <c r="M7498" s="193"/>
      <c r="N7498" s="193"/>
      <c r="P7498" s="42" t="s">
        <v>2218</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939</v>
      </c>
      <c r="K7499" s="185" t="s">
        <v>238</v>
      </c>
      <c r="M7499" s="193"/>
      <c r="N7499" s="193"/>
      <c r="P7499" s="42" t="s">
        <v>2218</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939</v>
      </c>
      <c r="K7500" s="185" t="s">
        <v>238</v>
      </c>
      <c r="M7500" s="193"/>
      <c r="N7500" s="193"/>
      <c r="P7500" s="42" t="s">
        <v>2218</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939</v>
      </c>
      <c r="K7501" s="185" t="s">
        <v>238</v>
      </c>
      <c r="M7501" s="193"/>
      <c r="N7501" s="193"/>
      <c r="P7501" s="42" t="s">
        <v>2218</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939</v>
      </c>
      <c r="K7502" s="185" t="s">
        <v>238</v>
      </c>
      <c r="M7502" s="193"/>
      <c r="N7502" s="193"/>
      <c r="P7502" s="42" t="s">
        <v>2218</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939</v>
      </c>
      <c r="K7503" s="185" t="s">
        <v>238</v>
      </c>
      <c r="M7503" s="193"/>
      <c r="N7503" s="193"/>
      <c r="P7503" s="42" t="s">
        <v>2218</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939</v>
      </c>
      <c r="K7504" s="185" t="s">
        <v>238</v>
      </c>
      <c r="P7504" s="42" t="s">
        <v>2218</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939</v>
      </c>
      <c r="K7505" s="185" t="s">
        <v>238</v>
      </c>
      <c r="M7505" s="193"/>
      <c r="N7505" s="193"/>
      <c r="P7505" s="42" t="s">
        <v>2218</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939</v>
      </c>
      <c r="K7506" s="185" t="s">
        <v>238</v>
      </c>
      <c r="M7506" s="193"/>
      <c r="N7506" s="193"/>
      <c r="P7506" s="42" t="s">
        <v>2218</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939</v>
      </c>
      <c r="K7507" s="185" t="s">
        <v>238</v>
      </c>
      <c r="M7507" s="193"/>
      <c r="N7507" s="193"/>
      <c r="P7507" s="42" t="s">
        <v>2218</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939</v>
      </c>
      <c r="K7508" s="185" t="s">
        <v>238</v>
      </c>
      <c r="M7508" s="193"/>
      <c r="N7508" s="193"/>
      <c r="P7508" s="42" t="s">
        <v>2218</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939</v>
      </c>
      <c r="K7509" s="185" t="s">
        <v>238</v>
      </c>
      <c r="M7509" s="193"/>
      <c r="N7509" s="193"/>
      <c r="P7509" s="42" t="s">
        <v>2218</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939</v>
      </c>
      <c r="K7510" s="185" t="s">
        <v>238</v>
      </c>
      <c r="M7510" s="193"/>
      <c r="N7510" s="193"/>
      <c r="P7510" s="42" t="s">
        <v>2218</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939</v>
      </c>
      <c r="K7511" s="185" t="s">
        <v>238</v>
      </c>
      <c r="M7511" s="193"/>
      <c r="N7511" s="193"/>
      <c r="P7511" s="42" t="s">
        <v>2218</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939</v>
      </c>
      <c r="K7512" s="185" t="s">
        <v>238</v>
      </c>
      <c r="M7512" s="193"/>
      <c r="N7512" s="193"/>
      <c r="P7512" s="42" t="s">
        <v>2218</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939</v>
      </c>
      <c r="K7513" s="185" t="s">
        <v>238</v>
      </c>
      <c r="M7513" s="193"/>
      <c r="N7513" s="193"/>
      <c r="P7513" s="42" t="s">
        <v>2218</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939</v>
      </c>
      <c r="K7514" s="185" t="s">
        <v>238</v>
      </c>
      <c r="M7514" s="193"/>
      <c r="N7514" s="193"/>
      <c r="P7514" s="42" t="s">
        <v>2218</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939</v>
      </c>
      <c r="K7515" s="185" t="s">
        <v>238</v>
      </c>
      <c r="M7515" s="193"/>
      <c r="N7515" s="193"/>
      <c r="P7515" s="42" t="s">
        <v>2218</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939</v>
      </c>
      <c r="K7516" s="185" t="s">
        <v>238</v>
      </c>
      <c r="M7516" s="193"/>
      <c r="N7516" s="193"/>
      <c r="P7516" s="42" t="s">
        <v>2218</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939</v>
      </c>
      <c r="K7517" s="185" t="s">
        <v>238</v>
      </c>
      <c r="M7517" s="193"/>
      <c r="N7517" s="193"/>
      <c r="P7517" s="42" t="s">
        <v>2218</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939</v>
      </c>
      <c r="K7518" s="185" t="s">
        <v>238</v>
      </c>
      <c r="M7518" s="193"/>
      <c r="N7518" s="193"/>
      <c r="P7518" s="42" t="s">
        <v>2218</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939</v>
      </c>
      <c r="K7519" s="185" t="s">
        <v>238</v>
      </c>
      <c r="M7519" s="193"/>
      <c r="N7519" s="193"/>
      <c r="P7519" s="42" t="s">
        <v>2218</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939</v>
      </c>
      <c r="K7520" s="185" t="s">
        <v>238</v>
      </c>
      <c r="M7520" s="193"/>
      <c r="N7520" s="193"/>
      <c r="P7520" s="42" t="s">
        <v>2218</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939</v>
      </c>
      <c r="K7521" s="185" t="s">
        <v>238</v>
      </c>
      <c r="M7521" s="193"/>
      <c r="N7521" s="193"/>
      <c r="P7521" s="42" t="s">
        <v>2218</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939</v>
      </c>
      <c r="K7522" s="185" t="s">
        <v>238</v>
      </c>
      <c r="M7522" s="193"/>
      <c r="N7522" s="193"/>
      <c r="P7522" s="42" t="s">
        <v>2218</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939</v>
      </c>
      <c r="K7523" s="185" t="s">
        <v>238</v>
      </c>
      <c r="N7523" s="193"/>
      <c r="P7523" s="42" t="s">
        <v>2218</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939</v>
      </c>
      <c r="K7524" s="185" t="s">
        <v>238</v>
      </c>
      <c r="N7524" s="193"/>
      <c r="P7524" s="186" t="s">
        <v>2218</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939</v>
      </c>
      <c r="K7525" s="185" t="s">
        <v>238</v>
      </c>
      <c r="N7525" s="193"/>
      <c r="P7525" s="186" t="s">
        <v>2218</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939</v>
      </c>
      <c r="K7526" s="185" t="s">
        <v>238</v>
      </c>
      <c r="N7526" s="193"/>
      <c r="P7526" s="186" t="s">
        <v>2218</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939</v>
      </c>
      <c r="K7527" s="185" t="s">
        <v>238</v>
      </c>
      <c r="N7527" s="193"/>
      <c r="P7527" s="186" t="s">
        <v>2218</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939</v>
      </c>
      <c r="K7528" s="185" t="s">
        <v>238</v>
      </c>
      <c r="N7528" s="193"/>
      <c r="P7528" s="186" t="s">
        <v>2218</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939</v>
      </c>
      <c r="K7529" s="185" t="s">
        <v>238</v>
      </c>
      <c r="N7529" s="193"/>
      <c r="P7529" s="186" t="s">
        <v>2218</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939</v>
      </c>
      <c r="K7530" s="185" t="s">
        <v>238</v>
      </c>
      <c r="M7530" s="193"/>
      <c r="N7530" s="193"/>
      <c r="P7530" s="186" t="s">
        <v>2218</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939</v>
      </c>
      <c r="K7531" s="185" t="s">
        <v>238</v>
      </c>
      <c r="M7531" s="193"/>
      <c r="N7531" s="193"/>
      <c r="P7531" s="186" t="s">
        <v>2218</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939</v>
      </c>
      <c r="K7532" s="185" t="s">
        <v>238</v>
      </c>
      <c r="M7532" s="193"/>
      <c r="N7532" s="193"/>
      <c r="P7532" s="186" t="s">
        <v>2218</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939</v>
      </c>
      <c r="K7533" s="185" t="s">
        <v>238</v>
      </c>
      <c r="M7533" s="193"/>
      <c r="N7533" s="193"/>
      <c r="P7533" s="186" t="s">
        <v>2218</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957</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957</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957</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957</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957</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957</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957</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957</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957</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957</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957</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957</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957</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957</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957</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957</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957</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957</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957</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957</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957</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957</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957</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957</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957</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957</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957</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957</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957</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957</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957</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957</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957</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957</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957</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957</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957</v>
      </c>
      <c r="K7570" s="185" t="s">
        <v>115</v>
      </c>
      <c r="L7570" s="193">
        <v>0.66141720000000004</v>
      </c>
      <c r="M7570" s="52" t="s">
        <v>957</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957</v>
      </c>
      <c r="K7571" s="185" t="s">
        <v>115</v>
      </c>
      <c r="L7571" s="193">
        <v>0.6456693</v>
      </c>
      <c r="M7571" s="52" t="s">
        <v>957</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957</v>
      </c>
      <c r="K7572" s="185" t="s">
        <v>115</v>
      </c>
      <c r="L7572" s="193">
        <v>0.86614219999999997</v>
      </c>
      <c r="M7572" s="52" t="s">
        <v>957</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957</v>
      </c>
      <c r="K7573" s="185" t="s">
        <v>115</v>
      </c>
      <c r="L7573" s="193">
        <v>1.181103</v>
      </c>
      <c r="M7573" s="52" t="s">
        <v>957</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957</v>
      </c>
      <c r="K7574" s="185" t="s">
        <v>115</v>
      </c>
      <c r="L7574" s="193">
        <v>1.0393699999999999</v>
      </c>
      <c r="M7574" s="52" t="s">
        <v>957</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957</v>
      </c>
      <c r="K7575" s="185" t="s">
        <v>115</v>
      </c>
      <c r="L7575" s="193">
        <v>0.91338609999999998</v>
      </c>
      <c r="M7575" s="52" t="s">
        <v>957</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957</v>
      </c>
      <c r="K7576" s="185" t="s">
        <v>115</v>
      </c>
      <c r="L7576" s="193">
        <v>0.80314969999999997</v>
      </c>
      <c r="M7576" s="52" t="s">
        <v>957</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957</v>
      </c>
      <c r="K7577" s="185" t="s">
        <v>115</v>
      </c>
      <c r="L7577" s="193">
        <v>0.75590590000000002</v>
      </c>
      <c r="M7577" s="52" t="s">
        <v>957</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957</v>
      </c>
      <c r="K7578" s="185" t="s">
        <v>115</v>
      </c>
      <c r="L7578" s="193">
        <v>0.72440930000000003</v>
      </c>
      <c r="M7578" s="52" t="s">
        <v>957</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957</v>
      </c>
      <c r="K7579" s="185" t="s">
        <v>115</v>
      </c>
      <c r="L7579" s="193">
        <v>0.78740109999999996</v>
      </c>
      <c r="M7579" s="52" t="s">
        <v>957</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957</v>
      </c>
      <c r="K7580" s="185" t="s">
        <v>115</v>
      </c>
      <c r="L7580" s="193">
        <v>0.85039399999999998</v>
      </c>
      <c r="M7580" s="52" t="s">
        <v>957</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957</v>
      </c>
      <c r="K7581" s="185" t="s">
        <v>115</v>
      </c>
      <c r="L7581" s="193">
        <v>0.78740169999999998</v>
      </c>
      <c r="M7581" s="52" t="s">
        <v>957</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957</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957</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957</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957</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957</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957</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957</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957</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957</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957</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939</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939</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939</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939</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939</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939</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939</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939</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939</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939</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939</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939</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939</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939</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939</v>
      </c>
      <c r="K7606" s="185" t="s">
        <v>115</v>
      </c>
      <c r="L7606" s="193">
        <v>12.90024</v>
      </c>
      <c r="M7606" s="52" t="s">
        <v>939</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939</v>
      </c>
      <c r="K7607" s="185" t="s">
        <v>115</v>
      </c>
      <c r="L7607" s="193">
        <v>14.75638</v>
      </c>
      <c r="M7607" s="52" t="s">
        <v>939</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939</v>
      </c>
      <c r="K7608" s="185" t="s">
        <v>115</v>
      </c>
      <c r="L7608" s="193">
        <v>10.858470000000001</v>
      </c>
      <c r="M7608" s="52" t="s">
        <v>939</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939</v>
      </c>
      <c r="K7609" s="185" t="s">
        <v>115</v>
      </c>
      <c r="L7609" s="193">
        <v>9.9303869999999996</v>
      </c>
      <c r="M7609" s="52" t="s">
        <v>939</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939</v>
      </c>
      <c r="K7610" s="185" t="s">
        <v>115</v>
      </c>
      <c r="L7610" s="193">
        <v>11.229699999999999</v>
      </c>
      <c r="M7610" s="52" t="s">
        <v>939</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939</v>
      </c>
      <c r="K7611" s="185" t="s">
        <v>115</v>
      </c>
      <c r="L7611" s="193">
        <v>17.540610000000001</v>
      </c>
      <c r="M7611" s="52" t="s">
        <v>939</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939</v>
      </c>
      <c r="K7612" s="185" t="s">
        <v>115</v>
      </c>
      <c r="L7612" s="193">
        <v>13.8283</v>
      </c>
      <c r="M7612" s="52" t="s">
        <v>939</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939</v>
      </c>
      <c r="K7613" s="185" t="s">
        <v>115</v>
      </c>
      <c r="L7613" s="193">
        <v>10.58005</v>
      </c>
      <c r="M7613" s="52" t="s">
        <v>939</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939</v>
      </c>
      <c r="K7614" s="185" t="s">
        <v>115</v>
      </c>
      <c r="L7614" s="193">
        <v>11.879350000000001</v>
      </c>
      <c r="M7614" s="52" t="s">
        <v>939</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939</v>
      </c>
      <c r="K7615" s="185" t="s">
        <v>115</v>
      </c>
      <c r="L7615" s="193">
        <v>8.9095099999999992</v>
      </c>
      <c r="M7615" s="52" t="s">
        <v>939</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939</v>
      </c>
      <c r="K7616" s="185" t="s">
        <v>115</v>
      </c>
      <c r="L7616" s="193">
        <v>6.6821349999999997</v>
      </c>
      <c r="M7616" s="52" t="s">
        <v>939</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939</v>
      </c>
      <c r="K7617" s="185" t="s">
        <v>115</v>
      </c>
      <c r="L7617" s="193">
        <v>4.0835270000000001</v>
      </c>
      <c r="M7617" s="52" t="s">
        <v>939</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939</v>
      </c>
      <c r="K7618" s="185" t="s">
        <v>115</v>
      </c>
      <c r="L7618" s="193">
        <v>2.5057999999999998</v>
      </c>
      <c r="M7618" s="52" t="s">
        <v>939</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939</v>
      </c>
      <c r="K7619" s="185" t="s">
        <v>115</v>
      </c>
      <c r="L7619" s="193">
        <v>1.577726</v>
      </c>
      <c r="M7619" s="52" t="s">
        <v>939</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939</v>
      </c>
      <c r="K7620" s="185" t="s">
        <v>115</v>
      </c>
      <c r="L7620" s="193">
        <v>0.92807419999999996</v>
      </c>
      <c r="M7620" s="52" t="s">
        <v>939</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939</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939</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939</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939</v>
      </c>
      <c r="K7624" s="185" t="s">
        <v>115</v>
      </c>
      <c r="L7624" s="193">
        <v>8.6310939999999992</v>
      </c>
      <c r="M7624" s="52" t="s">
        <v>939</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939</v>
      </c>
      <c r="K7625" s="185" t="s">
        <v>115</v>
      </c>
      <c r="L7625" s="193">
        <v>6.4965200000000003</v>
      </c>
      <c r="M7625" s="52" t="s">
        <v>939</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939</v>
      </c>
      <c r="K7626" s="185" t="s">
        <v>115</v>
      </c>
      <c r="L7626" s="193">
        <v>6.682137</v>
      </c>
      <c r="M7626" s="52" t="s">
        <v>939</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939</v>
      </c>
      <c r="K7627" s="185" t="s">
        <v>115</v>
      </c>
      <c r="L7627" s="193">
        <v>6.3109010000000003</v>
      </c>
      <c r="M7627" s="52" t="s">
        <v>939</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939</v>
      </c>
      <c r="K7628" s="185" t="s">
        <v>115</v>
      </c>
      <c r="L7628" s="193">
        <v>6.2180980000000003</v>
      </c>
      <c r="M7628" s="52" t="s">
        <v>939</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939</v>
      </c>
      <c r="K7629" s="185" t="s">
        <v>115</v>
      </c>
      <c r="L7629" s="193">
        <v>6.7749420000000002</v>
      </c>
      <c r="M7629" s="52" t="s">
        <v>939</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939</v>
      </c>
      <c r="K7630" s="185" t="s">
        <v>115</v>
      </c>
      <c r="L7630" s="193">
        <v>5.1972160000000001</v>
      </c>
      <c r="M7630" s="52" t="s">
        <v>939</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939</v>
      </c>
      <c r="K7631" s="185" t="s">
        <v>115</v>
      </c>
      <c r="L7631" s="193">
        <v>2.6914150000000001</v>
      </c>
      <c r="M7631" s="52" t="s">
        <v>939</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939</v>
      </c>
      <c r="K7632" s="185" t="s">
        <v>115</v>
      </c>
      <c r="L7632" s="193">
        <v>1.392112</v>
      </c>
      <c r="M7632" s="52" t="s">
        <v>939</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939</v>
      </c>
      <c r="K7633" s="185" t="s">
        <v>115</v>
      </c>
      <c r="L7633" s="193">
        <v>1.1136889999999999</v>
      </c>
      <c r="M7633" s="52" t="s">
        <v>939</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939</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939</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939</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939</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939</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939</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939</v>
      </c>
      <c r="K7640" s="185" t="s">
        <v>115</v>
      </c>
      <c r="L7640" s="193">
        <v>9.1858009999999997</v>
      </c>
      <c r="M7640" s="52" t="s">
        <v>939</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939</v>
      </c>
      <c r="K7641" s="185" t="s">
        <v>115</v>
      </c>
      <c r="L7641" s="193">
        <v>6.738785</v>
      </c>
      <c r="M7641" s="52" t="s">
        <v>939</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939</v>
      </c>
      <c r="K7642" s="185" t="s">
        <v>115</v>
      </c>
      <c r="L7642" s="193">
        <v>6.2454530000000004</v>
      </c>
      <c r="M7642" s="52" t="s">
        <v>939</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939</v>
      </c>
      <c r="K7643" s="185" t="s">
        <v>115</v>
      </c>
      <c r="L7643" s="193">
        <v>5.8713680000000004</v>
      </c>
      <c r="M7643" s="52" t="s">
        <v>939</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939</v>
      </c>
      <c r="K7644" s="185" t="s">
        <v>115</v>
      </c>
      <c r="L7644" s="193">
        <v>4.707986</v>
      </c>
      <c r="M7644" s="52" t="s">
        <v>939</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939</v>
      </c>
      <c r="K7645" s="185" t="s">
        <v>115</v>
      </c>
      <c r="L7645" s="193">
        <v>3.7778200000000002</v>
      </c>
      <c r="M7645" s="52" t="s">
        <v>939</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939</v>
      </c>
      <c r="K7646" s="185" t="s">
        <v>115</v>
      </c>
      <c r="L7646" s="193">
        <v>2.4889100000000002</v>
      </c>
      <c r="M7646" s="52" t="s">
        <v>939</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939</v>
      </c>
      <c r="K7647" s="185" t="s">
        <v>115</v>
      </c>
      <c r="L7647" s="193">
        <v>1.6299669999999999</v>
      </c>
      <c r="M7647" s="52" t="s">
        <v>939</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939</v>
      </c>
      <c r="K7648" s="185" t="s">
        <v>115</v>
      </c>
      <c r="L7648" s="193">
        <v>0.99255170000000004</v>
      </c>
      <c r="M7648" s="52" t="s">
        <v>939</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939</v>
      </c>
      <c r="K7649" s="185" t="s">
        <v>115</v>
      </c>
      <c r="L7649" s="193">
        <v>0.66587540000000001</v>
      </c>
      <c r="M7649" s="52" t="s">
        <v>939</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939</v>
      </c>
      <c r="K7650" s="185" t="s">
        <v>115</v>
      </c>
      <c r="L7650" s="193">
        <v>0.43130800000000002</v>
      </c>
      <c r="M7650" s="52" t="s">
        <v>939</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939</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939</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939</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939</v>
      </c>
      <c r="K7654" s="185" t="s">
        <v>115</v>
      </c>
      <c r="L7654" s="193">
        <v>4.4983180000000003</v>
      </c>
      <c r="M7654" s="52" t="s">
        <v>939</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939</v>
      </c>
      <c r="K7655" s="185" t="s">
        <v>115</v>
      </c>
      <c r="L7655" s="193">
        <v>3.677702</v>
      </c>
      <c r="M7655" s="52" t="s">
        <v>939</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939</v>
      </c>
      <c r="K7656" s="185" t="s">
        <v>115</v>
      </c>
      <c r="L7656" s="193">
        <v>3.2615189999999998</v>
      </c>
      <c r="M7656" s="52" t="s">
        <v>939</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939</v>
      </c>
      <c r="K7657" s="185" t="s">
        <v>115</v>
      </c>
      <c r="L7657" s="193">
        <v>2.4470839999999998</v>
      </c>
      <c r="M7657" s="52" t="s">
        <v>939</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939</v>
      </c>
      <c r="K7658" s="185" t="s">
        <v>115</v>
      </c>
      <c r="L7658" s="193">
        <v>1.53565</v>
      </c>
      <c r="M7658" s="52" t="s">
        <v>939</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939</v>
      </c>
      <c r="K7659" s="185" t="s">
        <v>115</v>
      </c>
      <c r="L7659" s="193">
        <v>1.0990660000000001</v>
      </c>
      <c r="M7659" s="52" t="s">
        <v>939</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939</v>
      </c>
      <c r="K7660" s="185" t="s">
        <v>115</v>
      </c>
      <c r="L7660" s="193">
        <v>0.63912239999999998</v>
      </c>
      <c r="M7660" s="52" t="s">
        <v>939</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939</v>
      </c>
      <c r="K7661" s="185" t="s">
        <v>115</v>
      </c>
      <c r="L7661" s="193">
        <v>0.3409142</v>
      </c>
      <c r="M7661" s="52" t="s">
        <v>939</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939</v>
      </c>
      <c r="K7662" s="185" t="s">
        <v>115</v>
      </c>
      <c r="L7662" s="193">
        <v>0.14493020000000001</v>
      </c>
      <c r="M7662" s="52" t="s">
        <v>939</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939</v>
      </c>
      <c r="K7663" s="185" t="s">
        <v>115</v>
      </c>
      <c r="L7663" s="193">
        <v>8.9871000000000006E-2</v>
      </c>
      <c r="M7663" s="193" t="s">
        <v>939</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939</v>
      </c>
      <c r="K7664" s="185" t="s">
        <v>115</v>
      </c>
      <c r="L7664" s="193">
        <v>7.4721999999999997E-2</v>
      </c>
      <c r="M7664" s="193" t="s">
        <v>939</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939</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939</v>
      </c>
      <c r="K7666" s="185" t="s">
        <v>115</v>
      </c>
      <c r="L7666" s="193">
        <v>1317.829</v>
      </c>
      <c r="M7666" s="193" t="s">
        <v>939</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939</v>
      </c>
      <c r="K7667" s="185" t="s">
        <v>115</v>
      </c>
      <c r="L7667" s="193">
        <v>813.95349999999996</v>
      </c>
      <c r="M7667" s="193" t="s">
        <v>939</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939</v>
      </c>
      <c r="K7668" s="185" t="s">
        <v>115</v>
      </c>
      <c r="L7668" s="193">
        <v>591.08500000000004</v>
      </c>
      <c r="M7668" s="193" t="s">
        <v>939</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939</v>
      </c>
      <c r="K7669" s="185" t="s">
        <v>115</v>
      </c>
      <c r="L7669" s="193">
        <v>455.42619999999999</v>
      </c>
      <c r="M7669" s="193" t="s">
        <v>939</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939</v>
      </c>
      <c r="K7670" s="185" t="s">
        <v>115</v>
      </c>
      <c r="L7670" s="193">
        <v>436.0462</v>
      </c>
      <c r="M7670" s="193" t="s">
        <v>939</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939</v>
      </c>
      <c r="K7671" s="185" t="s">
        <v>115</v>
      </c>
      <c r="L7671" s="193">
        <v>281.00790000000001</v>
      </c>
      <c r="M7671" s="193" t="s">
        <v>939</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939</v>
      </c>
      <c r="K7672" s="185" t="s">
        <v>115</v>
      </c>
      <c r="L7672" s="193">
        <v>251.93799999999999</v>
      </c>
      <c r="M7672" s="193" t="s">
        <v>939</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939</v>
      </c>
      <c r="K7673" s="185" t="s">
        <v>115</v>
      </c>
      <c r="L7673" s="193">
        <v>251.93799999999999</v>
      </c>
      <c r="M7673" s="193" t="s">
        <v>939</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939</v>
      </c>
      <c r="K7674" s="185" t="s">
        <v>115</v>
      </c>
      <c r="L7674" s="193">
        <v>1327.519</v>
      </c>
      <c r="M7674" s="193" t="s">
        <v>939</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939</v>
      </c>
      <c r="K7675" s="185" t="s">
        <v>115</v>
      </c>
      <c r="L7675" s="193">
        <v>1647.287</v>
      </c>
      <c r="M7675" s="193" t="s">
        <v>939</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939</v>
      </c>
      <c r="K7676" s="185" t="s">
        <v>115</v>
      </c>
      <c r="L7676" s="193">
        <v>1928.2940000000001</v>
      </c>
      <c r="M7676" s="193" t="s">
        <v>939</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939</v>
      </c>
      <c r="K7677" s="185" t="s">
        <v>115</v>
      </c>
      <c r="L7677" s="193">
        <v>1405.039</v>
      </c>
      <c r="M7677" s="193" t="s">
        <v>939</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939</v>
      </c>
      <c r="K7678" s="185" t="s">
        <v>115</v>
      </c>
      <c r="L7678" s="193">
        <v>1705.4269999999999</v>
      </c>
      <c r="M7678" s="193" t="s">
        <v>939</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939</v>
      </c>
      <c r="K7679" s="185" t="s">
        <v>115</v>
      </c>
      <c r="L7679" s="193">
        <v>1327.52</v>
      </c>
      <c r="M7679" s="193" t="s">
        <v>939</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939</v>
      </c>
      <c r="K7680" s="185" t="s">
        <v>115</v>
      </c>
      <c r="L7680" s="193">
        <v>1317.83</v>
      </c>
      <c r="M7680" s="193" t="s">
        <v>939</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939</v>
      </c>
      <c r="K7681" s="185" t="s">
        <v>115</v>
      </c>
      <c r="L7681" s="193">
        <v>1182.17</v>
      </c>
      <c r="M7681" s="193" t="s">
        <v>939</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939</v>
      </c>
      <c r="K7682" s="185" t="s">
        <v>115</v>
      </c>
      <c r="L7682" s="193">
        <v>1327.519</v>
      </c>
      <c r="M7682" s="193" t="s">
        <v>939</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939</v>
      </c>
      <c r="K7683" s="185" t="s">
        <v>115</v>
      </c>
      <c r="L7683" s="193">
        <v>552.32590000000005</v>
      </c>
      <c r="M7683" s="193" t="s">
        <v>939</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966</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966</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966</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966</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966</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966</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966</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966</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966</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966</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966</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966</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966</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966</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966</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966</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966</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966</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939</v>
      </c>
      <c r="K7702" s="185" t="s">
        <v>334</v>
      </c>
      <c r="O7702" s="59">
        <v>0.05</v>
      </c>
      <c r="P7702" s="186" t="s">
        <v>2848</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939</v>
      </c>
      <c r="K7703" s="185" t="s">
        <v>334</v>
      </c>
      <c r="O7703" s="59">
        <v>0.05</v>
      </c>
      <c r="P7703" s="186" t="s">
        <v>2848</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939</v>
      </c>
      <c r="K7704" s="185" t="s">
        <v>334</v>
      </c>
      <c r="O7704" s="59">
        <v>0.05</v>
      </c>
      <c r="P7704" s="186" t="s">
        <v>2848</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939</v>
      </c>
      <c r="K7705" s="185" t="s">
        <v>334</v>
      </c>
      <c r="O7705" s="59">
        <v>0.05</v>
      </c>
      <c r="P7705" s="186" t="s">
        <v>2848</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939</v>
      </c>
      <c r="K7706" s="185" t="s">
        <v>334</v>
      </c>
      <c r="O7706" s="59">
        <v>0.05</v>
      </c>
      <c r="P7706" s="186" t="s">
        <v>2848</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939</v>
      </c>
      <c r="K7707" s="185" t="s">
        <v>334</v>
      </c>
      <c r="O7707" s="59">
        <v>0.05</v>
      </c>
      <c r="P7707" s="186" t="s">
        <v>2848</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939</v>
      </c>
      <c r="K7708" s="185" t="s">
        <v>334</v>
      </c>
      <c r="O7708" s="59">
        <v>0.05</v>
      </c>
      <c r="P7708" s="186" t="s">
        <v>2848</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939</v>
      </c>
      <c r="K7709" s="185" t="s">
        <v>238</v>
      </c>
      <c r="O7709" s="59">
        <v>0.05</v>
      </c>
      <c r="P7709" s="186" t="s">
        <v>2602</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939</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939</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939</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939</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939</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939</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939</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939</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939</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939</v>
      </c>
      <c r="K7719" s="185" t="s">
        <v>238</v>
      </c>
      <c r="O7719" s="59">
        <v>0.05</v>
      </c>
      <c r="P7719" s="186" t="s">
        <v>2602</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939</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939</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939</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939</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939</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939</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939</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939</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939</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939</v>
      </c>
      <c r="K7729" s="185" t="s">
        <v>238</v>
      </c>
      <c r="O7729" s="59">
        <v>0.05</v>
      </c>
      <c r="P7729" s="186" t="s">
        <v>2602</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939</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939</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939</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939</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939</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939</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939</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939</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939</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939</v>
      </c>
      <c r="K7739" s="185" t="s">
        <v>238</v>
      </c>
      <c r="O7739" s="59">
        <v>0.05</v>
      </c>
      <c r="P7739" s="186" t="s">
        <v>2602</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939</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939</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939</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939</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939</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939</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939</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939</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939</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939</v>
      </c>
      <c r="K7749" s="185" t="s">
        <v>238</v>
      </c>
      <c r="O7749" s="59">
        <v>0.05</v>
      </c>
      <c r="P7749" s="186" t="s">
        <v>2602</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939</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939</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939</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939</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939</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939</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939</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939</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939</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939</v>
      </c>
      <c r="K7759" s="185" t="s">
        <v>238</v>
      </c>
      <c r="O7759" s="59">
        <v>0.05</v>
      </c>
      <c r="P7759" s="186" t="s">
        <v>2602</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939</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939</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939</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939</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939</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939</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939</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939</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939</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939</v>
      </c>
      <c r="K7769" s="185" t="s">
        <v>238</v>
      </c>
      <c r="O7769" s="59">
        <v>0.05</v>
      </c>
      <c r="P7769" s="186" t="s">
        <v>2603</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939</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939</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939</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939</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939</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939</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939</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939</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939</v>
      </c>
      <c r="K7778" s="185" t="s">
        <v>238</v>
      </c>
      <c r="O7778" s="59">
        <v>0.05</v>
      </c>
      <c r="P7778" s="186" t="s">
        <v>2602</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939</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939</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939</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939</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939</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939</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939</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939</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939</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939</v>
      </c>
      <c r="K7788" s="185" t="s">
        <v>238</v>
      </c>
      <c r="O7788" s="59">
        <v>0.05</v>
      </c>
      <c r="P7788" s="186" t="s">
        <v>2602</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939</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939</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939</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939</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939</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939</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939</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939</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939</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939</v>
      </c>
      <c r="K7798" s="185" t="s">
        <v>238</v>
      </c>
      <c r="O7798" s="59">
        <v>0.05</v>
      </c>
      <c r="P7798" s="42" t="s">
        <v>2602</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939</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939</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939</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939</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939</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939</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939</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939</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939</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939</v>
      </c>
      <c r="K7808" s="185" t="s">
        <v>238</v>
      </c>
      <c r="O7808" s="59">
        <v>0.05</v>
      </c>
      <c r="P7808" s="42" t="s">
        <v>2604</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939</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939</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939</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939</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939</v>
      </c>
      <c r="K7813" s="185" t="s">
        <v>238</v>
      </c>
      <c r="O7813" s="59">
        <v>0.05</v>
      </c>
      <c r="P7813" s="42" t="s">
        <v>2605</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939</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939</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939</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939</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939</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939</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939</v>
      </c>
      <c r="K7820" s="185" t="s">
        <v>238</v>
      </c>
      <c r="O7820" s="59">
        <v>0.05</v>
      </c>
      <c r="P7820" s="42" t="s">
        <v>2606</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939</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939</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939</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939</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939</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939</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939</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939</v>
      </c>
      <c r="K7828" s="185" t="s">
        <v>238</v>
      </c>
      <c r="O7828" s="59">
        <v>0.05</v>
      </c>
      <c r="P7828" s="42" t="s">
        <v>2607</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939</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939</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939</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939</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939</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939</v>
      </c>
      <c r="K7834" s="185" t="s">
        <v>238</v>
      </c>
      <c r="N7834" s="193"/>
      <c r="O7834" s="59">
        <v>0.05</v>
      </c>
      <c r="P7834" s="42" t="s">
        <v>2608</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939</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939</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939</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939</v>
      </c>
      <c r="K7838" s="185" t="s">
        <v>238</v>
      </c>
      <c r="N7838" s="193"/>
      <c r="O7838" s="59">
        <v>0.05</v>
      </c>
      <c r="P7838" s="42" t="s">
        <v>2609</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939</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939</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939</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939</v>
      </c>
      <c r="K7842" s="185" t="s">
        <v>238</v>
      </c>
      <c r="O7842" s="59">
        <v>0.05</v>
      </c>
      <c r="P7842" s="42" t="s">
        <v>2604</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939</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939</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939</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939</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939</v>
      </c>
      <c r="K7847" s="185" t="s">
        <v>238</v>
      </c>
      <c r="O7847" s="59">
        <v>0.05</v>
      </c>
      <c r="P7847" s="42" t="s">
        <v>2610</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939</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939</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939</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939</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939</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939</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939</v>
      </c>
      <c r="K7854" s="185" t="s">
        <v>238</v>
      </c>
      <c r="O7854" s="59">
        <v>0.05</v>
      </c>
      <c r="P7854" s="42" t="s">
        <v>2611</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939</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939</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939</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939</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939</v>
      </c>
      <c r="K7859" s="185" t="s">
        <v>238</v>
      </c>
      <c r="O7859" s="59">
        <v>0.05</v>
      </c>
      <c r="P7859" s="42" t="s">
        <v>2612</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939</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939</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939</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939</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939</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939</v>
      </c>
      <c r="K7865" s="185" t="s">
        <v>334</v>
      </c>
      <c r="M7865" s="193"/>
      <c r="N7865" s="193"/>
      <c r="O7865" s="59">
        <v>0.5</v>
      </c>
      <c r="P7865" s="42" t="s">
        <v>2602</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939</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939</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939</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939</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939</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939</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939</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939</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939</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939</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939</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939</v>
      </c>
      <c r="K7877" s="185" t="s">
        <v>334</v>
      </c>
      <c r="M7877" s="193"/>
      <c r="N7877" s="193"/>
      <c r="O7877" s="59">
        <v>0.5</v>
      </c>
      <c r="P7877" s="42" t="s">
        <v>2613</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939</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939</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939</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939</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939</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939</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939</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939</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939</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939</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939</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939</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939</v>
      </c>
      <c r="K7890" s="185" t="s">
        <v>334</v>
      </c>
      <c r="L7890" s="193">
        <v>0.23642199999999999</v>
      </c>
      <c r="M7890" s="193" t="s">
        <v>939</v>
      </c>
      <c r="N7890" s="193" t="s">
        <v>947</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939</v>
      </c>
      <c r="K7891" s="185" t="s">
        <v>334</v>
      </c>
      <c r="L7891" s="193">
        <v>0.185303</v>
      </c>
      <c r="M7891" s="193" t="s">
        <v>939</v>
      </c>
      <c r="N7891" s="193" t="s">
        <v>947</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939</v>
      </c>
      <c r="K7892" s="185" t="s">
        <v>334</v>
      </c>
      <c r="L7892" s="193">
        <v>0.17252400000000001</v>
      </c>
      <c r="M7892" s="193" t="s">
        <v>939</v>
      </c>
      <c r="N7892" s="193" t="s">
        <v>947</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939</v>
      </c>
      <c r="K7893" s="185" t="s">
        <v>334</v>
      </c>
      <c r="L7893" s="193">
        <v>0.166134</v>
      </c>
      <c r="M7893" s="52" t="s">
        <v>939</v>
      </c>
      <c r="N7893" s="52" t="s">
        <v>947</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939</v>
      </c>
      <c r="K7894" s="185" t="s">
        <v>334</v>
      </c>
      <c r="L7894" s="193">
        <v>0.14057500000000001</v>
      </c>
      <c r="M7894" s="52" t="s">
        <v>939</v>
      </c>
      <c r="N7894" s="52" t="s">
        <v>947</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939</v>
      </c>
      <c r="K7895" s="185" t="s">
        <v>334</v>
      </c>
      <c r="L7895" s="193">
        <v>0.134185</v>
      </c>
      <c r="M7895" s="52" t="s">
        <v>939</v>
      </c>
      <c r="N7895" s="52" t="s">
        <v>947</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939</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939</v>
      </c>
      <c r="K7897" s="185" t="s">
        <v>334</v>
      </c>
      <c r="L7897" s="193">
        <v>0.108626</v>
      </c>
      <c r="M7897" s="52" t="s">
        <v>939</v>
      </c>
      <c r="N7897" s="52" t="s">
        <v>947</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939</v>
      </c>
      <c r="K7898" s="185" t="s">
        <v>334</v>
      </c>
      <c r="L7898" s="193">
        <v>0.121406</v>
      </c>
      <c r="M7898" s="52" t="s">
        <v>939</v>
      </c>
      <c r="N7898" s="52" t="s">
        <v>947</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939</v>
      </c>
      <c r="K7899" s="185" t="s">
        <v>334</v>
      </c>
      <c r="L7899" s="193">
        <v>0.14057500000000001</v>
      </c>
      <c r="M7899" s="193" t="s">
        <v>939</v>
      </c>
      <c r="N7899" s="193" t="s">
        <v>947</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939</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939</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939</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939</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939</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939</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939</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939</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939</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939</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939</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939</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939</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939</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939</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939</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939</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939</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939</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939</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939</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939</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939</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939</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957</v>
      </c>
      <c r="K7924" s="185" t="s">
        <v>334</v>
      </c>
      <c r="O7924" s="59">
        <v>0.2</v>
      </c>
      <c r="P7924" s="42" t="s">
        <v>2627</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957</v>
      </c>
      <c r="K7925" s="185" t="s">
        <v>334</v>
      </c>
      <c r="M7925" s="193"/>
      <c r="N7925" s="193"/>
      <c r="O7925" s="59">
        <v>0.2</v>
      </c>
      <c r="P7925" s="42" t="s">
        <v>2627</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957</v>
      </c>
      <c r="K7926" s="185" t="s">
        <v>334</v>
      </c>
      <c r="M7926" s="193"/>
      <c r="N7926" s="193"/>
      <c r="O7926" s="59">
        <v>0.2</v>
      </c>
      <c r="P7926" s="42" t="s">
        <v>2627</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957</v>
      </c>
      <c r="K7927" s="185" t="s">
        <v>334</v>
      </c>
      <c r="M7927" s="193"/>
      <c r="N7927" s="193"/>
      <c r="O7927" s="59">
        <v>0.2</v>
      </c>
      <c r="P7927" s="42" t="s">
        <v>2627</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957</v>
      </c>
      <c r="K7928" s="185" t="s">
        <v>334</v>
      </c>
      <c r="M7928" s="193"/>
      <c r="N7928" s="193"/>
      <c r="O7928" s="59">
        <v>0.2</v>
      </c>
      <c r="P7928" s="42" t="s">
        <v>2627</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957</v>
      </c>
      <c r="K7929" s="185" t="s">
        <v>334</v>
      </c>
      <c r="M7929" s="193"/>
      <c r="N7929" s="193"/>
      <c r="O7929" s="59">
        <v>0.2</v>
      </c>
      <c r="P7929" s="42" t="s">
        <v>2627</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957</v>
      </c>
      <c r="K7930" s="185" t="s">
        <v>334</v>
      </c>
      <c r="M7930" s="193"/>
      <c r="N7930" s="193"/>
      <c r="O7930" s="59">
        <v>0.2</v>
      </c>
      <c r="P7930" s="42" t="s">
        <v>2627</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957</v>
      </c>
      <c r="K7931" s="185" t="s">
        <v>334</v>
      </c>
      <c r="M7931" s="193"/>
      <c r="N7931" s="193"/>
      <c r="O7931" s="59">
        <v>0.2</v>
      </c>
      <c r="P7931" s="42" t="s">
        <v>2627</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957</v>
      </c>
      <c r="K7932" s="185" t="s">
        <v>334</v>
      </c>
      <c r="M7932" s="193"/>
      <c r="N7932" s="193"/>
      <c r="O7932" s="59">
        <v>0.2</v>
      </c>
      <c r="P7932" s="42" t="s">
        <v>2627</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957</v>
      </c>
      <c r="K7933" s="185" t="s">
        <v>334</v>
      </c>
      <c r="M7933" s="193"/>
      <c r="N7933" s="193"/>
      <c r="O7933" s="59">
        <v>0.2</v>
      </c>
      <c r="P7933" s="42" t="s">
        <v>2627</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939</v>
      </c>
      <c r="K7934" s="185" t="s">
        <v>238</v>
      </c>
      <c r="M7934" s="193"/>
      <c r="N7934" s="193"/>
      <c r="O7934" s="59">
        <v>0.2</v>
      </c>
      <c r="P7934" s="42" t="s">
        <v>2628</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939</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939</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939</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939</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939</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939</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939</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939</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939</v>
      </c>
      <c r="K7943" s="41" t="s">
        <v>238</v>
      </c>
      <c r="O7943" s="197">
        <v>0.2</v>
      </c>
      <c r="P7943" s="42" t="s">
        <v>2629</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939</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939</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939</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939</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939</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939</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939</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939</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939</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939</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939</v>
      </c>
      <c r="K7954" s="41" t="s">
        <v>238</v>
      </c>
      <c r="O7954" s="197">
        <v>0.2</v>
      </c>
      <c r="P7954" s="42" t="s">
        <v>2630</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939</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939</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939</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939</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939</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939</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939</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939</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939</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939</v>
      </c>
      <c r="K7964" s="41" t="s">
        <v>238</v>
      </c>
      <c r="O7964" s="197">
        <v>0.2</v>
      </c>
      <c r="P7964" s="42" t="s">
        <v>2630</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939</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939</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939</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939</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939</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939</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939</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939</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939</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939</v>
      </c>
      <c r="K7974" s="41" t="s">
        <v>238</v>
      </c>
      <c r="O7974" s="197">
        <v>0.2</v>
      </c>
      <c r="P7974" s="42" t="s">
        <v>2631</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939</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939</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939</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939</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939</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939</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939</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939</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939</v>
      </c>
      <c r="K7983" s="41" t="s">
        <v>238</v>
      </c>
      <c r="O7983" s="197">
        <v>0.2</v>
      </c>
      <c r="P7983" s="42" t="s">
        <v>2630</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939</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939</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939</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939</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939</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939</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939</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939</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939</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939</v>
      </c>
      <c r="K7993" s="41" t="s">
        <v>238</v>
      </c>
      <c r="O7993" s="197">
        <v>0.2</v>
      </c>
      <c r="P7993" s="42" t="s">
        <v>2630</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939</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939</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939</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939</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939</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939</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939</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939</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939</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939</v>
      </c>
      <c r="K8003" s="41" t="s">
        <v>238</v>
      </c>
      <c r="O8003" s="197">
        <v>0.2</v>
      </c>
      <c r="P8003" s="42" t="s">
        <v>2628</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939</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939</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939</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939</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939</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939</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939</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939</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939</v>
      </c>
      <c r="K8012" s="41" t="s">
        <v>238</v>
      </c>
      <c r="O8012" s="197">
        <v>0.2</v>
      </c>
      <c r="P8012" s="42" t="s">
        <v>2632</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939</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939</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939</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939</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939</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939</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939</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939</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939</v>
      </c>
      <c r="K8021" s="41" t="s">
        <v>238</v>
      </c>
      <c r="O8021" s="197">
        <v>0.2</v>
      </c>
      <c r="P8021" s="42" t="s">
        <v>2633</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939</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939</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939</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939</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939</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939</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939</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939</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939</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939</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939</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939</v>
      </c>
      <c r="K8033" s="41" t="s">
        <v>238</v>
      </c>
      <c r="O8033" s="197">
        <v>0.2</v>
      </c>
      <c r="P8033" s="42" t="s">
        <v>2634</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939</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939</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939</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939</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939</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939</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939</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939</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939</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939</v>
      </c>
      <c r="K8043" s="41" t="s">
        <v>238</v>
      </c>
      <c r="O8043" s="197">
        <v>0.2</v>
      </c>
      <c r="P8043" s="42" t="s">
        <v>2635</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939</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939</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939</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939</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939</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939</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939</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939</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939</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939</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939</v>
      </c>
      <c r="K8054" s="41" t="s">
        <v>238</v>
      </c>
      <c r="O8054" s="197">
        <v>0.2</v>
      </c>
      <c r="P8054" s="42" t="s">
        <v>2636</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939</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939</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939</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939</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939</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939</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939</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939</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939</v>
      </c>
      <c r="K8063" s="41" t="s">
        <v>238</v>
      </c>
      <c r="O8063" s="197">
        <v>0.2</v>
      </c>
      <c r="P8063" s="42" t="s">
        <v>2635</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939</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939</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939</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939</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939</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939</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939</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939</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939</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939</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939</v>
      </c>
      <c r="K8074" s="41" t="s">
        <v>238</v>
      </c>
      <c r="O8074" s="197">
        <v>0.2</v>
      </c>
      <c r="P8074" s="42" t="s">
        <v>2635</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939</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939</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939</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939</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939</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939</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939</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939</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939</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939</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939</v>
      </c>
      <c r="K8085" s="41" t="s">
        <v>238</v>
      </c>
      <c r="O8085" s="197">
        <v>0.2</v>
      </c>
      <c r="P8085" s="42" t="s">
        <v>2633</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939</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939</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939</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939</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939</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939</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939</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939</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939</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939</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939</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939</v>
      </c>
      <c r="K8097" s="41" t="s">
        <v>238</v>
      </c>
      <c r="O8097" s="197">
        <v>0.2</v>
      </c>
      <c r="P8097" s="42" t="s">
        <v>2633</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939</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939</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939</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939</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939</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939</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939</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939</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939</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939</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939</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939</v>
      </c>
      <c r="K8109" s="41" t="s">
        <v>238</v>
      </c>
      <c r="O8109" s="197">
        <v>0.2</v>
      </c>
      <c r="P8109" s="42" t="s">
        <v>2633</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939</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939</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939</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939</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939</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939</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939</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939</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939</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939</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939</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939</v>
      </c>
      <c r="K8121" s="41" t="s">
        <v>238</v>
      </c>
      <c r="O8121" s="197">
        <v>0.2</v>
      </c>
      <c r="P8121" s="42" t="s">
        <v>2635</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939</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939</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939</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939</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939</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939</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939</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939</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939</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939</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939</v>
      </c>
      <c r="K8132" s="41" t="s">
        <v>238</v>
      </c>
      <c r="O8132" s="197">
        <v>0.2</v>
      </c>
      <c r="P8132" s="42" t="s">
        <v>2635</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939</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939</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939</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939</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939</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939</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939</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939</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939</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939</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939</v>
      </c>
      <c r="K8143" s="41" t="s">
        <v>238</v>
      </c>
      <c r="O8143" s="197">
        <v>0.2</v>
      </c>
      <c r="P8143" s="42" t="s">
        <v>2635</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939</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939</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939</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939</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939</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939</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939</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939</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939</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939</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939</v>
      </c>
      <c r="K8154" s="41" t="s">
        <v>238</v>
      </c>
      <c r="O8154" s="197">
        <v>0.2</v>
      </c>
      <c r="P8154" s="42" t="s">
        <v>2633</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939</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939</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939</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939</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939</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939</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939</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939</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939</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939</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939</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939</v>
      </c>
      <c r="K8166" s="41" t="s">
        <v>238</v>
      </c>
      <c r="O8166" s="197">
        <v>0.2</v>
      </c>
      <c r="P8166" s="42" t="s">
        <v>2635</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939</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939</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939</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939</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939</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939</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939</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939</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939</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939</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939</v>
      </c>
      <c r="K8177" s="41" t="s">
        <v>238</v>
      </c>
      <c r="O8177" s="197">
        <v>0.2</v>
      </c>
      <c r="P8177" s="42" t="s">
        <v>2635</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939</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939</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939</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939</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939</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939</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939</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939</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939</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939</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939</v>
      </c>
      <c r="K8188" s="41" t="s">
        <v>238</v>
      </c>
      <c r="O8188" s="59">
        <v>0.2</v>
      </c>
      <c r="P8188" s="42" t="s">
        <v>2635</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939</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939</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939</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939</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939</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939</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939</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939</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939</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939</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939</v>
      </c>
      <c r="K8199" s="41" t="s">
        <v>238</v>
      </c>
      <c r="O8199" s="59">
        <v>0.2</v>
      </c>
      <c r="P8199" s="42" t="s">
        <v>2635</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939</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939</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939</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939</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939</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939</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939</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939</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939</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939</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939</v>
      </c>
      <c r="K8210" s="41" t="s">
        <v>238</v>
      </c>
      <c r="O8210" s="59">
        <v>0.2</v>
      </c>
      <c r="P8210" s="42" t="s">
        <v>2635</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939</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939</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939</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939</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939</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939</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939</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939</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939</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939</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2601</v>
      </c>
      <c r="J8221" s="41" t="s">
        <v>939</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939</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939</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939</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939</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939</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939</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939</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939</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939</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939</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2601</v>
      </c>
      <c r="J8232" s="41" t="s">
        <v>939</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939</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939</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939</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939</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939</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939</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939</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939</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939</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939</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2601</v>
      </c>
      <c r="J8243" s="41" t="s">
        <v>939</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939</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939</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939</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939</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939</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939</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939</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939</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939</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939</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2601</v>
      </c>
      <c r="J8254" s="41" t="s">
        <v>939</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939</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939</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939</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939</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939</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939</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939</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939</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939</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939</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2601</v>
      </c>
      <c r="J8265" s="41" t="s">
        <v>939</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939</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939</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939</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939</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939</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939</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939</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939</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939</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939</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939</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939</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939</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939</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939</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939</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939</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939</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939</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939</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939</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939</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939</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939</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939</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939</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939</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939</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939</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939</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939</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939</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939</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939</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939</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939</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939</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939</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939</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939</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939</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939</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939</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939</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939</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939</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939</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939</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939</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939</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939</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939</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939</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939</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939</v>
      </c>
      <c r="K8320" s="41" t="s">
        <v>334</v>
      </c>
      <c r="P8320" s="42" t="s">
        <v>2614</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939</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939</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939</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939</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939</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939</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939</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939</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939</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939</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939</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939</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939</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939</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939</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939</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939</v>
      </c>
      <c r="K8337" s="41" t="s">
        <v>334</v>
      </c>
      <c r="P8337" s="42" t="s">
        <v>2615</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939</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939</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939</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939</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939</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939</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939</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939</v>
      </c>
      <c r="K8345" s="41" t="s">
        <v>334</v>
      </c>
      <c r="P8345" s="42" t="s">
        <v>2616</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939</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939</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939</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939</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939</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939</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939</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939</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939</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939</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939</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939</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939</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939</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939</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939</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939</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939</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939</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939</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939</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939</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939</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939</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939</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939</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939</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939</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939</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939</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939</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939</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939</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939</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939</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939</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939</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939</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939</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939</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939</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939</v>
      </c>
      <c r="K8387" s="41" t="s">
        <v>334</v>
      </c>
      <c r="L8387" s="193">
        <v>3.2152539999999998</v>
      </c>
      <c r="M8387" s="52" t="s">
        <v>939</v>
      </c>
      <c r="N8387" s="52" t="s">
        <v>116</v>
      </c>
      <c r="O8387" s="59">
        <v>0.1</v>
      </c>
      <c r="P8387" s="42" t="s">
        <v>2602</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939</v>
      </c>
      <c r="K8388" s="41" t="s">
        <v>334</v>
      </c>
      <c r="L8388" s="193">
        <v>2.3646769999999999</v>
      </c>
      <c r="M8388" s="52" t="s">
        <v>939</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939</v>
      </c>
      <c r="K8389" s="41" t="s">
        <v>334</v>
      </c>
      <c r="L8389" s="193">
        <v>1.84094</v>
      </c>
      <c r="M8389" s="52" t="s">
        <v>939</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939</v>
      </c>
      <c r="K8390" s="41" t="s">
        <v>334</v>
      </c>
      <c r="L8390" s="193">
        <v>1.554821</v>
      </c>
      <c r="M8390" s="52" t="s">
        <v>939</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939</v>
      </c>
      <c r="K8391" s="41" t="s">
        <v>334</v>
      </c>
      <c r="L8391" s="193">
        <v>1.652093</v>
      </c>
      <c r="M8391" s="52" t="s">
        <v>939</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939</v>
      </c>
      <c r="K8392" s="41" t="s">
        <v>334</v>
      </c>
      <c r="L8392" s="193">
        <v>1.12819</v>
      </c>
      <c r="M8392" s="52" t="s">
        <v>939</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939</v>
      </c>
      <c r="K8393" s="41" t="s">
        <v>334</v>
      </c>
      <c r="L8393" s="193">
        <v>0.86146500000000004</v>
      </c>
      <c r="M8393" s="52" t="s">
        <v>939</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939</v>
      </c>
      <c r="K8394" s="41" t="s">
        <v>334</v>
      </c>
      <c r="L8394" s="193">
        <v>0.57648060000000001</v>
      </c>
      <c r="M8394" s="52" t="s">
        <v>939</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939</v>
      </c>
      <c r="K8395" s="41" t="s">
        <v>334</v>
      </c>
      <c r="L8395" s="193">
        <v>0.39848899999999998</v>
      </c>
      <c r="M8395" s="52" t="s">
        <v>939</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939</v>
      </c>
      <c r="K8396" s="41" t="s">
        <v>334</v>
      </c>
      <c r="L8396" s="193">
        <v>0.37083169999999999</v>
      </c>
      <c r="M8396" s="52" t="s">
        <v>939</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939</v>
      </c>
      <c r="K8397" s="41" t="s">
        <v>334</v>
      </c>
      <c r="L8397" s="193">
        <v>0.20433470000000001</v>
      </c>
      <c r="M8397" s="52" t="s">
        <v>939</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939</v>
      </c>
      <c r="K8398" s="41" t="s">
        <v>334</v>
      </c>
      <c r="L8398" s="193">
        <v>4.0989999999999999E-2</v>
      </c>
      <c r="M8398" s="52" t="s">
        <v>939</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939</v>
      </c>
      <c r="K8399" s="41" t="s">
        <v>334</v>
      </c>
      <c r="L8399" s="193">
        <v>3.8789440000000002</v>
      </c>
      <c r="M8399" s="52" t="s">
        <v>939</v>
      </c>
      <c r="N8399" s="52" t="s">
        <v>116</v>
      </c>
      <c r="O8399" s="59">
        <v>0.1</v>
      </c>
      <c r="P8399" s="42" t="s">
        <v>2602</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939</v>
      </c>
      <c r="K8400" s="41" t="s">
        <v>334</v>
      </c>
      <c r="L8400" s="193">
        <v>3.7003360000000001</v>
      </c>
      <c r="M8400" s="52" t="s">
        <v>939</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939</v>
      </c>
      <c r="K8401" s="41" t="s">
        <v>334</v>
      </c>
      <c r="L8401" s="193">
        <v>2.788586</v>
      </c>
      <c r="M8401" s="52" t="s">
        <v>939</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939</v>
      </c>
      <c r="K8402" s="41" t="s">
        <v>334</v>
      </c>
      <c r="L8402" s="193">
        <v>2.4326319999999999</v>
      </c>
      <c r="M8402" s="52" t="s">
        <v>939</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939</v>
      </c>
      <c r="K8403" s="41" t="s">
        <v>334</v>
      </c>
      <c r="L8403" s="193">
        <v>2.4287049999999999</v>
      </c>
      <c r="M8403" s="52" t="s">
        <v>939</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939</v>
      </c>
      <c r="K8404" s="41" t="s">
        <v>334</v>
      </c>
      <c r="L8404" s="193">
        <v>2.019053</v>
      </c>
      <c r="M8404" s="52" t="s">
        <v>939</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939</v>
      </c>
      <c r="K8405" s="41" t="s">
        <v>334</v>
      </c>
      <c r="L8405" s="193">
        <v>1.6638999999999999</v>
      </c>
      <c r="M8405" s="52" t="s">
        <v>939</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939</v>
      </c>
      <c r="K8406" s="41" t="s">
        <v>334</v>
      </c>
      <c r="L8406" s="193">
        <v>1.468119</v>
      </c>
      <c r="M8406" s="52" t="s">
        <v>939</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939</v>
      </c>
      <c r="K8407" s="41" t="s">
        <v>334</v>
      </c>
      <c r="L8407" s="193">
        <v>1.2243090000000001</v>
      </c>
      <c r="M8407" s="52" t="s">
        <v>939</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939</v>
      </c>
      <c r="K8408" s="41" t="s">
        <v>334</v>
      </c>
      <c r="L8408" s="193">
        <v>1.339283</v>
      </c>
      <c r="M8408" s="52" t="s">
        <v>939</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939</v>
      </c>
      <c r="K8409" s="41" t="s">
        <v>334</v>
      </c>
      <c r="L8409" s="193">
        <v>1.3085420000000001</v>
      </c>
      <c r="M8409" s="52" t="s">
        <v>939</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939</v>
      </c>
      <c r="K8410" s="41" t="s">
        <v>334</v>
      </c>
      <c r="L8410" s="193">
        <v>1.0428550000000001</v>
      </c>
      <c r="M8410" s="52" t="s">
        <v>939</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939</v>
      </c>
      <c r="K8411" s="41" t="s">
        <v>334</v>
      </c>
      <c r="L8411" s="193">
        <v>0.16455349999999999</v>
      </c>
      <c r="M8411" s="52" t="s">
        <v>939</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939</v>
      </c>
      <c r="K8412" s="41" t="s">
        <v>334</v>
      </c>
      <c r="L8412" s="193">
        <v>8.1473239999999993</v>
      </c>
      <c r="M8412" s="52" t="s">
        <v>939</v>
      </c>
      <c r="N8412" s="52" t="s">
        <v>116</v>
      </c>
      <c r="O8412" s="59">
        <v>0.1</v>
      </c>
      <c r="P8412" s="42" t="s">
        <v>2619</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939</v>
      </c>
      <c r="K8413" s="41" t="s">
        <v>334</v>
      </c>
      <c r="L8413" s="193">
        <v>5.1095050000000004</v>
      </c>
      <c r="M8413" s="52" t="s">
        <v>939</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939</v>
      </c>
      <c r="K8414" s="41" t="s">
        <v>334</v>
      </c>
      <c r="L8414" s="193">
        <v>3.9328310000000002</v>
      </c>
      <c r="M8414" s="52" t="s">
        <v>939</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939</v>
      </c>
      <c r="K8415" s="41" t="s">
        <v>334</v>
      </c>
      <c r="L8415" s="193">
        <v>4.2188569999999999</v>
      </c>
      <c r="M8415" s="52" t="s">
        <v>939</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939</v>
      </c>
      <c r="K8416" s="41" t="s">
        <v>334</v>
      </c>
      <c r="L8416" s="193">
        <v>3.1742119999999998</v>
      </c>
      <c r="M8416" s="52" t="s">
        <v>939</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939</v>
      </c>
      <c r="K8417" s="41" t="s">
        <v>334</v>
      </c>
      <c r="L8417" s="193">
        <v>1.315793</v>
      </c>
      <c r="M8417" s="52" t="s">
        <v>939</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939</v>
      </c>
      <c r="K8418" s="41" t="s">
        <v>334</v>
      </c>
      <c r="L8418" s="193">
        <v>0.74328019999999995</v>
      </c>
      <c r="M8418" s="52" t="s">
        <v>939</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939</v>
      </c>
      <c r="K8419" s="41" t="s">
        <v>334</v>
      </c>
      <c r="L8419" s="193">
        <v>0.78556680000000001</v>
      </c>
      <c r="M8419" s="52" t="s">
        <v>939</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939</v>
      </c>
      <c r="K8420" s="41" t="s">
        <v>334</v>
      </c>
      <c r="L8420" s="193">
        <v>0.39333360000000001</v>
      </c>
      <c r="M8420" s="52" t="s">
        <v>939</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939</v>
      </c>
      <c r="K8421" s="41" t="s">
        <v>334</v>
      </c>
      <c r="L8421" s="193">
        <v>0.26208939999999997</v>
      </c>
      <c r="M8421" s="52" t="s">
        <v>939</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939</v>
      </c>
      <c r="K8422" s="41" t="s">
        <v>334</v>
      </c>
      <c r="L8422" s="193">
        <v>0.13781280000000001</v>
      </c>
      <c r="M8422" s="52" t="s">
        <v>939</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944</v>
      </c>
      <c r="K8423" s="41" t="s">
        <v>334</v>
      </c>
      <c r="L8423" s="193">
        <v>1.0539700000000001</v>
      </c>
      <c r="M8423" s="52" t="s">
        <v>944</v>
      </c>
      <c r="N8423" s="52" t="s">
        <v>116</v>
      </c>
      <c r="O8423" s="59">
        <v>0.5</v>
      </c>
      <c r="P8423" s="42" t="s">
        <v>2622</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944</v>
      </c>
      <c r="K8424" s="41" t="s">
        <v>334</v>
      </c>
      <c r="O8424" s="59">
        <v>0.5</v>
      </c>
      <c r="P8424" s="42" t="s">
        <v>2623</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944</v>
      </c>
      <c r="K8425" s="41" t="s">
        <v>334</v>
      </c>
      <c r="O8425" s="59">
        <v>0.5</v>
      </c>
      <c r="P8425" s="42" t="s">
        <v>2623</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944</v>
      </c>
      <c r="K8426" s="41" t="s">
        <v>334</v>
      </c>
      <c r="L8426" s="193">
        <v>0.3848801</v>
      </c>
      <c r="M8426" s="52" t="s">
        <v>944</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944</v>
      </c>
      <c r="K8427" s="41" t="s">
        <v>334</v>
      </c>
      <c r="L8427" s="193">
        <v>6.3042040000000004</v>
      </c>
      <c r="M8427" s="52" t="s">
        <v>944</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944</v>
      </c>
      <c r="K8428" s="41" t="s">
        <v>334</v>
      </c>
      <c r="L8428" s="193">
        <v>1.7096290000000001</v>
      </c>
      <c r="M8428" s="52" t="s">
        <v>944</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944</v>
      </c>
      <c r="K8429" s="41" t="s">
        <v>334</v>
      </c>
      <c r="L8429" s="193">
        <v>1.68889</v>
      </c>
      <c r="M8429" s="52" t="s">
        <v>944</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944</v>
      </c>
      <c r="K8430" s="41" t="s">
        <v>334</v>
      </c>
      <c r="L8430" s="193">
        <v>1.58605</v>
      </c>
      <c r="M8430" s="52" t="s">
        <v>944</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944</v>
      </c>
      <c r="K8431" s="41" t="s">
        <v>334</v>
      </c>
      <c r="L8431" s="193">
        <v>5.6772390000000001</v>
      </c>
      <c r="M8431" s="52" t="s">
        <v>944</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944</v>
      </c>
      <c r="K8432" s="41" t="s">
        <v>334</v>
      </c>
      <c r="L8432" s="193">
        <v>7.295083</v>
      </c>
      <c r="M8432" s="52" t="s">
        <v>944</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944</v>
      </c>
      <c r="K8433" s="41" t="s">
        <v>334</v>
      </c>
      <c r="L8433" s="193">
        <v>1.1998549999999999</v>
      </c>
      <c r="M8433" s="193" t="s">
        <v>944</v>
      </c>
      <c r="N8433" s="193" t="s">
        <v>116</v>
      </c>
      <c r="O8433" s="197">
        <v>0.5</v>
      </c>
      <c r="P8433" s="42" t="s">
        <v>2624</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944</v>
      </c>
      <c r="K8434" s="41" t="s">
        <v>334</v>
      </c>
      <c r="L8434" s="193">
        <v>16.398309999999999</v>
      </c>
      <c r="M8434" s="193" t="s">
        <v>944</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944</v>
      </c>
      <c r="K8435" s="41" t="s">
        <v>334</v>
      </c>
      <c r="M8435" s="193"/>
      <c r="N8435" s="193"/>
      <c r="O8435" s="197">
        <v>0.5</v>
      </c>
      <c r="P8435" s="42" t="s">
        <v>2623</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944</v>
      </c>
      <c r="K8436" s="41" t="s">
        <v>334</v>
      </c>
      <c r="L8436" s="193">
        <v>86.460300000000004</v>
      </c>
      <c r="M8436" s="193" t="s">
        <v>944</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944</v>
      </c>
      <c r="K8437" s="41" t="s">
        <v>334</v>
      </c>
      <c r="L8437" s="193">
        <v>71.398700000000005</v>
      </c>
      <c r="M8437" s="193" t="s">
        <v>944</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944</v>
      </c>
      <c r="K8438" s="41" t="s">
        <v>334</v>
      </c>
      <c r="L8438" s="193">
        <v>47.305219999999998</v>
      </c>
      <c r="M8438" s="193" t="s">
        <v>944</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944</v>
      </c>
      <c r="K8439" s="41" t="s">
        <v>334</v>
      </c>
      <c r="L8439" s="193">
        <v>45.421559999999999</v>
      </c>
      <c r="M8439" s="193" t="s">
        <v>944</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944</v>
      </c>
      <c r="K8440" s="41" t="s">
        <v>334</v>
      </c>
      <c r="L8440" s="193">
        <v>41.383780000000002</v>
      </c>
      <c r="M8440" s="193" t="s">
        <v>944</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944</v>
      </c>
      <c r="K8441" s="41" t="s">
        <v>334</v>
      </c>
      <c r="L8441" s="193">
        <v>28.001899999999999</v>
      </c>
      <c r="M8441" s="193" t="s">
        <v>944</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944</v>
      </c>
      <c r="K8442" s="41" t="s">
        <v>334</v>
      </c>
      <c r="L8442" s="193">
        <v>22.334340000000001</v>
      </c>
      <c r="M8442" s="193" t="s">
        <v>944</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944</v>
      </c>
      <c r="K8443" s="41" t="s">
        <v>334</v>
      </c>
      <c r="L8443" s="193">
        <v>15.74662</v>
      </c>
      <c r="M8443" s="52" t="s">
        <v>944</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944</v>
      </c>
      <c r="K8444" s="41" t="s">
        <v>334</v>
      </c>
      <c r="L8444" s="193">
        <v>14.044750000000001</v>
      </c>
      <c r="M8444" s="52" t="s">
        <v>944</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944</v>
      </c>
      <c r="K8445" s="41" t="s">
        <v>334</v>
      </c>
      <c r="L8445" s="193">
        <v>12.3104</v>
      </c>
      <c r="M8445" s="52" t="s">
        <v>944</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944</v>
      </c>
      <c r="K8446" s="41" t="s">
        <v>334</v>
      </c>
      <c r="L8446" s="193">
        <v>14.629759999999999</v>
      </c>
      <c r="M8446" s="52" t="s">
        <v>944</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944</v>
      </c>
      <c r="K8447" s="41" t="s">
        <v>334</v>
      </c>
      <c r="L8447" s="193">
        <v>4.4176880000000001</v>
      </c>
      <c r="M8447" s="52" t="s">
        <v>944</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944</v>
      </c>
      <c r="K8448" s="41" t="s">
        <v>334</v>
      </c>
      <c r="L8448" s="193">
        <v>1.912377</v>
      </c>
      <c r="M8448" s="52" t="s">
        <v>944</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944</v>
      </c>
      <c r="K8449" s="41" t="s">
        <v>334</v>
      </c>
      <c r="L8449" s="193">
        <v>10.016030000000001</v>
      </c>
      <c r="M8449" s="52" t="s">
        <v>944</v>
      </c>
      <c r="N8449" s="52" t="s">
        <v>116</v>
      </c>
      <c r="O8449" s="197">
        <v>0.5</v>
      </c>
      <c r="P8449" s="42" t="s">
        <v>2625</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944</v>
      </c>
      <c r="K8450" s="41" t="s">
        <v>334</v>
      </c>
      <c r="L8450" s="193">
        <v>18.965420000000002</v>
      </c>
      <c r="M8450" s="52" t="s">
        <v>944</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944</v>
      </c>
      <c r="K8451" s="41" t="s">
        <v>334</v>
      </c>
      <c r="O8451" s="197">
        <v>0.5</v>
      </c>
      <c r="P8451" s="42" t="s">
        <v>2623</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944</v>
      </c>
      <c r="K8452" s="41" t="s">
        <v>334</v>
      </c>
      <c r="O8452" s="197">
        <v>0.5</v>
      </c>
      <c r="P8452" s="42" t="s">
        <v>2623</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944</v>
      </c>
      <c r="K8453" s="41" t="s">
        <v>334</v>
      </c>
      <c r="O8453" s="197">
        <v>0.5</v>
      </c>
      <c r="P8453" s="42" t="s">
        <v>2623</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944</v>
      </c>
      <c r="K8454" s="41" t="s">
        <v>334</v>
      </c>
      <c r="L8454" s="193">
        <v>10.314579999999999</v>
      </c>
      <c r="M8454" s="52" t="s">
        <v>944</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944</v>
      </c>
      <c r="K8455" s="41" t="s">
        <v>334</v>
      </c>
      <c r="L8455" s="193">
        <v>3.5474000000000001</v>
      </c>
      <c r="M8455" s="52" t="s">
        <v>944</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944</v>
      </c>
      <c r="K8456" s="41" t="s">
        <v>334</v>
      </c>
      <c r="L8456" s="193">
        <v>3.811677</v>
      </c>
      <c r="M8456" s="52" t="s">
        <v>944</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944</v>
      </c>
      <c r="K8457" s="41" t="s">
        <v>334</v>
      </c>
      <c r="L8457" s="193">
        <v>3.372582</v>
      </c>
      <c r="M8457" s="52" t="s">
        <v>944</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944</v>
      </c>
      <c r="K8458" s="41" t="s">
        <v>334</v>
      </c>
      <c r="L8458" s="193">
        <v>1.6034330000000001</v>
      </c>
      <c r="M8458" s="52" t="s">
        <v>944</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944</v>
      </c>
      <c r="K8459" s="41" t="s">
        <v>334</v>
      </c>
      <c r="L8459" s="193">
        <v>0.95868929999999997</v>
      </c>
      <c r="M8459" s="52" t="s">
        <v>944</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944</v>
      </c>
      <c r="K8460" s="41" t="s">
        <v>334</v>
      </c>
      <c r="L8460" s="193">
        <v>0.66553519999999999</v>
      </c>
      <c r="M8460" s="52" t="s">
        <v>944</v>
      </c>
      <c r="N8460" s="52" t="s">
        <v>116</v>
      </c>
      <c r="O8460" s="197">
        <v>0.5</v>
      </c>
      <c r="P8460" s="42" t="s">
        <v>2626</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944</v>
      </c>
      <c r="K8461" s="41" t="s">
        <v>334</v>
      </c>
      <c r="L8461" s="193">
        <v>7.1219869999999998</v>
      </c>
      <c r="M8461" s="52" t="s">
        <v>944</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944</v>
      </c>
      <c r="K8462" s="41" t="s">
        <v>334</v>
      </c>
      <c r="O8462" s="197">
        <v>0.5</v>
      </c>
      <c r="P8462" s="42" t="s">
        <v>2623</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944</v>
      </c>
      <c r="K8463" s="41" t="s">
        <v>334</v>
      </c>
      <c r="O8463" s="197">
        <v>0.5</v>
      </c>
      <c r="P8463" s="42" t="s">
        <v>2623</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944</v>
      </c>
      <c r="K8464" s="41" t="s">
        <v>334</v>
      </c>
      <c r="O8464" s="197">
        <v>0.5</v>
      </c>
      <c r="P8464" s="42" t="s">
        <v>2623</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944</v>
      </c>
      <c r="K8465" s="41" t="s">
        <v>334</v>
      </c>
      <c r="O8465" s="197">
        <v>0.5</v>
      </c>
      <c r="P8465" s="42" t="s">
        <v>2623</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944</v>
      </c>
      <c r="K8466" s="41" t="s">
        <v>334</v>
      </c>
      <c r="L8466" s="193">
        <v>21.851310000000002</v>
      </c>
      <c r="M8466" s="52" t="s">
        <v>944</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944</v>
      </c>
      <c r="K8467" s="41" t="s">
        <v>334</v>
      </c>
      <c r="L8467" s="193">
        <v>14.37711</v>
      </c>
      <c r="M8467" s="52" t="s">
        <v>944</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944</v>
      </c>
      <c r="K8468" s="41" t="s">
        <v>334</v>
      </c>
      <c r="L8468" s="193">
        <v>12.1547</v>
      </c>
      <c r="M8468" s="52" t="s">
        <v>944</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944</v>
      </c>
      <c r="K8469" s="41" t="s">
        <v>334</v>
      </c>
      <c r="L8469" s="193">
        <v>10.71551</v>
      </c>
      <c r="M8469" s="52" t="s">
        <v>944</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944</v>
      </c>
      <c r="K8470" s="41" t="s">
        <v>334</v>
      </c>
      <c r="L8470" s="193">
        <v>9.940239</v>
      </c>
      <c r="M8470" s="52" t="s">
        <v>944</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944</v>
      </c>
      <c r="K8471" s="41" t="s">
        <v>334</v>
      </c>
      <c r="L8471" s="193">
        <v>8.2830539999999999</v>
      </c>
      <c r="M8471" s="52" t="s">
        <v>944</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944</v>
      </c>
      <c r="K8472" s="41" t="s">
        <v>334</v>
      </c>
      <c r="L8472" s="193">
        <v>5.5457190000000001</v>
      </c>
      <c r="M8472" s="52" t="s">
        <v>944</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944</v>
      </c>
      <c r="K8473" s="41" t="s">
        <v>334</v>
      </c>
      <c r="L8473" s="193">
        <v>3.7553960000000002</v>
      </c>
      <c r="M8473" s="52" t="s">
        <v>944</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939</v>
      </c>
      <c r="K8474" s="185" t="s">
        <v>115</v>
      </c>
      <c r="O8474" s="197"/>
      <c r="P8474" s="42" t="s">
        <v>2621</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939</v>
      </c>
      <c r="K8475" s="185" t="s">
        <v>115</v>
      </c>
      <c r="O8475" s="197"/>
      <c r="P8475" s="42" t="s">
        <v>2621</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939</v>
      </c>
      <c r="K8476" s="185" t="s">
        <v>115</v>
      </c>
      <c r="O8476" s="197"/>
      <c r="P8476" s="42" t="s">
        <v>2621</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939</v>
      </c>
      <c r="K8477" s="185" t="s">
        <v>115</v>
      </c>
      <c r="O8477" s="197"/>
      <c r="P8477" s="42" t="s">
        <v>2621</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939</v>
      </c>
      <c r="K8478" s="185" t="s">
        <v>115</v>
      </c>
      <c r="O8478" s="197"/>
      <c r="P8478" s="42" t="s">
        <v>2621</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939</v>
      </c>
      <c r="K8479" s="185" t="s">
        <v>115</v>
      </c>
      <c r="O8479" s="197"/>
      <c r="P8479" s="42" t="s">
        <v>2621</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939</v>
      </c>
      <c r="K8480" s="185" t="s">
        <v>115</v>
      </c>
      <c r="O8480" s="197"/>
      <c r="P8480" s="42" t="s">
        <v>2621</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939</v>
      </c>
      <c r="K8481" s="185" t="s">
        <v>115</v>
      </c>
      <c r="O8481" s="197"/>
      <c r="P8481" s="42" t="s">
        <v>2621</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939</v>
      </c>
      <c r="K8482" s="185" t="s">
        <v>115</v>
      </c>
      <c r="O8482" s="197"/>
      <c r="P8482" s="42" t="s">
        <v>2621</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939</v>
      </c>
      <c r="K8483" s="185" t="s">
        <v>115</v>
      </c>
      <c r="O8483" s="197"/>
      <c r="P8483" s="42" t="s">
        <v>2621</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939</v>
      </c>
      <c r="K8484" s="185" t="s">
        <v>115</v>
      </c>
      <c r="O8484" s="197"/>
      <c r="P8484" s="42" t="s">
        <v>2621</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939</v>
      </c>
      <c r="K8485" s="41" t="s">
        <v>334</v>
      </c>
      <c r="O8485" s="197"/>
      <c r="P8485" s="42" t="s">
        <v>2617</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939</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939</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939</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939</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939</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939</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939</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939</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939</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939</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939</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939</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939</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939</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939</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939</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939</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939</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939</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939</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939</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939</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939</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939</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939</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939</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939</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939</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939</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939</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939</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939</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939</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939</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939</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939</v>
      </c>
      <c r="K8521" s="41" t="s">
        <v>334</v>
      </c>
      <c r="O8521" s="197"/>
      <c r="P8521" s="42" t="s">
        <v>2618</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939</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939</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939</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939</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939</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939</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939</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939</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939</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939</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939</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939</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939</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939</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939</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939</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939</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939</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939</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939</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939</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939</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939</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939</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939</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939</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939</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939</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939</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939</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939</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939</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939</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939</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939</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939</v>
      </c>
      <c r="K8557" s="41" t="s">
        <v>334</v>
      </c>
      <c r="O8557" s="197"/>
      <c r="P8557" s="42" t="s">
        <v>2868</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939</v>
      </c>
      <c r="K8558" s="41" t="s">
        <v>334</v>
      </c>
      <c r="O8558" s="197"/>
      <c r="P8558" s="42" t="s">
        <v>2868</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939</v>
      </c>
      <c r="K8559" s="41" t="s">
        <v>334</v>
      </c>
      <c r="O8559" s="197"/>
      <c r="P8559" s="42" t="s">
        <v>2868</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939</v>
      </c>
      <c r="K8560" s="41" t="s">
        <v>334</v>
      </c>
      <c r="O8560" s="197"/>
      <c r="P8560" s="42" t="s">
        <v>2868</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939</v>
      </c>
      <c r="K8561" s="41" t="s">
        <v>334</v>
      </c>
      <c r="O8561" s="197"/>
      <c r="P8561" s="42" t="s">
        <v>2868</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939</v>
      </c>
      <c r="K8562" s="41" t="s">
        <v>334</v>
      </c>
      <c r="O8562" s="197"/>
      <c r="P8562" s="42" t="s">
        <v>2868</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939</v>
      </c>
      <c r="K8563" s="41" t="s">
        <v>334</v>
      </c>
      <c r="O8563" s="197"/>
      <c r="P8563" s="42" t="s">
        <v>2868</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939</v>
      </c>
      <c r="K8564" s="41" t="s">
        <v>334</v>
      </c>
      <c r="O8564" s="197"/>
      <c r="P8564" s="42" t="s">
        <v>2868</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939</v>
      </c>
      <c r="K8565" s="41" t="s">
        <v>334</v>
      </c>
      <c r="O8565" s="197"/>
      <c r="P8565" s="42" t="s">
        <v>2868</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939</v>
      </c>
      <c r="K8566" s="41" t="s">
        <v>334</v>
      </c>
      <c r="O8566" s="197"/>
      <c r="P8566" s="42" t="s">
        <v>2868</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939</v>
      </c>
      <c r="K8567" s="41" t="s">
        <v>334</v>
      </c>
      <c r="O8567" s="197"/>
      <c r="P8567" s="42" t="s">
        <v>2868</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939</v>
      </c>
      <c r="K8568" s="41" t="s">
        <v>334</v>
      </c>
      <c r="O8568" s="197"/>
      <c r="P8568" s="42" t="s">
        <v>2868</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939</v>
      </c>
      <c r="K8569" s="41" t="s">
        <v>334</v>
      </c>
      <c r="O8569" s="197"/>
      <c r="P8569" s="42" t="s">
        <v>2868</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939</v>
      </c>
      <c r="K8570" s="41" t="s">
        <v>334</v>
      </c>
      <c r="O8570" s="197"/>
      <c r="P8570" s="42" t="s">
        <v>2868</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939</v>
      </c>
      <c r="K8571" s="41" t="s">
        <v>334</v>
      </c>
      <c r="O8571" s="197"/>
      <c r="P8571" s="42" t="s">
        <v>2868</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939</v>
      </c>
      <c r="K8572" s="41" t="s">
        <v>334</v>
      </c>
      <c r="O8572" s="197"/>
      <c r="P8572" s="42" t="s">
        <v>2868</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939</v>
      </c>
      <c r="K8573" s="41" t="s">
        <v>334</v>
      </c>
      <c r="O8573" s="197"/>
      <c r="P8573" s="42" t="s">
        <v>2868</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939</v>
      </c>
      <c r="K8574" s="41" t="s">
        <v>334</v>
      </c>
      <c r="O8574" s="197"/>
      <c r="P8574" s="42" t="s">
        <v>2868</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939</v>
      </c>
      <c r="K8575" s="41" t="s">
        <v>334</v>
      </c>
      <c r="O8575" s="197"/>
      <c r="P8575" s="42" t="s">
        <v>2868</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939</v>
      </c>
      <c r="K8576" s="41" t="s">
        <v>334</v>
      </c>
      <c r="O8576" s="197"/>
      <c r="P8576" s="42" t="s">
        <v>2868</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939</v>
      </c>
      <c r="K8577" s="41" t="s">
        <v>334</v>
      </c>
      <c r="O8577" s="197"/>
      <c r="P8577" s="42" t="s">
        <v>2868</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939</v>
      </c>
      <c r="K8578" s="41" t="s">
        <v>334</v>
      </c>
      <c r="O8578" s="197"/>
      <c r="P8578" s="42" t="s">
        <v>2868</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939</v>
      </c>
      <c r="K8579" s="41" t="s">
        <v>334</v>
      </c>
      <c r="O8579" s="197"/>
      <c r="P8579" s="42" t="s">
        <v>2868</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939</v>
      </c>
      <c r="K8580" s="41" t="s">
        <v>334</v>
      </c>
      <c r="O8580" s="197"/>
      <c r="P8580" s="42" t="s">
        <v>2868</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939</v>
      </c>
      <c r="K8581" s="41" t="s">
        <v>334</v>
      </c>
      <c r="O8581" s="197"/>
      <c r="P8581" s="42" t="s">
        <v>2868</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939</v>
      </c>
      <c r="K8582" s="41" t="s">
        <v>334</v>
      </c>
      <c r="O8582" s="197"/>
      <c r="P8582" s="42" t="s">
        <v>2868</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939</v>
      </c>
      <c r="K8583" s="41" t="s">
        <v>334</v>
      </c>
      <c r="O8583" s="197"/>
      <c r="P8583" s="42" t="s">
        <v>2868</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939</v>
      </c>
      <c r="K8584" s="41" t="s">
        <v>334</v>
      </c>
      <c r="O8584" s="197"/>
      <c r="P8584" s="42" t="s">
        <v>2868</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939</v>
      </c>
      <c r="K8585" s="41" t="s">
        <v>334</v>
      </c>
      <c r="O8585" s="197"/>
      <c r="P8585" s="42" t="s">
        <v>2868</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939</v>
      </c>
      <c r="K8586" s="41" t="s">
        <v>334</v>
      </c>
      <c r="O8586" s="197"/>
      <c r="P8586" s="42" t="s">
        <v>2868</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939</v>
      </c>
      <c r="K8587" s="41" t="s">
        <v>334</v>
      </c>
      <c r="O8587" s="197"/>
      <c r="P8587" s="42" t="s">
        <v>2868</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939</v>
      </c>
      <c r="K8588" s="41" t="s">
        <v>334</v>
      </c>
      <c r="O8588" s="197"/>
      <c r="P8588" s="42" t="s">
        <v>2868</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939</v>
      </c>
      <c r="K8589" s="41" t="s">
        <v>334</v>
      </c>
      <c r="O8589" s="197"/>
      <c r="P8589" s="42" t="s">
        <v>2868</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939</v>
      </c>
      <c r="K8590" s="41" t="s">
        <v>334</v>
      </c>
      <c r="O8590" s="197"/>
      <c r="P8590" s="42" t="s">
        <v>2868</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939</v>
      </c>
      <c r="K8591" s="41" t="s">
        <v>334</v>
      </c>
      <c r="O8591" s="197"/>
      <c r="P8591" s="42" t="s">
        <v>2868</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939</v>
      </c>
      <c r="K8592" s="41" t="s">
        <v>334</v>
      </c>
      <c r="O8592" s="197"/>
      <c r="P8592" s="42" t="s">
        <v>2868</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939</v>
      </c>
      <c r="K8593" s="41" t="s">
        <v>334</v>
      </c>
      <c r="O8593" s="197"/>
      <c r="P8593" s="42" t="s">
        <v>2868</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939</v>
      </c>
      <c r="K8594" s="41" t="s">
        <v>334</v>
      </c>
      <c r="O8594" s="197"/>
      <c r="P8594" s="42" t="s">
        <v>2868</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939</v>
      </c>
      <c r="K8595" s="41" t="s">
        <v>334</v>
      </c>
      <c r="O8595" s="197"/>
      <c r="P8595" s="42" t="s">
        <v>2868</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939</v>
      </c>
      <c r="K8596" s="41" t="s">
        <v>334</v>
      </c>
      <c r="O8596" s="197"/>
      <c r="P8596" s="42" t="s">
        <v>2868</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939</v>
      </c>
      <c r="K8597" s="41" t="s">
        <v>334</v>
      </c>
      <c r="O8597" s="197"/>
      <c r="P8597" s="42" t="s">
        <v>2868</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939</v>
      </c>
      <c r="K8598" s="41" t="s">
        <v>334</v>
      </c>
      <c r="O8598" s="197"/>
      <c r="P8598" s="42" t="s">
        <v>2868</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939</v>
      </c>
      <c r="K8599" s="41" t="s">
        <v>334</v>
      </c>
      <c r="O8599" s="197"/>
      <c r="P8599" s="42" t="s">
        <v>2868</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939</v>
      </c>
      <c r="K8600" s="41" t="s">
        <v>334</v>
      </c>
      <c r="O8600" s="197"/>
      <c r="P8600" s="42" t="s">
        <v>2868</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939</v>
      </c>
      <c r="K8601" s="41" t="s">
        <v>334</v>
      </c>
      <c r="O8601" s="197"/>
      <c r="P8601" s="42" t="s">
        <v>2868</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939</v>
      </c>
      <c r="K8602" s="41" t="s">
        <v>334</v>
      </c>
      <c r="O8602" s="197"/>
      <c r="P8602" s="42" t="s">
        <v>2868</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939</v>
      </c>
      <c r="K8603" s="41" t="s">
        <v>334</v>
      </c>
      <c r="O8603" s="197"/>
      <c r="P8603" s="42" t="s">
        <v>2868</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939</v>
      </c>
      <c r="K8604" s="41" t="s">
        <v>334</v>
      </c>
      <c r="O8604" s="197"/>
      <c r="P8604" s="42" t="s">
        <v>2868</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939</v>
      </c>
      <c r="K8605" s="41" t="s">
        <v>334</v>
      </c>
      <c r="O8605" s="197"/>
      <c r="P8605" s="42" t="s">
        <v>2868</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939</v>
      </c>
      <c r="K8606" s="41" t="s">
        <v>334</v>
      </c>
      <c r="O8606" s="197"/>
      <c r="P8606" s="42" t="s">
        <v>2868</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939</v>
      </c>
      <c r="K8607" s="41" t="s">
        <v>334</v>
      </c>
      <c r="O8607" s="197"/>
      <c r="P8607" s="42" t="s">
        <v>2868</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939</v>
      </c>
      <c r="K8608" s="41" t="s">
        <v>334</v>
      </c>
      <c r="O8608" s="197"/>
      <c r="P8608" s="42" t="s">
        <v>2868</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939</v>
      </c>
      <c r="K8609" s="41" t="s">
        <v>334</v>
      </c>
      <c r="O8609" s="197"/>
      <c r="P8609" s="42" t="s">
        <v>2868</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939</v>
      </c>
      <c r="K8610" s="41" t="s">
        <v>334</v>
      </c>
      <c r="O8610" s="197"/>
      <c r="P8610" s="42" t="s">
        <v>2868</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939</v>
      </c>
      <c r="K8611" s="41" t="s">
        <v>334</v>
      </c>
      <c r="O8611" s="197"/>
      <c r="P8611" s="42" t="s">
        <v>2868</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939</v>
      </c>
      <c r="K8612" s="41" t="s">
        <v>334</v>
      </c>
      <c r="O8612" s="197"/>
      <c r="P8612" s="42" t="s">
        <v>2868</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939</v>
      </c>
      <c r="K8613" s="41" t="s">
        <v>334</v>
      </c>
      <c r="O8613" s="197"/>
      <c r="P8613" s="42" t="s">
        <v>2868</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939</v>
      </c>
      <c r="K8614" s="41" t="s">
        <v>334</v>
      </c>
      <c r="O8614" s="197"/>
      <c r="P8614" s="42" t="s">
        <v>2868</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939</v>
      </c>
      <c r="K8615" s="41" t="s">
        <v>334</v>
      </c>
      <c r="O8615" s="197"/>
      <c r="P8615" s="42" t="s">
        <v>2868</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939</v>
      </c>
      <c r="K8616" s="41" t="s">
        <v>334</v>
      </c>
      <c r="O8616" s="197"/>
      <c r="P8616" s="42" t="s">
        <v>2868</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939</v>
      </c>
      <c r="K8617" s="41" t="s">
        <v>334</v>
      </c>
      <c r="O8617" s="197"/>
      <c r="P8617" s="42" t="s">
        <v>2868</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939</v>
      </c>
      <c r="K8618" s="41" t="s">
        <v>334</v>
      </c>
      <c r="O8618" s="197"/>
      <c r="P8618" s="42" t="s">
        <v>2868</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939</v>
      </c>
      <c r="K8619" s="41" t="s">
        <v>334</v>
      </c>
      <c r="O8619" s="197"/>
      <c r="P8619" s="42" t="s">
        <v>2868</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939</v>
      </c>
      <c r="K8620" s="41" t="s">
        <v>334</v>
      </c>
      <c r="O8620" s="197"/>
      <c r="P8620" s="42" t="s">
        <v>2868</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939</v>
      </c>
      <c r="K8621" s="41" t="s">
        <v>334</v>
      </c>
      <c r="O8621" s="197"/>
      <c r="P8621" s="42" t="s">
        <v>2868</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939</v>
      </c>
      <c r="K8622" s="41" t="s">
        <v>334</v>
      </c>
      <c r="O8622" s="197"/>
      <c r="P8622" s="42" t="s">
        <v>2868</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939</v>
      </c>
      <c r="K8623" s="41" t="s">
        <v>334</v>
      </c>
      <c r="O8623" s="197"/>
      <c r="P8623" s="42" t="s">
        <v>2868</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939</v>
      </c>
      <c r="K8624" s="41" t="s">
        <v>334</v>
      </c>
      <c r="O8624" s="197"/>
      <c r="P8624" s="42" t="s">
        <v>2868</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939</v>
      </c>
      <c r="K8625" s="41" t="s">
        <v>334</v>
      </c>
      <c r="O8625" s="197"/>
      <c r="P8625" s="42" t="s">
        <v>2868</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939</v>
      </c>
      <c r="K8626" s="41" t="s">
        <v>334</v>
      </c>
      <c r="O8626" s="197"/>
      <c r="P8626" s="42" t="s">
        <v>2868</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939</v>
      </c>
      <c r="K8627" s="41" t="s">
        <v>334</v>
      </c>
      <c r="O8627" s="197"/>
      <c r="P8627" s="42" t="s">
        <v>2868</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939</v>
      </c>
      <c r="K8628" s="41" t="s">
        <v>334</v>
      </c>
      <c r="O8628" s="197"/>
      <c r="P8628" s="42" t="s">
        <v>2868</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939</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939</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939</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939</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939</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939</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939</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939</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939</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939</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939</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939</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939</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939</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939</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939</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939</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939</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939</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939</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939</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939</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939</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939</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939</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939</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939</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939</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939</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939</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939</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939</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951</v>
      </c>
      <c r="I8661" s="185">
        <v>1.097804</v>
      </c>
      <c r="J8661" s="41" t="s">
        <v>966</v>
      </c>
      <c r="K8661" s="41" t="s">
        <v>334</v>
      </c>
      <c r="L8661" s="193">
        <v>0.19960030000000001</v>
      </c>
      <c r="M8661" s="52" t="s">
        <v>966</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951</v>
      </c>
      <c r="I8662" s="185">
        <v>5.0299399999999999</v>
      </c>
      <c r="J8662" s="41" t="s">
        <v>966</v>
      </c>
      <c r="K8662" s="41" t="s">
        <v>334</v>
      </c>
      <c r="L8662" s="193">
        <v>0.499002</v>
      </c>
      <c r="M8662" s="52" t="s">
        <v>966</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951</v>
      </c>
      <c r="I8663" s="185">
        <v>7.1856289999999996</v>
      </c>
      <c r="J8663" s="41" t="s">
        <v>966</v>
      </c>
      <c r="K8663" s="41" t="s">
        <v>334</v>
      </c>
      <c r="L8663" s="193">
        <v>0.83832359999999995</v>
      </c>
      <c r="M8663" s="52" t="s">
        <v>966</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951</v>
      </c>
      <c r="I8664" s="185">
        <v>6.886228</v>
      </c>
      <c r="J8664" s="41" t="s">
        <v>966</v>
      </c>
      <c r="K8664" s="41" t="s">
        <v>334</v>
      </c>
      <c r="L8664" s="193">
        <v>0.83832260000000003</v>
      </c>
      <c r="M8664" s="52" t="s">
        <v>966</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951</v>
      </c>
      <c r="I8665" s="185">
        <v>3.4331339999999999</v>
      </c>
      <c r="J8665" s="41" t="s">
        <v>966</v>
      </c>
      <c r="K8665" s="41" t="s">
        <v>334</v>
      </c>
      <c r="L8665" s="193">
        <v>0.39920119999999998</v>
      </c>
      <c r="M8665" s="52" t="s">
        <v>966</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951</v>
      </c>
      <c r="I8666" s="185">
        <v>2.3353290000000002</v>
      </c>
      <c r="J8666" s="41" t="s">
        <v>966</v>
      </c>
      <c r="K8666" s="41" t="s">
        <v>334</v>
      </c>
      <c r="L8666" s="193">
        <v>0.35928179999999998</v>
      </c>
      <c r="M8666" s="52" t="s">
        <v>966</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951</v>
      </c>
      <c r="I8667" s="185">
        <v>1.7964070000000001</v>
      </c>
      <c r="J8667" s="41" t="s">
        <v>966</v>
      </c>
      <c r="K8667" s="41" t="s">
        <v>334</v>
      </c>
      <c r="L8667" s="193">
        <v>0.1996011</v>
      </c>
      <c r="M8667" s="52" t="s">
        <v>966</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951</v>
      </c>
      <c r="I8668" s="185">
        <v>1.3972059999999999</v>
      </c>
      <c r="J8668" s="41" t="s">
        <v>966</v>
      </c>
      <c r="K8668" s="41" t="s">
        <v>334</v>
      </c>
      <c r="L8668" s="193">
        <v>0.27944079999999999</v>
      </c>
      <c r="M8668" s="52" t="s">
        <v>966</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951</v>
      </c>
      <c r="I8669" s="185">
        <v>1.257485</v>
      </c>
      <c r="J8669" s="41" t="s">
        <v>966</v>
      </c>
      <c r="K8669" s="41" t="s">
        <v>334</v>
      </c>
      <c r="L8669" s="193">
        <v>0.1397206</v>
      </c>
      <c r="M8669" s="52" t="s">
        <v>966</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951</v>
      </c>
      <c r="I8670" s="185">
        <v>3.3333330000000001</v>
      </c>
      <c r="J8670" s="41" t="s">
        <v>966</v>
      </c>
      <c r="K8670" s="41" t="s">
        <v>334</v>
      </c>
      <c r="L8670" s="193">
        <v>0.37924190000000002</v>
      </c>
      <c r="M8670" s="52" t="s">
        <v>966</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951</v>
      </c>
      <c r="I8671" s="185">
        <v>5.548902</v>
      </c>
      <c r="J8671" s="41" t="s">
        <v>966</v>
      </c>
      <c r="K8671" s="41" t="s">
        <v>334</v>
      </c>
      <c r="L8671" s="193">
        <v>0.65868280000000001</v>
      </c>
      <c r="M8671" s="52" t="s">
        <v>966</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951</v>
      </c>
      <c r="I8672" s="185">
        <v>5.4291419999999997</v>
      </c>
      <c r="J8672" s="41" t="s">
        <v>966</v>
      </c>
      <c r="K8672" s="41" t="s">
        <v>334</v>
      </c>
      <c r="L8672" s="193">
        <v>0.61876299999999995</v>
      </c>
      <c r="M8672" s="52" t="s">
        <v>966</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951</v>
      </c>
      <c r="I8673" s="185">
        <v>2.5149699999999999</v>
      </c>
      <c r="J8673" s="41" t="s">
        <v>966</v>
      </c>
      <c r="K8673" s="41" t="s">
        <v>334</v>
      </c>
      <c r="L8673" s="193">
        <v>0.29940129999999998</v>
      </c>
      <c r="M8673" s="52" t="s">
        <v>966</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951</v>
      </c>
      <c r="I8674" s="185">
        <v>1.6167659999999999</v>
      </c>
      <c r="J8674" s="41" t="s">
        <v>966</v>
      </c>
      <c r="K8674" s="41" t="s">
        <v>334</v>
      </c>
      <c r="L8674" s="193">
        <v>0.27944160000000001</v>
      </c>
      <c r="M8674" s="52" t="s">
        <v>966</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951</v>
      </c>
      <c r="I8675" s="185">
        <v>1.1776450000000001</v>
      </c>
      <c r="J8675" s="41" t="s">
        <v>966</v>
      </c>
      <c r="K8675" s="41" t="s">
        <v>334</v>
      </c>
      <c r="L8675" s="193">
        <v>0.35928120000000002</v>
      </c>
      <c r="M8675" s="52" t="s">
        <v>966</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951</v>
      </c>
      <c r="I8676" s="185">
        <v>0.81836319999999996</v>
      </c>
      <c r="J8676" s="41" t="s">
        <v>966</v>
      </c>
      <c r="K8676" s="41" t="s">
        <v>334</v>
      </c>
      <c r="L8676" s="193">
        <v>0.25948100000000002</v>
      </c>
      <c r="M8676" s="52" t="s">
        <v>966</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966</v>
      </c>
      <c r="K8677" s="41" t="s">
        <v>334</v>
      </c>
      <c r="L8677" s="193">
        <v>1.9</v>
      </c>
      <c r="M8677" s="52" t="s">
        <v>966</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966</v>
      </c>
      <c r="K8678" s="41" t="s">
        <v>334</v>
      </c>
      <c r="L8678" s="193">
        <v>0.8</v>
      </c>
      <c r="M8678" s="52" t="s">
        <v>966</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966</v>
      </c>
      <c r="K8679" s="41" t="s">
        <v>334</v>
      </c>
      <c r="L8679" s="193">
        <v>1.9</v>
      </c>
      <c r="M8679" s="52" t="s">
        <v>966</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966</v>
      </c>
      <c r="K8680" s="41" t="s">
        <v>334</v>
      </c>
      <c r="L8680" s="193">
        <v>14.419140000000001</v>
      </c>
      <c r="M8680" s="52" t="s">
        <v>966</v>
      </c>
      <c r="N8680" s="52" t="s">
        <v>116</v>
      </c>
      <c r="O8680" s="197">
        <v>1</v>
      </c>
      <c r="P8680" s="42" t="s">
        <v>2638</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966</v>
      </c>
      <c r="K8681" s="41" t="s">
        <v>334</v>
      </c>
      <c r="L8681" s="193">
        <v>15.206939999999999</v>
      </c>
      <c r="M8681" s="52" t="s">
        <v>966</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966</v>
      </c>
      <c r="K8682" s="41" t="s">
        <v>334</v>
      </c>
      <c r="L8682" s="193">
        <v>20.297239999999999</v>
      </c>
      <c r="M8682" s="52" t="s">
        <v>966</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966</v>
      </c>
      <c r="K8683" s="41" t="s">
        <v>334</v>
      </c>
      <c r="L8683" s="193">
        <v>10.54942</v>
      </c>
      <c r="M8683" s="52" t="s">
        <v>966</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966</v>
      </c>
      <c r="K8684" s="41" t="s">
        <v>334</v>
      </c>
      <c r="L8684" s="193">
        <v>6.2572590000000003</v>
      </c>
      <c r="M8684" s="52" t="s">
        <v>966</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966</v>
      </c>
      <c r="K8685" s="41" t="s">
        <v>334</v>
      </c>
      <c r="L8685" s="193">
        <v>7.0359420000000004</v>
      </c>
      <c r="M8685" s="52" t="s">
        <v>966</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966</v>
      </c>
      <c r="K8686" s="41" t="s">
        <v>334</v>
      </c>
      <c r="L8686" s="193">
        <v>5.673063</v>
      </c>
      <c r="M8686" s="52" t="s">
        <v>966</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966</v>
      </c>
      <c r="K8687" s="41" t="s">
        <v>334</v>
      </c>
      <c r="L8687" s="193">
        <v>4.7248109999999999</v>
      </c>
      <c r="M8687" s="52" t="s">
        <v>966</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966</v>
      </c>
      <c r="K8688" s="41" t="s">
        <v>334</v>
      </c>
      <c r="L8688" s="193">
        <v>4.153073</v>
      </c>
      <c r="M8688" s="52" t="s">
        <v>966</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966</v>
      </c>
      <c r="K8689" s="41" t="s">
        <v>334</v>
      </c>
      <c r="L8689" s="193">
        <v>4.2973499999999998</v>
      </c>
      <c r="M8689" s="52" t="s">
        <v>966</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966</v>
      </c>
      <c r="K8690" s="41" t="s">
        <v>334</v>
      </c>
      <c r="L8690" s="193">
        <v>2.9356710000000001</v>
      </c>
      <c r="M8690" s="52" t="s">
        <v>966</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966</v>
      </c>
      <c r="K8691" s="41" t="s">
        <v>334</v>
      </c>
      <c r="L8691" s="193">
        <v>2.5625309999999999</v>
      </c>
      <c r="M8691" s="52" t="s">
        <v>966</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966</v>
      </c>
      <c r="K8692" s="41" t="s">
        <v>334</v>
      </c>
      <c r="L8692" s="193">
        <v>2.1522250000000001</v>
      </c>
      <c r="M8692" s="52" t="s">
        <v>966</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966</v>
      </c>
      <c r="K8693" s="41" t="s">
        <v>334</v>
      </c>
      <c r="L8693" s="193">
        <v>1.8471109999999999</v>
      </c>
      <c r="M8693" s="52" t="s">
        <v>966</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966</v>
      </c>
      <c r="K8694" s="41" t="s">
        <v>334</v>
      </c>
      <c r="L8694" s="193">
        <v>5.8844269999999996</v>
      </c>
      <c r="M8694" s="52" t="s">
        <v>966</v>
      </c>
      <c r="N8694" s="52" t="s">
        <v>116</v>
      </c>
      <c r="O8694" s="197">
        <v>1</v>
      </c>
      <c r="P8694" s="42" t="s">
        <v>2639</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966</v>
      </c>
      <c r="K8695" s="41" t="s">
        <v>334</v>
      </c>
      <c r="L8695" s="193">
        <v>4.2867259999999998</v>
      </c>
      <c r="M8695" s="52" t="s">
        <v>966</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966</v>
      </c>
      <c r="K8696" s="41" t="s">
        <v>334</v>
      </c>
      <c r="L8696" s="193">
        <v>3.2001119999999998</v>
      </c>
      <c r="M8696" s="52" t="s">
        <v>966</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966</v>
      </c>
      <c r="K8697" s="41" t="s">
        <v>334</v>
      </c>
      <c r="L8697" s="193">
        <v>2.9332980000000002</v>
      </c>
      <c r="M8697" s="52" t="s">
        <v>966</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966</v>
      </c>
      <c r="K8698" s="41" t="s">
        <v>334</v>
      </c>
      <c r="L8698" s="193">
        <v>2.3133059999999999</v>
      </c>
      <c r="M8698" s="52" t="s">
        <v>966</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966</v>
      </c>
      <c r="K8699" s="41" t="s">
        <v>334</v>
      </c>
      <c r="L8699" s="193">
        <v>2.8413390000000001</v>
      </c>
      <c r="M8699" s="52" t="s">
        <v>966</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966</v>
      </c>
      <c r="K8700" s="41" t="s">
        <v>334</v>
      </c>
      <c r="L8700" s="193">
        <v>2.3847649999999998</v>
      </c>
      <c r="M8700" s="52" t="s">
        <v>966</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966</v>
      </c>
      <c r="K8701" s="41" t="s">
        <v>334</v>
      </c>
      <c r="L8701" s="193">
        <v>2.099898</v>
      </c>
      <c r="M8701" s="52" t="s">
        <v>966</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966</v>
      </c>
      <c r="K8702" s="41" t="s">
        <v>334</v>
      </c>
      <c r="L8702" s="193">
        <v>2.0303249999999999</v>
      </c>
      <c r="M8702" s="52" t="s">
        <v>966</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966</v>
      </c>
      <c r="K8703" s="41" t="s">
        <v>334</v>
      </c>
      <c r="L8703" s="193">
        <v>1.9683219999999999</v>
      </c>
      <c r="M8703" s="52" t="s">
        <v>966</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966</v>
      </c>
      <c r="K8704" s="41" t="s">
        <v>334</v>
      </c>
      <c r="L8704" s="193">
        <v>1.6168720000000001</v>
      </c>
      <c r="M8704" s="52" t="s">
        <v>966</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966</v>
      </c>
      <c r="K8705" s="41" t="s">
        <v>334</v>
      </c>
      <c r="L8705" s="193">
        <v>1.380247</v>
      </c>
      <c r="M8705" s="52" t="s">
        <v>966</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966</v>
      </c>
      <c r="K8706" s="41" t="s">
        <v>334</v>
      </c>
      <c r="L8706" s="193">
        <v>11.59732</v>
      </c>
      <c r="M8706" s="52" t="s">
        <v>966</v>
      </c>
      <c r="N8706" s="52" t="s">
        <v>116</v>
      </c>
      <c r="O8706" s="197">
        <v>1</v>
      </c>
      <c r="P8706" s="42" t="s">
        <v>2638</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966</v>
      </c>
      <c r="K8707" s="41" t="s">
        <v>334</v>
      </c>
      <c r="L8707" s="193">
        <v>14.38513</v>
      </c>
      <c r="M8707" s="52" t="s">
        <v>966</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966</v>
      </c>
      <c r="K8708" s="41" t="s">
        <v>334</v>
      </c>
      <c r="L8708" s="193">
        <v>14.348240000000001</v>
      </c>
      <c r="M8708" s="52" t="s">
        <v>966</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966</v>
      </c>
      <c r="K8709" s="41" t="s">
        <v>334</v>
      </c>
      <c r="L8709" s="193">
        <v>8.8779090000000007</v>
      </c>
      <c r="M8709" s="52" t="s">
        <v>966</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966</v>
      </c>
      <c r="K8710" s="41" t="s">
        <v>334</v>
      </c>
      <c r="L8710" s="193">
        <v>8.0591159999999995</v>
      </c>
      <c r="M8710" s="52" t="s">
        <v>966</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966</v>
      </c>
      <c r="K8711" s="41" t="s">
        <v>334</v>
      </c>
      <c r="L8711" s="193">
        <v>6.7062049999999997</v>
      </c>
      <c r="M8711" s="52" t="s">
        <v>966</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966</v>
      </c>
      <c r="K8712" s="41" t="s">
        <v>334</v>
      </c>
      <c r="L8712" s="193">
        <v>6.6930100000000001</v>
      </c>
      <c r="M8712" s="52" t="s">
        <v>966</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966</v>
      </c>
      <c r="K8713" s="41" t="s">
        <v>334</v>
      </c>
      <c r="L8713" s="193">
        <v>7.036537</v>
      </c>
      <c r="M8713" s="52" t="s">
        <v>966</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966</v>
      </c>
      <c r="K8714" s="41" t="s">
        <v>334</v>
      </c>
      <c r="L8714" s="193">
        <v>5.3543580000000004</v>
      </c>
      <c r="M8714" s="52" t="s">
        <v>966</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966</v>
      </c>
      <c r="K8715" s="41" t="s">
        <v>334</v>
      </c>
      <c r="L8715" s="193">
        <v>4.3231469999999996</v>
      </c>
      <c r="M8715" s="52" t="s">
        <v>966</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966</v>
      </c>
      <c r="K8716" s="41" t="s">
        <v>334</v>
      </c>
      <c r="L8716" s="193">
        <v>2.6674470000000001</v>
      </c>
      <c r="M8716" s="52" t="s">
        <v>966</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966</v>
      </c>
      <c r="K8717" s="41" t="s">
        <v>334</v>
      </c>
      <c r="L8717" s="193">
        <v>2.5174720000000002</v>
      </c>
      <c r="M8717" s="52" t="s">
        <v>966</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966</v>
      </c>
      <c r="K8718" s="41" t="s">
        <v>334</v>
      </c>
      <c r="L8718" s="193">
        <v>2.7840630000000002</v>
      </c>
      <c r="M8718" s="52" t="s">
        <v>966</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966</v>
      </c>
      <c r="K8719" s="41" t="s">
        <v>334</v>
      </c>
      <c r="L8719" s="193">
        <v>2.503819</v>
      </c>
      <c r="M8719" s="52" t="s">
        <v>966</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966</v>
      </c>
      <c r="K8720" s="41" t="s">
        <v>334</v>
      </c>
      <c r="L8720" s="193">
        <v>10.515890000000001</v>
      </c>
      <c r="M8720" s="52" t="s">
        <v>966</v>
      </c>
      <c r="N8720" s="52" t="s">
        <v>116</v>
      </c>
      <c r="O8720" s="197">
        <v>1</v>
      </c>
      <c r="P8720" s="42" t="s">
        <v>2639</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966</v>
      </c>
      <c r="K8721" s="41" t="s">
        <v>334</v>
      </c>
      <c r="L8721" s="193">
        <v>10.14467</v>
      </c>
      <c r="M8721" s="52" t="s">
        <v>966</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966</v>
      </c>
      <c r="K8722" s="41" t="s">
        <v>334</v>
      </c>
      <c r="L8722" s="193">
        <v>8.1463359999999998</v>
      </c>
      <c r="M8722" s="52" t="s">
        <v>966</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966</v>
      </c>
      <c r="K8723" s="41" t="s">
        <v>334</v>
      </c>
      <c r="L8723" s="193">
        <v>6.4693110000000003</v>
      </c>
      <c r="M8723" s="52" t="s">
        <v>966</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966</v>
      </c>
      <c r="K8724" s="41" t="s">
        <v>334</v>
      </c>
      <c r="L8724" s="193">
        <v>5.9230270000000003</v>
      </c>
      <c r="M8724" s="52" t="s">
        <v>966</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966</v>
      </c>
      <c r="K8725" s="41" t="s">
        <v>334</v>
      </c>
      <c r="L8725" s="193">
        <v>4.0062030000000002</v>
      </c>
      <c r="M8725" s="52" t="s">
        <v>966</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966</v>
      </c>
      <c r="K8726" s="41" t="s">
        <v>334</v>
      </c>
      <c r="L8726" s="193">
        <v>3.5481470000000002</v>
      </c>
      <c r="M8726" s="52" t="s">
        <v>966</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966</v>
      </c>
      <c r="K8727" s="41" t="s">
        <v>334</v>
      </c>
      <c r="L8727" s="193">
        <v>4.0943949999999996</v>
      </c>
      <c r="M8727" s="52" t="s">
        <v>966</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966</v>
      </c>
      <c r="K8728" s="41" t="s">
        <v>334</v>
      </c>
      <c r="L8728" s="193">
        <v>3.6373630000000001</v>
      </c>
      <c r="M8728" s="52" t="s">
        <v>966</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966</v>
      </c>
      <c r="K8729" s="41" t="s">
        <v>334</v>
      </c>
      <c r="L8729" s="193">
        <v>3.40767</v>
      </c>
      <c r="M8729" s="52" t="s">
        <v>966</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966</v>
      </c>
      <c r="K8730" s="41" t="s">
        <v>334</v>
      </c>
      <c r="L8730" s="193">
        <v>3.6406890000000001</v>
      </c>
      <c r="M8730" s="52" t="s">
        <v>966</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966</v>
      </c>
      <c r="K8731" s="41" t="s">
        <v>334</v>
      </c>
      <c r="L8731" s="193">
        <v>4.4418540000000002</v>
      </c>
      <c r="M8731" s="52" t="s">
        <v>966</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1217</v>
      </c>
      <c r="K8732" s="41" t="s">
        <v>334</v>
      </c>
      <c r="L8732" s="193">
        <v>1.523725</v>
      </c>
      <c r="M8732" s="52" t="s">
        <v>1217</v>
      </c>
      <c r="N8732" s="52" t="s">
        <v>116</v>
      </c>
      <c r="O8732" s="197">
        <v>3.3424694164048397E-3</v>
      </c>
      <c r="P8732" s="42" t="s">
        <v>2637</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1217</v>
      </c>
      <c r="K8733" s="41" t="s">
        <v>334</v>
      </c>
      <c r="L8733" s="193">
        <v>1.6331450000000001</v>
      </c>
      <c r="M8733" s="52" t="s">
        <v>1217</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1217</v>
      </c>
      <c r="K8734" s="41" t="s">
        <v>334</v>
      </c>
      <c r="L8734" s="193">
        <v>1.1823109999999999</v>
      </c>
      <c r="M8734" s="52" t="s">
        <v>1217</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1217</v>
      </c>
      <c r="K8735" s="41" t="s">
        <v>334</v>
      </c>
      <c r="L8735" s="193">
        <v>1.22963</v>
      </c>
      <c r="M8735" s="52" t="s">
        <v>1217</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1217</v>
      </c>
      <c r="K8736" s="41" t="s">
        <v>334</v>
      </c>
      <c r="L8736" s="193">
        <v>1.1959070000000001</v>
      </c>
      <c r="M8736" s="52" t="s">
        <v>1217</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1217</v>
      </c>
      <c r="K8737" s="41" t="s">
        <v>334</v>
      </c>
      <c r="L8737" s="193">
        <v>1.3391139999999999</v>
      </c>
      <c r="M8737" s="52" t="s">
        <v>1217</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1217</v>
      </c>
      <c r="K8738" s="41" t="s">
        <v>334</v>
      </c>
      <c r="L8738" s="193">
        <v>1.337272</v>
      </c>
      <c r="M8738" s="52" t="s">
        <v>1217</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1217</v>
      </c>
      <c r="K8739" s="41" t="s">
        <v>334</v>
      </c>
      <c r="L8739" s="193">
        <v>0.99584289999999998</v>
      </c>
      <c r="M8739" s="52" t="s">
        <v>1217</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1217</v>
      </c>
      <c r="K8740" s="41" t="s">
        <v>334</v>
      </c>
      <c r="L8740" s="193">
        <v>1.1450629999999999</v>
      </c>
      <c r="M8740" s="52" t="s">
        <v>1217</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1217</v>
      </c>
      <c r="K8741" s="41" t="s">
        <v>334</v>
      </c>
      <c r="L8741" s="193">
        <v>1.201306</v>
      </c>
      <c r="M8741" s="52" t="s">
        <v>1217</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1217</v>
      </c>
      <c r="K8742" s="41" t="s">
        <v>334</v>
      </c>
      <c r="L8742" s="193">
        <v>0.74478719999999998</v>
      </c>
      <c r="M8742" s="52" t="s">
        <v>1217</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1217</v>
      </c>
      <c r="K8743" s="41" t="s">
        <v>334</v>
      </c>
      <c r="L8743" s="193">
        <v>1.030346</v>
      </c>
      <c r="M8743" s="52" t="s">
        <v>1217</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1217</v>
      </c>
      <c r="K8744" s="41" t="s">
        <v>334</v>
      </c>
      <c r="L8744" s="193">
        <v>0.98796649999999997</v>
      </c>
      <c r="M8744" s="52" t="s">
        <v>1217</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1217</v>
      </c>
      <c r="K8745" s="41" t="s">
        <v>334</v>
      </c>
      <c r="L8745" s="193">
        <v>1.0349520000000001</v>
      </c>
      <c r="M8745" s="52" t="s">
        <v>1217</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1217</v>
      </c>
      <c r="K8746" s="41" t="s">
        <v>334</v>
      </c>
      <c r="L8746" s="193">
        <v>1.0087550000000001</v>
      </c>
      <c r="M8746" s="52" t="s">
        <v>1217</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1217</v>
      </c>
      <c r="K8747" s="41" t="s">
        <v>334</v>
      </c>
      <c r="L8747" s="193">
        <v>0.19424140000000001</v>
      </c>
      <c r="M8747" s="52" t="s">
        <v>1217</v>
      </c>
      <c r="N8747" s="52" t="s">
        <v>116</v>
      </c>
      <c r="O8747" s="197"/>
      <c r="P8747" s="42" t="s">
        <v>2637</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1217</v>
      </c>
      <c r="K8748" s="41" t="s">
        <v>334</v>
      </c>
      <c r="L8748" s="193">
        <v>0.14744969999999999</v>
      </c>
      <c r="M8748" s="52" t="s">
        <v>1217</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1217</v>
      </c>
      <c r="K8749" s="41" t="s">
        <v>334</v>
      </c>
      <c r="L8749" s="193">
        <v>0.139151</v>
      </c>
      <c r="M8749" s="52" t="s">
        <v>1217</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1217</v>
      </c>
      <c r="K8750" s="41" t="s">
        <v>334</v>
      </c>
      <c r="L8750" s="193">
        <v>0.122395</v>
      </c>
      <c r="M8750" s="52" t="s">
        <v>1217</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1217</v>
      </c>
      <c r="K8751" s="41" t="s">
        <v>334</v>
      </c>
      <c r="L8751" s="193">
        <v>0.1020528</v>
      </c>
      <c r="M8751" s="52" t="s">
        <v>1217</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1217</v>
      </c>
      <c r="K8752" s="41" t="s">
        <v>334</v>
      </c>
      <c r="L8752" s="193">
        <v>0.16640379999999999</v>
      </c>
      <c r="M8752" s="52" t="s">
        <v>1217</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1217</v>
      </c>
      <c r="K8753" s="41" t="s">
        <v>334</v>
      </c>
      <c r="L8753" s="193">
        <v>0.15932689999999999</v>
      </c>
      <c r="M8753" s="52" t="s">
        <v>1217</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1217</v>
      </c>
      <c r="K8754" s="41" t="s">
        <v>334</v>
      </c>
      <c r="L8754" s="193">
        <v>0.1737901</v>
      </c>
      <c r="M8754" s="52" t="s">
        <v>1217</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1217</v>
      </c>
      <c r="K8755" s="41" t="s">
        <v>334</v>
      </c>
      <c r="L8755" s="193">
        <v>0.1361609</v>
      </c>
      <c r="M8755" s="52" t="s">
        <v>1217</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1217</v>
      </c>
      <c r="K8756" s="41" t="s">
        <v>334</v>
      </c>
      <c r="L8756" s="193">
        <v>0.1646039</v>
      </c>
      <c r="M8756" s="52" t="s">
        <v>1217</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1217</v>
      </c>
      <c r="K8757" s="41" t="s">
        <v>334</v>
      </c>
      <c r="L8757" s="193">
        <v>0.14744969999999999</v>
      </c>
      <c r="M8757" s="52" t="s">
        <v>1217</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1217</v>
      </c>
      <c r="K8758" s="41" t="s">
        <v>334</v>
      </c>
      <c r="L8758" s="193">
        <v>0.14789830000000001</v>
      </c>
      <c r="M8758" s="52" t="s">
        <v>1217</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1217</v>
      </c>
      <c r="K8759" s="41" t="s">
        <v>334</v>
      </c>
      <c r="L8759" s="193">
        <v>0.17882580000000001</v>
      </c>
      <c r="M8759" s="52" t="s">
        <v>1217</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1217</v>
      </c>
      <c r="K8760" s="41" t="s">
        <v>334</v>
      </c>
      <c r="L8760" s="193">
        <v>0.16106690000000001</v>
      </c>
      <c r="M8760" s="52" t="s">
        <v>1217</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1217</v>
      </c>
      <c r="K8761" s="41" t="s">
        <v>334</v>
      </c>
      <c r="L8761" s="193">
        <v>0.16789809999999999</v>
      </c>
      <c r="M8761" s="52" t="s">
        <v>1217</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1217</v>
      </c>
      <c r="K8762" s="41" t="s">
        <v>334</v>
      </c>
      <c r="L8762" s="193">
        <v>0.27632190000000001</v>
      </c>
      <c r="M8762" s="52" t="s">
        <v>1217</v>
      </c>
      <c r="N8762" s="52" t="s">
        <v>116</v>
      </c>
      <c r="O8762" s="197"/>
      <c r="P8762" s="42" t="s">
        <v>2637</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1217</v>
      </c>
      <c r="K8763" s="41" t="s">
        <v>334</v>
      </c>
      <c r="L8763" s="193">
        <v>0.24170620000000001</v>
      </c>
      <c r="M8763" s="52" t="s">
        <v>1217</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1217</v>
      </c>
      <c r="K8764" s="41" t="s">
        <v>334</v>
      </c>
      <c r="L8764" s="193">
        <v>0.25921290000000002</v>
      </c>
      <c r="M8764" s="52" t="s">
        <v>1217</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1217</v>
      </c>
      <c r="K8765" s="41" t="s">
        <v>334</v>
      </c>
      <c r="L8765" s="193">
        <v>0.29162510000000003</v>
      </c>
      <c r="M8765" s="193" t="s">
        <v>1217</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1217</v>
      </c>
      <c r="K8766" s="41" t="s">
        <v>334</v>
      </c>
      <c r="L8766" s="193">
        <v>0.2212065</v>
      </c>
      <c r="M8766" s="193" t="s">
        <v>1217</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1217</v>
      </c>
      <c r="K8767" s="41" t="s">
        <v>334</v>
      </c>
      <c r="L8767" s="193">
        <v>0.26049990000000001</v>
      </c>
      <c r="M8767" s="193" t="s">
        <v>1217</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1217</v>
      </c>
      <c r="K8768" s="41" t="s">
        <v>334</v>
      </c>
      <c r="L8768" s="193">
        <v>0.27081050000000001</v>
      </c>
      <c r="M8768" s="193" t="s">
        <v>1217</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1217</v>
      </c>
      <c r="K8769" s="41" t="s">
        <v>334</v>
      </c>
      <c r="L8769" s="193">
        <v>0.28157850000000001</v>
      </c>
      <c r="M8769" s="193" t="s">
        <v>1217</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1217</v>
      </c>
      <c r="K8770" s="41" t="s">
        <v>334</v>
      </c>
      <c r="L8770" s="193">
        <v>0.2750378</v>
      </c>
      <c r="M8770" s="193" t="s">
        <v>1217</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1217</v>
      </c>
      <c r="K8771" s="41" t="s">
        <v>334</v>
      </c>
      <c r="L8771" s="193">
        <v>0.29526469999999999</v>
      </c>
      <c r="M8771" s="193" t="s">
        <v>1217</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1217</v>
      </c>
      <c r="K8772" s="41" t="s">
        <v>334</v>
      </c>
      <c r="L8772" s="193">
        <v>0.33380900000000002</v>
      </c>
      <c r="M8772" s="193" t="s">
        <v>1217</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1217</v>
      </c>
      <c r="K8773" s="41" t="s">
        <v>334</v>
      </c>
      <c r="L8773" s="193">
        <v>0.29220279999999998</v>
      </c>
      <c r="M8773" s="193" t="s">
        <v>1217</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1217</v>
      </c>
      <c r="K8774" s="41" t="s">
        <v>334</v>
      </c>
      <c r="L8774" s="193">
        <v>0.26590859999999999</v>
      </c>
      <c r="M8774" s="193" t="s">
        <v>1217</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1217</v>
      </c>
      <c r="K8775" s="41" t="s">
        <v>334</v>
      </c>
      <c r="L8775" s="193">
        <v>0.267683</v>
      </c>
      <c r="M8775" s="193" t="s">
        <v>1217</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1217</v>
      </c>
      <c r="K8776" s="41" t="s">
        <v>334</v>
      </c>
      <c r="L8776" s="193">
        <v>0.2845529</v>
      </c>
      <c r="M8776" s="193" t="s">
        <v>1217</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1031</v>
      </c>
      <c r="K8777" s="41" t="s">
        <v>115</v>
      </c>
      <c r="L8777" s="193">
        <v>24.11347</v>
      </c>
      <c r="M8777" s="193" t="s">
        <v>1031</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1031</v>
      </c>
      <c r="K8778" s="41" t="s">
        <v>115</v>
      </c>
      <c r="L8778" s="193">
        <v>18.29787</v>
      </c>
      <c r="M8778" s="193" t="s">
        <v>1031</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1031</v>
      </c>
      <c r="K8779" s="41" t="s">
        <v>115</v>
      </c>
      <c r="L8779" s="193">
        <v>16.879429999999999</v>
      </c>
      <c r="M8779" s="193" t="s">
        <v>1031</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1031</v>
      </c>
      <c r="K8780" s="41" t="s">
        <v>115</v>
      </c>
      <c r="L8780" s="193">
        <v>16.595749999999999</v>
      </c>
      <c r="M8780" s="193" t="s">
        <v>1031</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1031</v>
      </c>
      <c r="K8781" s="41" t="s">
        <v>115</v>
      </c>
      <c r="L8781" s="193">
        <v>13.33333</v>
      </c>
      <c r="M8781" s="193" t="s">
        <v>1031</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1031</v>
      </c>
      <c r="K8782" s="41" t="s">
        <v>115</v>
      </c>
      <c r="L8782" s="193">
        <v>9.503546</v>
      </c>
      <c r="M8782" s="193" t="s">
        <v>1031</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1031</v>
      </c>
      <c r="K8783" s="41" t="s">
        <v>115</v>
      </c>
      <c r="L8783" s="193">
        <v>7.6595700000000004</v>
      </c>
      <c r="M8783" s="193" t="s">
        <v>1031</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1031</v>
      </c>
      <c r="K8784" s="41" t="s">
        <v>115</v>
      </c>
      <c r="L8784" s="193">
        <v>4.3971629999999999</v>
      </c>
      <c r="M8784" s="193" t="s">
        <v>1031</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1031</v>
      </c>
      <c r="K8785" s="41" t="s">
        <v>115</v>
      </c>
      <c r="L8785" s="193">
        <v>3.8297870000000001</v>
      </c>
      <c r="M8785" s="193" t="s">
        <v>1031</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1031</v>
      </c>
      <c r="K8786" s="41" t="s">
        <v>115</v>
      </c>
      <c r="L8786" s="193">
        <v>2.8368799999999998</v>
      </c>
      <c r="M8786" s="193" t="s">
        <v>1031</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1031</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1031</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1031</v>
      </c>
      <c r="K8789" s="41" t="s">
        <v>115</v>
      </c>
      <c r="L8789" s="193">
        <v>5.9574470000000002</v>
      </c>
      <c r="M8789" s="193" t="s">
        <v>1031</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1031</v>
      </c>
      <c r="K8790" s="41" t="s">
        <v>115</v>
      </c>
      <c r="L8790" s="193">
        <v>3.9716309999999999</v>
      </c>
      <c r="M8790" s="193" t="s">
        <v>1031</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1031</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1031</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1031</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1031</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1031</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1031</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1031</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939</v>
      </c>
      <c r="K8798" s="41" t="s">
        <v>115</v>
      </c>
      <c r="L8798" s="193">
        <v>10.43601</v>
      </c>
      <c r="M8798" s="193" t="s">
        <v>939</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939</v>
      </c>
      <c r="K8799" s="41" t="s">
        <v>115</v>
      </c>
      <c r="L8799" s="193">
        <v>15.45711</v>
      </c>
      <c r="M8799" s="193" t="s">
        <v>939</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939</v>
      </c>
      <c r="K8800" s="41" t="s">
        <v>115</v>
      </c>
      <c r="L8800" s="193">
        <v>7.0886120000000004</v>
      </c>
      <c r="M8800" s="193" t="s">
        <v>939</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939</v>
      </c>
      <c r="K8801" s="41" t="s">
        <v>115</v>
      </c>
      <c r="L8801" s="193">
        <v>3.93811</v>
      </c>
      <c r="M8801" s="193" t="s">
        <v>939</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939</v>
      </c>
      <c r="K8802" s="41" t="s">
        <v>115</v>
      </c>
      <c r="L8802" s="193">
        <v>4.0365640000000003</v>
      </c>
      <c r="M8802" s="193" t="s">
        <v>939</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939</v>
      </c>
      <c r="K8803" s="41" t="s">
        <v>115</v>
      </c>
      <c r="L8803" s="193">
        <v>3.0520369999999999</v>
      </c>
      <c r="M8803" s="193" t="s">
        <v>939</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939</v>
      </c>
      <c r="K8804" s="41" t="s">
        <v>115</v>
      </c>
      <c r="L8804" s="193">
        <v>2.0675110000000001</v>
      </c>
      <c r="M8804" s="193" t="s">
        <v>939</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939</v>
      </c>
      <c r="K8805" s="41" t="s">
        <v>115</v>
      </c>
      <c r="L8805" s="193">
        <v>1.5752459999999999</v>
      </c>
      <c r="M8805" s="193" t="s">
        <v>939</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939</v>
      </c>
      <c r="K8806" s="41" t="s">
        <v>115</v>
      </c>
      <c r="L8806" s="193">
        <v>1.1814340000000001</v>
      </c>
      <c r="M8806" s="193" t="s">
        <v>939</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939</v>
      </c>
      <c r="K8807" s="41" t="s">
        <v>115</v>
      </c>
      <c r="L8807" s="193">
        <v>0.78762319999999997</v>
      </c>
      <c r="M8807" s="193" t="s">
        <v>939</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939</v>
      </c>
      <c r="K8808" s="41" t="s">
        <v>115</v>
      </c>
      <c r="L8808" s="193">
        <v>0.68916960000000005</v>
      </c>
      <c r="M8808" s="193" t="s">
        <v>939</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939</v>
      </c>
      <c r="K8809" s="41" t="s">
        <v>115</v>
      </c>
      <c r="L8809" s="193">
        <v>7.7777750000000001</v>
      </c>
      <c r="M8809" s="52" t="s">
        <v>939</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939</v>
      </c>
      <c r="K8810" s="41" t="s">
        <v>115</v>
      </c>
      <c r="L8810" s="193">
        <v>9.9437409999999993</v>
      </c>
      <c r="M8810" s="52" t="s">
        <v>939</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939</v>
      </c>
      <c r="K8811" s="41" t="s">
        <v>115</v>
      </c>
      <c r="L8811" s="193">
        <v>6.3009779999999997</v>
      </c>
      <c r="M8811" s="52" t="s">
        <v>939</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939</v>
      </c>
      <c r="K8812" s="41" t="s">
        <v>115</v>
      </c>
      <c r="L8812" s="193">
        <v>4.9226400000000003</v>
      </c>
      <c r="M8812" s="52" t="s">
        <v>939</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939</v>
      </c>
      <c r="K8813" s="41" t="s">
        <v>115</v>
      </c>
      <c r="L8813" s="193">
        <v>4.0365679999999999</v>
      </c>
      <c r="M8813" s="52" t="s">
        <v>939</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939</v>
      </c>
      <c r="K8814" s="41" t="s">
        <v>115</v>
      </c>
      <c r="L8814" s="193">
        <v>4.4303780000000001</v>
      </c>
      <c r="M8814" s="52" t="s">
        <v>939</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939</v>
      </c>
      <c r="K8815" s="41" t="s">
        <v>115</v>
      </c>
      <c r="L8815" s="193">
        <v>3.642754</v>
      </c>
      <c r="M8815" s="52" t="s">
        <v>939</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939</v>
      </c>
      <c r="K8816" s="41" t="s">
        <v>115</v>
      </c>
      <c r="L8816" s="193">
        <v>2.264418</v>
      </c>
      <c r="M8816" s="52" t="s">
        <v>939</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939</v>
      </c>
      <c r="K8817" s="41" t="s">
        <v>115</v>
      </c>
      <c r="L8817" s="193">
        <v>1.673699</v>
      </c>
      <c r="M8817" s="52" t="s">
        <v>939</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939</v>
      </c>
      <c r="K8818" s="41" t="s">
        <v>115</v>
      </c>
      <c r="L8818" s="193">
        <v>0.98452899999999999</v>
      </c>
      <c r="M8818" s="52" t="s">
        <v>939</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939</v>
      </c>
      <c r="K8819" s="41" t="s">
        <v>115</v>
      </c>
      <c r="L8819" s="193">
        <v>1.673699</v>
      </c>
      <c r="M8819" s="52" t="s">
        <v>939</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939</v>
      </c>
      <c r="K8820" s="41" t="s">
        <v>115</v>
      </c>
      <c r="L8820" s="193">
        <v>0.78762319999999997</v>
      </c>
      <c r="M8820" s="52" t="s">
        <v>939</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939</v>
      </c>
      <c r="K8821" s="41" t="s">
        <v>115</v>
      </c>
      <c r="L8821" s="193">
        <v>5.0210970000000001</v>
      </c>
      <c r="M8821" s="52" t="s">
        <v>939</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939</v>
      </c>
      <c r="K8822" s="41" t="s">
        <v>115</v>
      </c>
      <c r="L8822" s="193">
        <v>8.9592150000000004</v>
      </c>
      <c r="M8822" s="52" t="s">
        <v>939</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939</v>
      </c>
      <c r="K8823" s="41" t="s">
        <v>115</v>
      </c>
      <c r="L8823" s="193">
        <v>7.2855109999999996</v>
      </c>
      <c r="M8823" s="52" t="s">
        <v>939</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939</v>
      </c>
      <c r="K8824" s="41" t="s">
        <v>115</v>
      </c>
      <c r="L8824" s="193">
        <v>4.7257350000000002</v>
      </c>
      <c r="M8824" s="52" t="s">
        <v>939</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939</v>
      </c>
      <c r="K8825" s="41" t="s">
        <v>115</v>
      </c>
      <c r="L8825" s="193">
        <v>4.6272820000000001</v>
      </c>
      <c r="M8825" s="52" t="s">
        <v>939</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939</v>
      </c>
      <c r="K8826" s="41" t="s">
        <v>115</v>
      </c>
      <c r="L8826" s="193">
        <v>3.347397</v>
      </c>
      <c r="M8826" s="52" t="s">
        <v>939</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939</v>
      </c>
      <c r="K8827" s="41" t="s">
        <v>115</v>
      </c>
      <c r="L8827" s="193">
        <v>1.969058</v>
      </c>
      <c r="M8827" s="52" t="s">
        <v>939</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939</v>
      </c>
      <c r="K8828" s="41" t="s">
        <v>115</v>
      </c>
      <c r="L8828" s="193">
        <v>1.3783399999999999</v>
      </c>
      <c r="M8828" s="52" t="s">
        <v>939</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939</v>
      </c>
      <c r="K8829" s="41" t="s">
        <v>115</v>
      </c>
      <c r="L8829" s="193">
        <v>1.279887</v>
      </c>
      <c r="M8829" s="52" t="s">
        <v>939</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939</v>
      </c>
      <c r="K8830" s="41" t="s">
        <v>115</v>
      </c>
      <c r="L8830" s="193">
        <v>0.68916999999999995</v>
      </c>
      <c r="M8830" s="52" t="s">
        <v>939</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939</v>
      </c>
      <c r="K8831" s="41" t="s">
        <v>115</v>
      </c>
      <c r="L8831" s="193">
        <v>9.8452330000000005E-2</v>
      </c>
      <c r="M8831" s="52" t="s">
        <v>939</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939</v>
      </c>
      <c r="K8832" s="41" t="s">
        <v>115</v>
      </c>
      <c r="L8832" s="193">
        <v>7.0886100000000001</v>
      </c>
      <c r="M8832" s="52" t="s">
        <v>939</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939</v>
      </c>
      <c r="K8833" s="41" t="s">
        <v>115</v>
      </c>
      <c r="L8833" s="193">
        <v>8.2700390000000006</v>
      </c>
      <c r="M8833" s="52" t="s">
        <v>939</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939</v>
      </c>
      <c r="K8834" s="41" t="s">
        <v>115</v>
      </c>
      <c r="L8834" s="193">
        <v>4.9226400000000003</v>
      </c>
      <c r="M8834" s="52" t="s">
        <v>939</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939</v>
      </c>
      <c r="K8835" s="41" t="s">
        <v>115</v>
      </c>
      <c r="L8835" s="193">
        <v>5.0210990000000004</v>
      </c>
      <c r="M8835" s="52" t="s">
        <v>939</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939</v>
      </c>
      <c r="K8836" s="41" t="s">
        <v>115</v>
      </c>
      <c r="L8836" s="193">
        <v>4.8241860000000001</v>
      </c>
      <c r="M8836" s="52" t="s">
        <v>939</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939</v>
      </c>
      <c r="K8837" s="41" t="s">
        <v>115</v>
      </c>
      <c r="L8837" s="193">
        <v>3.7412079999999999</v>
      </c>
      <c r="M8837" s="52" t="s">
        <v>939</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939</v>
      </c>
      <c r="K8838" s="41" t="s">
        <v>115</v>
      </c>
      <c r="L8838" s="193">
        <v>3.7412100000000001</v>
      </c>
      <c r="M8838" s="52" t="s">
        <v>939</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939</v>
      </c>
      <c r="K8839" s="41" t="s">
        <v>115</v>
      </c>
      <c r="L8839" s="193">
        <v>3.052044</v>
      </c>
      <c r="M8839" s="52" t="s">
        <v>939</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939</v>
      </c>
      <c r="K8840" s="41" t="s">
        <v>115</v>
      </c>
      <c r="L8840" s="193">
        <v>1.5752459999999999</v>
      </c>
      <c r="M8840" s="52" t="s">
        <v>939</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939</v>
      </c>
      <c r="K8841" s="41" t="s">
        <v>115</v>
      </c>
      <c r="L8841" s="193">
        <v>0.98452879999999998</v>
      </c>
      <c r="M8841" s="52" t="s">
        <v>939</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939</v>
      </c>
      <c r="K8842" s="41" t="s">
        <v>115</v>
      </c>
      <c r="L8842" s="193">
        <v>0.68917019999999996</v>
      </c>
      <c r="M8842" s="52" t="s">
        <v>939</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939</v>
      </c>
      <c r="K8843" s="41" t="s">
        <v>115</v>
      </c>
      <c r="L8843" s="193">
        <v>2.3799999999999999E-7</v>
      </c>
      <c r="M8843" s="52" t="s">
        <v>939</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2801</v>
      </c>
      <c r="I8844" s="185">
        <v>1157.8720000000001</v>
      </c>
      <c r="J8844" s="41" t="s">
        <v>939</v>
      </c>
      <c r="K8844" s="41" t="s">
        <v>115</v>
      </c>
      <c r="L8844" s="193">
        <v>356.98399999999998</v>
      </c>
      <c r="M8844" s="52" t="s">
        <v>939</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2801</v>
      </c>
      <c r="I8845" s="185">
        <v>832.577</v>
      </c>
      <c r="J8845" s="41" t="s">
        <v>939</v>
      </c>
      <c r="K8845" s="41" t="s">
        <v>115</v>
      </c>
      <c r="L8845" s="193">
        <v>256.69229999999999</v>
      </c>
      <c r="M8845" s="52" t="s">
        <v>939</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2801</v>
      </c>
      <c r="I8846" s="185">
        <v>792.8741</v>
      </c>
      <c r="J8846" s="41" t="s">
        <v>939</v>
      </c>
      <c r="K8846" s="41" t="s">
        <v>115</v>
      </c>
      <c r="L8846" s="193">
        <v>257.20049999999998</v>
      </c>
      <c r="M8846" s="52" t="s">
        <v>939</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2801</v>
      </c>
      <c r="I8847" s="185">
        <v>371.78489999999999</v>
      </c>
      <c r="J8847" s="41" t="s">
        <v>939</v>
      </c>
      <c r="K8847" s="41" t="s">
        <v>115</v>
      </c>
      <c r="L8847" s="193">
        <v>126.6549</v>
      </c>
      <c r="M8847" s="52" t="s">
        <v>939</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2801</v>
      </c>
      <c r="I8848" s="185">
        <v>141.64250000000001</v>
      </c>
      <c r="J8848" s="41" t="s">
        <v>939</v>
      </c>
      <c r="K8848" s="41" t="s">
        <v>115</v>
      </c>
      <c r="L8848" s="193">
        <v>70.320449999999994</v>
      </c>
      <c r="M8848" s="52" t="s">
        <v>939</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2801</v>
      </c>
      <c r="I8849" s="185">
        <v>70.600269999999995</v>
      </c>
      <c r="J8849" s="41" t="s">
        <v>939</v>
      </c>
      <c r="K8849" s="41" t="s">
        <v>115</v>
      </c>
      <c r="L8849" s="193">
        <v>43.08466</v>
      </c>
      <c r="M8849" s="52" t="s">
        <v>939</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2801</v>
      </c>
      <c r="I8850" s="185">
        <v>40.745489999999997</v>
      </c>
      <c r="J8850" s="41" t="s">
        <v>939</v>
      </c>
      <c r="K8850" s="41" t="s">
        <v>115</v>
      </c>
      <c r="L8850" s="193">
        <v>18.757090000000002</v>
      </c>
      <c r="M8850" s="52" t="s">
        <v>939</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939</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939</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939</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939</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939</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939</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939</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939</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939</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939</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939</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939</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939</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939</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939</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939</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939</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939</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939</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939</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939</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939</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939</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939</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939</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939</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939</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939</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939</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939</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939</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939</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939</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1217</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1217</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1217</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1217</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1217</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1217</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1217</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1217</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1217</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1217</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1217</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1217</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962</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962</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962</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962</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962</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962</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962</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962</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962</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962</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962</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962</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962</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962</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962</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962</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962</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962</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962</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962</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962</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962</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962</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962</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962</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962</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962</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962</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962</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962</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962</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962</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962</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962</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962</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962</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962</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962</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962</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962</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962</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962</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962</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962</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962</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962</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962</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962</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962</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962</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962</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1217</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1217</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1217</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1217</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1217</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1217</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1217</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1217</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1217</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1217</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1217</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1217</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1217</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1217</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1217</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1217</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1217</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1217</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1217</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1217</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1217</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1217</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1217</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1217</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1217</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1217</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1217</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1217</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1217</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1217</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1217</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1217</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1217</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1217</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1217</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1217</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1217</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1217</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1217</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1217</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1217</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1217</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1217</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1217</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1217</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1217</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1217</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1217</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1217</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1217</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1217</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1217</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962</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962</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962</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962</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962</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962</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962</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962</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962</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962</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962</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962</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962</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962</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962</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962</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962</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962</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962</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962</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962</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962</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962</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962</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962</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962</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962</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962</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962</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962</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962</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962</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962</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962</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962</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962</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962</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962</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962</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962</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962</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962</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962</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962</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962</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962</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962</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962</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962</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962</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962</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962</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962</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962</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962</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962</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962</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962</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962</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962</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962</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962</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962</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962</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962</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962</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962</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962</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962</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962</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962</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962</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962</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962</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962</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962</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962</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962</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962</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962</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962</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962</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962</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962</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962</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962</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962</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962</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962</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962</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962</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962</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962</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962</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962</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962</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962</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962</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962</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962</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962</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962</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962</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962</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962</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962</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962</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962</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962</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962</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962</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962</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962</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962</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962</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962</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962</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962</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962</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962</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962</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962</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962</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939</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939</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939</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939</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939</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939</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939</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939</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939</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960</v>
      </c>
      <c r="K9131" s="41" t="s">
        <v>115</v>
      </c>
      <c r="L9131" s="193">
        <v>0.2</v>
      </c>
      <c r="M9131" s="52" t="s">
        <v>960</v>
      </c>
      <c r="N9131" s="52" t="s">
        <v>947</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960</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960</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960</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960</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960</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960</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960</v>
      </c>
      <c r="K9138" s="41" t="s">
        <v>115</v>
      </c>
      <c r="L9138" s="193">
        <v>0.7</v>
      </c>
      <c r="M9138" s="52" t="s">
        <v>960</v>
      </c>
      <c r="N9138" s="52" t="s">
        <v>947</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960</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960</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960</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960</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960</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960</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960</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960</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960</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960</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960</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960</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939</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939</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939</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939</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939</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939</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939</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939</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939</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939</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939</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939</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939</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939</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939</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939</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939</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939</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939</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939</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939</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939</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939</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939</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939</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939</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939</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939</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939</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939</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939</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939</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939</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939</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939</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939</v>
      </c>
      <c r="K9186" s="41" t="s">
        <v>115</v>
      </c>
      <c r="L9186" s="193">
        <v>13.342079999999999</v>
      </c>
      <c r="M9186" s="52" t="s">
        <v>939</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939</v>
      </c>
      <c r="K9187" s="41" t="s">
        <v>115</v>
      </c>
      <c r="L9187" s="193">
        <v>6.3737050000000002</v>
      </c>
      <c r="M9187" s="52" t="s">
        <v>939</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939</v>
      </c>
      <c r="K9188" s="41" t="s">
        <v>115</v>
      </c>
      <c r="L9188" s="193">
        <v>5.4130070000000003</v>
      </c>
      <c r="M9188" s="52" t="s">
        <v>939</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939</v>
      </c>
      <c r="K9189" s="41" t="s">
        <v>115</v>
      </c>
      <c r="L9189" s="193">
        <v>5.5215199999999998</v>
      </c>
      <c r="M9189" s="52" t="s">
        <v>939</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939</v>
      </c>
      <c r="K9190" s="41" t="s">
        <v>115</v>
      </c>
      <c r="L9190" s="193">
        <v>4.2459569999999998</v>
      </c>
      <c r="M9190" s="52" t="s">
        <v>939</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939</v>
      </c>
      <c r="K9191" s="41" t="s">
        <v>115</v>
      </c>
      <c r="L9191" s="193">
        <v>4.5402360000000002</v>
      </c>
      <c r="M9191" s="52" t="s">
        <v>939</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939</v>
      </c>
      <c r="K9192" s="41" t="s">
        <v>115</v>
      </c>
      <c r="L9192" s="193">
        <v>4.0618559999999997</v>
      </c>
      <c r="M9192" s="52" t="s">
        <v>939</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939</v>
      </c>
      <c r="K9193" s="41" t="s">
        <v>115</v>
      </c>
      <c r="L9193" s="193">
        <v>5.3029210000000004</v>
      </c>
      <c r="M9193" s="52" t="s">
        <v>939</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939</v>
      </c>
      <c r="K9194" s="41" t="s">
        <v>115</v>
      </c>
      <c r="L9194" s="193">
        <v>4.6166960000000001</v>
      </c>
      <c r="M9194" s="52" t="s">
        <v>939</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939</v>
      </c>
      <c r="K9195" s="41" t="s">
        <v>115</v>
      </c>
      <c r="L9195" s="193">
        <v>3.9930319999999999</v>
      </c>
      <c r="M9195" s="52" t="s">
        <v>939</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939</v>
      </c>
      <c r="K9196" s="41" t="s">
        <v>115</v>
      </c>
      <c r="L9196" s="193">
        <v>4.1160170000000003</v>
      </c>
      <c r="M9196" s="52" t="s">
        <v>939</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939</v>
      </c>
      <c r="K9197" s="41" t="s">
        <v>115</v>
      </c>
      <c r="L9197" s="193">
        <v>4.0968629999999999</v>
      </c>
      <c r="M9197" s="52" t="s">
        <v>939</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939</v>
      </c>
      <c r="K9198" s="41" t="s">
        <v>115</v>
      </c>
      <c r="L9198" s="193">
        <v>3.4358300000000002</v>
      </c>
      <c r="M9198" s="52" t="s">
        <v>939</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939</v>
      </c>
      <c r="K9199" s="41" t="s">
        <v>115</v>
      </c>
      <c r="L9199" s="193">
        <v>3.8657759999999999</v>
      </c>
      <c r="M9199" s="52" t="s">
        <v>939</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939</v>
      </c>
      <c r="K9200" s="41" t="s">
        <v>115</v>
      </c>
      <c r="L9200" s="193">
        <v>2.954726</v>
      </c>
      <c r="M9200" s="52" t="s">
        <v>939</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939</v>
      </c>
      <c r="K9201" s="41" t="s">
        <v>115</v>
      </c>
      <c r="L9201" s="193">
        <v>3.4021810000000001</v>
      </c>
      <c r="M9201" s="52" t="s">
        <v>939</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939</v>
      </c>
      <c r="K9202" s="41" t="s">
        <v>115</v>
      </c>
      <c r="L9202" s="193">
        <v>2.7214580000000002</v>
      </c>
      <c r="M9202" s="52" t="s">
        <v>939</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939</v>
      </c>
      <c r="K9203" s="41" t="s">
        <v>115</v>
      </c>
      <c r="L9203" s="193">
        <v>23.10125</v>
      </c>
      <c r="M9203" s="52" t="s">
        <v>939</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939</v>
      </c>
      <c r="K9204" s="41" t="s">
        <v>115</v>
      </c>
      <c r="L9204" s="193">
        <v>4.8882219999999998</v>
      </c>
      <c r="M9204" s="52" t="s">
        <v>939</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939</v>
      </c>
      <c r="K9205" s="41" t="s">
        <v>115</v>
      </c>
      <c r="L9205" s="193">
        <v>4.9076849999999999</v>
      </c>
      <c r="M9205" s="52" t="s">
        <v>939</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939</v>
      </c>
      <c r="K9206" s="41" t="s">
        <v>115</v>
      </c>
      <c r="L9206" s="193">
        <v>4.1848390000000002</v>
      </c>
      <c r="M9206" s="52" t="s">
        <v>939</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939</v>
      </c>
      <c r="K9207" s="41" t="s">
        <v>115</v>
      </c>
      <c r="L9207" s="193">
        <v>2.4121429999999999</v>
      </c>
      <c r="M9207" s="52" t="s">
        <v>939</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939</v>
      </c>
      <c r="K9208" s="41" t="s">
        <v>115</v>
      </c>
      <c r="L9208" s="193">
        <v>1.274019</v>
      </c>
      <c r="M9208" s="52" t="s">
        <v>939</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939</v>
      </c>
      <c r="K9209" s="41" t="s">
        <v>115</v>
      </c>
      <c r="L9209" s="193">
        <v>1.0582199999999999</v>
      </c>
      <c r="M9209" s="52" t="s">
        <v>939</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939</v>
      </c>
      <c r="K9210" s="41" t="s">
        <v>115</v>
      </c>
      <c r="L9210" s="193">
        <v>0.31702370000000002</v>
      </c>
      <c r="M9210" s="52" t="s">
        <v>939</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939</v>
      </c>
      <c r="K9211" s="41" t="s">
        <v>115</v>
      </c>
      <c r="L9211" s="193">
        <v>0.31921319999999997</v>
      </c>
      <c r="M9211" s="52" t="s">
        <v>939</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939</v>
      </c>
      <c r="K9212" s="41" t="s">
        <v>115</v>
      </c>
      <c r="L9212" s="193">
        <v>0.1873137</v>
      </c>
      <c r="M9212" s="52" t="s">
        <v>939</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939</v>
      </c>
      <c r="K9213" s="41" t="s">
        <v>115</v>
      </c>
      <c r="L9213" s="193">
        <v>0.1620848</v>
      </c>
      <c r="M9213" s="52" t="s">
        <v>939</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939</v>
      </c>
      <c r="K9214" s="41" t="s">
        <v>115</v>
      </c>
      <c r="L9214" s="193">
        <v>0.13246060000000001</v>
      </c>
      <c r="M9214" s="52" t="s">
        <v>939</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939</v>
      </c>
      <c r="K9215" s="41" t="s">
        <v>115</v>
      </c>
      <c r="L9215" s="193">
        <v>0.130998</v>
      </c>
      <c r="M9215" s="52" t="s">
        <v>939</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939</v>
      </c>
      <c r="K9216" s="41" t="s">
        <v>115</v>
      </c>
      <c r="L9216" s="193">
        <v>9.3882640000000003E-2</v>
      </c>
      <c r="M9216" s="52" t="s">
        <v>939</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939</v>
      </c>
      <c r="K9217" s="41" t="s">
        <v>115</v>
      </c>
      <c r="L9217" s="193">
        <v>6.16757E-2</v>
      </c>
      <c r="M9217" s="52" t="s">
        <v>939</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966</v>
      </c>
      <c r="K9218" s="185" t="s">
        <v>115</v>
      </c>
      <c r="L9218" s="193">
        <v>1.7026516143232584</v>
      </c>
      <c r="M9218" s="52" t="s">
        <v>966</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966</v>
      </c>
      <c r="K9219" s="185" t="s">
        <v>115</v>
      </c>
      <c r="L9219" s="193">
        <v>1.4118554536253214</v>
      </c>
      <c r="M9219" s="193" t="s">
        <v>966</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966</v>
      </c>
      <c r="K9220" s="185" t="s">
        <v>115</v>
      </c>
      <c r="L9220" s="193">
        <v>1.1790775461122394</v>
      </c>
      <c r="M9220" s="193" t="s">
        <v>966</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966</v>
      </c>
      <c r="K9221" s="185" t="s">
        <v>115</v>
      </c>
      <c r="L9221" s="193">
        <v>0.90263853780925274</v>
      </c>
      <c r="M9221" s="193" t="s">
        <v>966</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966</v>
      </c>
      <c r="K9222" s="185" t="s">
        <v>115</v>
      </c>
      <c r="L9222" s="193">
        <v>4.210243932902813</v>
      </c>
      <c r="M9222" s="193" t="s">
        <v>966</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966</v>
      </c>
      <c r="K9223" s="185" t="s">
        <v>115</v>
      </c>
      <c r="L9223" s="193">
        <v>4.4776583090424538</v>
      </c>
      <c r="M9223" s="193" t="s">
        <v>966</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966</v>
      </c>
      <c r="K9224" s="185" t="s">
        <v>115</v>
      </c>
      <c r="L9224" s="193">
        <v>4.0705669671297073</v>
      </c>
      <c r="M9224" s="193" t="s">
        <v>966</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966</v>
      </c>
      <c r="K9225" s="185" t="s">
        <v>115</v>
      </c>
      <c r="L9225" s="193">
        <v>3.5934292245656252</v>
      </c>
      <c r="M9225" s="193" t="s">
        <v>966</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939</v>
      </c>
      <c r="K9226" s="185" t="s">
        <v>115</v>
      </c>
      <c r="L9226" s="193">
        <v>32.630293103027896</v>
      </c>
      <c r="M9226" s="52" t="s">
        <v>939</v>
      </c>
      <c r="N9226" s="193" t="s">
        <v>116</v>
      </c>
      <c r="P9226" s="42" t="s">
        <v>2943</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939</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939</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939</v>
      </c>
      <c r="K9229" s="185" t="s">
        <v>115</v>
      </c>
      <c r="L9229" s="193">
        <v>259.16190374745702</v>
      </c>
      <c r="M9229" s="193" t="s">
        <v>939</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939</v>
      </c>
      <c r="K9230" s="185" t="s">
        <v>115</v>
      </c>
      <c r="L9230" s="193">
        <v>197.54811277845698</v>
      </c>
      <c r="M9230" s="193" t="s">
        <v>939</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939</v>
      </c>
      <c r="K9231" s="185" t="s">
        <v>115</v>
      </c>
      <c r="L9231" s="193">
        <v>167.35775154348201</v>
      </c>
      <c r="M9231" s="193" t="s">
        <v>939</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939</v>
      </c>
      <c r="K9232" s="185" t="s">
        <v>115</v>
      </c>
      <c r="L9232" s="193">
        <v>149.89443709380802</v>
      </c>
      <c r="M9232" s="193" t="s">
        <v>939</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939</v>
      </c>
      <c r="K9233" s="185" t="s">
        <v>115</v>
      </c>
      <c r="L9233" s="193">
        <v>156.08163361123502</v>
      </c>
      <c r="M9233" s="193" t="s">
        <v>939</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939</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939</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939</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939</v>
      </c>
      <c r="K9237" s="185" t="s">
        <v>115</v>
      </c>
      <c r="L9237" s="193">
        <v>1758.23470961362</v>
      </c>
      <c r="M9237" s="193" t="s">
        <v>939</v>
      </c>
      <c r="N9237" s="193" t="s">
        <v>116</v>
      </c>
      <c r="P9237" s="186" t="s">
        <v>2943</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939</v>
      </c>
      <c r="K9238" s="185" t="s">
        <v>115</v>
      </c>
      <c r="L9238" s="193">
        <v>1120.6223997142602</v>
      </c>
      <c r="M9238" s="193" t="s">
        <v>939</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939</v>
      </c>
      <c r="K9239" s="185" t="s">
        <v>115</v>
      </c>
      <c r="L9239" s="193">
        <v>915.83583107324966</v>
      </c>
      <c r="M9239" s="193" t="s">
        <v>939</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939</v>
      </c>
      <c r="K9240" s="185" t="s">
        <v>115</v>
      </c>
      <c r="L9240" s="193">
        <v>1093.8486932892897</v>
      </c>
      <c r="M9240" s="193" t="s">
        <v>939</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939</v>
      </c>
      <c r="K9241" s="185" t="s">
        <v>115</v>
      </c>
      <c r="L9241" s="193">
        <v>805.3860272229299</v>
      </c>
      <c r="M9241" s="193" t="s">
        <v>939</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939</v>
      </c>
      <c r="K9242" s="185" t="s">
        <v>115</v>
      </c>
      <c r="L9242" s="193">
        <v>664.10180078115991</v>
      </c>
      <c r="M9242" s="193" t="s">
        <v>939</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939</v>
      </c>
      <c r="K9243" s="185" t="s">
        <v>115</v>
      </c>
      <c r="L9243" s="193">
        <v>991.9981183429602</v>
      </c>
      <c r="M9243" s="193" t="s">
        <v>939</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939</v>
      </c>
      <c r="K9244" s="185" t="s">
        <v>115</v>
      </c>
      <c r="L9244" s="193">
        <v>880.62126019476</v>
      </c>
      <c r="M9244" s="193" t="s">
        <v>939</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939</v>
      </c>
      <c r="K9245" s="185" t="s">
        <v>115</v>
      </c>
      <c r="L9245" s="193">
        <v>748.98408928925005</v>
      </c>
      <c r="M9245" s="193" t="s">
        <v>939</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939</v>
      </c>
      <c r="K9246" s="185" t="s">
        <v>115</v>
      </c>
      <c r="L9246" s="193">
        <v>472.30042693146993</v>
      </c>
      <c r="M9246" s="193" t="s">
        <v>939</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939</v>
      </c>
      <c r="K9247" s="185" t="s">
        <v>115</v>
      </c>
      <c r="L9247" s="193">
        <v>219.05927206473496</v>
      </c>
      <c r="M9247" s="193" t="s">
        <v>939</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960</v>
      </c>
      <c r="K9248" s="185" t="s">
        <v>115</v>
      </c>
      <c r="L9248" s="193">
        <v>1.9</v>
      </c>
      <c r="M9248" s="193" t="s">
        <v>960</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960</v>
      </c>
      <c r="K9249" s="185" t="s">
        <v>115</v>
      </c>
      <c r="L9249" s="193">
        <v>1.9</v>
      </c>
      <c r="M9249" s="193" t="s">
        <v>960</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960</v>
      </c>
      <c r="K9250" s="185" t="s">
        <v>115</v>
      </c>
      <c r="L9250" s="193">
        <v>1.6</v>
      </c>
      <c r="M9250" s="193" t="s">
        <v>960</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960</v>
      </c>
      <c r="K9251" s="185" t="s">
        <v>115</v>
      </c>
      <c r="L9251" s="193">
        <v>1.3</v>
      </c>
      <c r="M9251" s="193" t="s">
        <v>960</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960</v>
      </c>
      <c r="K9252" s="185" t="s">
        <v>115</v>
      </c>
      <c r="L9252" s="193">
        <v>0.9</v>
      </c>
      <c r="M9252" s="193" t="s">
        <v>960</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960</v>
      </c>
      <c r="K9253" s="185" t="s">
        <v>115</v>
      </c>
      <c r="L9253" s="193">
        <v>0.7</v>
      </c>
      <c r="M9253" s="193" t="s">
        <v>960</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957</v>
      </c>
      <c r="K9254" s="185" t="s">
        <v>115</v>
      </c>
      <c r="L9254" s="193">
        <v>9.7344039530573898E-2</v>
      </c>
      <c r="M9254" s="52" t="s">
        <v>957</v>
      </c>
      <c r="N9254" s="193" t="s">
        <v>947</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957</v>
      </c>
      <c r="K9255" s="185" t="s">
        <v>115</v>
      </c>
      <c r="L9255" s="193">
        <v>0.29814700432365604</v>
      </c>
      <c r="M9255" s="193" t="s">
        <v>957</v>
      </c>
      <c r="N9255" s="193" t="s">
        <v>947</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957</v>
      </c>
      <c r="K9256" s="185" t="s">
        <v>115</v>
      </c>
      <c r="L9256" s="193">
        <v>0.176374305126622</v>
      </c>
      <c r="M9256" s="193" t="s">
        <v>957</v>
      </c>
      <c r="N9256" s="193" t="s">
        <v>947</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957</v>
      </c>
      <c r="K9257" s="185" t="s">
        <v>115</v>
      </c>
      <c r="L9257" s="193">
        <v>0.10339715873996291</v>
      </c>
      <c r="M9257" s="193" t="s">
        <v>957</v>
      </c>
      <c r="N9257" s="193" t="s">
        <v>947</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957</v>
      </c>
      <c r="K9258" s="185" t="s">
        <v>115</v>
      </c>
      <c r="L9258" s="193">
        <v>0.14598517603458894</v>
      </c>
      <c r="M9258" s="193" t="s">
        <v>957</v>
      </c>
      <c r="N9258" s="193" t="s">
        <v>947</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957</v>
      </c>
      <c r="K9259" s="185" t="s">
        <v>115</v>
      </c>
      <c r="L9259" s="193">
        <v>7.3008029647931016E-2</v>
      </c>
      <c r="M9259" s="193" t="s">
        <v>957</v>
      </c>
      <c r="N9259" s="193" t="s">
        <v>947</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957</v>
      </c>
      <c r="K9260" s="185" t="s">
        <v>115</v>
      </c>
      <c r="L9260" s="193">
        <v>4.8641136504014998E-2</v>
      </c>
      <c r="M9260" s="193" t="s">
        <v>957</v>
      </c>
      <c r="N9260" s="193" t="s">
        <v>947</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947</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957</v>
      </c>
      <c r="K9262" s="185" t="s">
        <v>115</v>
      </c>
      <c r="L9262" s="193">
        <v>0.18463655387908395</v>
      </c>
      <c r="M9262" s="193" t="s">
        <v>957</v>
      </c>
      <c r="N9262" s="193" t="s">
        <v>947</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957</v>
      </c>
      <c r="K9263" s="185" t="s">
        <v>115</v>
      </c>
      <c r="L9263" s="193">
        <v>0.36184269619974185</v>
      </c>
      <c r="M9263" s="193" t="s">
        <v>957</v>
      </c>
      <c r="N9263" s="193" t="s">
        <v>947</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957</v>
      </c>
      <c r="K9264" s="185" t="s">
        <v>115</v>
      </c>
      <c r="L9264" s="193">
        <v>0.34707360655894398</v>
      </c>
      <c r="M9264" s="193" t="s">
        <v>957</v>
      </c>
      <c r="N9264" s="193" t="s">
        <v>947</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957</v>
      </c>
      <c r="K9265" s="185" t="s">
        <v>115</v>
      </c>
      <c r="L9265" s="193">
        <v>0.177229075689674</v>
      </c>
      <c r="M9265" s="193" t="s">
        <v>957</v>
      </c>
      <c r="N9265" s="193" t="s">
        <v>947</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957</v>
      </c>
      <c r="K9266" s="185" t="s">
        <v>115</v>
      </c>
      <c r="L9266" s="193">
        <v>0.13296767350527</v>
      </c>
      <c r="M9266" s="193" t="s">
        <v>957</v>
      </c>
      <c r="N9266" s="193" t="s">
        <v>947</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957</v>
      </c>
      <c r="K9267" s="185" t="s">
        <v>115</v>
      </c>
      <c r="L9267" s="193">
        <v>8.4922265434634991E-2</v>
      </c>
      <c r="M9267" s="193" t="s">
        <v>957</v>
      </c>
      <c r="N9267" s="193" t="s">
        <v>947</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957</v>
      </c>
      <c r="K9268" s="185" t="s">
        <v>115</v>
      </c>
      <c r="L9268" s="193">
        <v>4.4330202291425799E-2</v>
      </c>
      <c r="M9268" s="193" t="s">
        <v>957</v>
      </c>
      <c r="N9268" s="193" t="s">
        <v>947</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947</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957</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957</v>
      </c>
      <c r="K9271" s="185" t="s">
        <v>115</v>
      </c>
      <c r="L9271" s="193">
        <v>0.19994503768136995</v>
      </c>
      <c r="M9271" s="193" t="s">
        <v>957</v>
      </c>
      <c r="N9271" s="193" t="s">
        <v>947</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957</v>
      </c>
      <c r="K9272" s="185" t="s">
        <v>115</v>
      </c>
      <c r="L9272" s="193">
        <v>0.33444818914515506</v>
      </c>
      <c r="M9272" s="193" t="s">
        <v>957</v>
      </c>
      <c r="N9272" s="193" t="s">
        <v>947</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957</v>
      </c>
      <c r="K9273" s="185" t="s">
        <v>115</v>
      </c>
      <c r="L9273" s="193">
        <v>0.4165005405591119</v>
      </c>
      <c r="M9273" s="193" t="s">
        <v>957</v>
      </c>
      <c r="N9273" s="193" t="s">
        <v>947</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957</v>
      </c>
      <c r="K9274" s="185" t="s">
        <v>115</v>
      </c>
      <c r="L9274" s="193">
        <v>0.43507907493642706</v>
      </c>
      <c r="M9274" s="193" t="s">
        <v>957</v>
      </c>
      <c r="N9274" s="193" t="s">
        <v>947</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957</v>
      </c>
      <c r="K9275" s="185" t="s">
        <v>115</v>
      </c>
      <c r="L9275" s="193">
        <v>0.21747097822944594</v>
      </c>
      <c r="M9275" s="193" t="s">
        <v>957</v>
      </c>
      <c r="N9275" s="193" t="s">
        <v>947</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957</v>
      </c>
      <c r="K9276" s="185" t="s">
        <v>115</v>
      </c>
      <c r="L9276" s="193">
        <v>0.111518831524486</v>
      </c>
      <c r="M9276" s="193" t="s">
        <v>957</v>
      </c>
      <c r="N9276" s="193" t="s">
        <v>947</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957</v>
      </c>
      <c r="K9277" s="185" t="s">
        <v>115</v>
      </c>
      <c r="L9277" s="193">
        <v>4.0879542183891004E-2</v>
      </c>
      <c r="M9277" s="193" t="s">
        <v>957</v>
      </c>
      <c r="N9277" s="193" t="s">
        <v>947</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957</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957</v>
      </c>
      <c r="K9279" s="185" t="s">
        <v>115</v>
      </c>
      <c r="L9279" s="193">
        <v>0.84248740592685412</v>
      </c>
      <c r="M9279" s="193" t="s">
        <v>957</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957</v>
      </c>
      <c r="K9280" s="185" t="s">
        <v>115</v>
      </c>
      <c r="L9280" s="193">
        <v>1.5842630172747807</v>
      </c>
      <c r="M9280" s="193" t="s">
        <v>957</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957</v>
      </c>
      <c r="K9281" s="185" t="s">
        <v>115</v>
      </c>
      <c r="L9281" s="193">
        <v>1.2545940323468749</v>
      </c>
      <c r="M9281" s="193" t="s">
        <v>957</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957</v>
      </c>
      <c r="K9282" s="185" t="s">
        <v>115</v>
      </c>
      <c r="L9282" s="193">
        <v>0.95235667230935406</v>
      </c>
      <c r="M9282" s="193" t="s">
        <v>957</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957</v>
      </c>
      <c r="K9283" s="185" t="s">
        <v>115</v>
      </c>
      <c r="L9283" s="193">
        <v>0.44869572311394895</v>
      </c>
      <c r="M9283" s="193" t="s">
        <v>957</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957</v>
      </c>
      <c r="K9284" s="185" t="s">
        <v>115</v>
      </c>
      <c r="L9284" s="193">
        <v>0.23809426689237362</v>
      </c>
      <c r="M9284" s="193" t="s">
        <v>957</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957</v>
      </c>
      <c r="K9285" s="185" t="s">
        <v>115</v>
      </c>
      <c r="L9285" s="193">
        <v>9.1554322775386707E-2</v>
      </c>
      <c r="M9285" s="193" t="s">
        <v>957</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957</v>
      </c>
      <c r="K9286" s="185" t="s">
        <v>115</v>
      </c>
      <c r="L9286" s="193">
        <v>9.1595113295669994E-2</v>
      </c>
      <c r="M9286" s="193" t="s">
        <v>957</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957</v>
      </c>
      <c r="K9287" s="185" t="s">
        <v>115</v>
      </c>
      <c r="L9287" s="193">
        <v>1.8682058289653494</v>
      </c>
      <c r="M9287" s="193" t="s">
        <v>957</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957</v>
      </c>
      <c r="K9288" s="185" t="s">
        <v>115</v>
      </c>
      <c r="L9288" s="193">
        <v>1.7307825661316305</v>
      </c>
      <c r="M9288" s="193" t="s">
        <v>957</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957</v>
      </c>
      <c r="K9289" s="185" t="s">
        <v>115</v>
      </c>
      <c r="L9289" s="193">
        <v>1.2363198792600598</v>
      </c>
      <c r="M9289" s="193" t="s">
        <v>957</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957</v>
      </c>
      <c r="K9290" s="185" t="s">
        <v>115</v>
      </c>
      <c r="L9290" s="193">
        <v>1.3370316738389998</v>
      </c>
      <c r="M9290" s="193" t="s">
        <v>957</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957</v>
      </c>
      <c r="K9291" s="185" t="s">
        <v>115</v>
      </c>
      <c r="L9291" s="193">
        <v>0.76007015969488978</v>
      </c>
      <c r="M9291" s="193" t="s">
        <v>957</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957</v>
      </c>
      <c r="K9292" s="185" t="s">
        <v>115</v>
      </c>
      <c r="L9292" s="193">
        <v>0.44871611837408598</v>
      </c>
      <c r="M9292" s="193" t="s">
        <v>957</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957</v>
      </c>
      <c r="K9293" s="185" t="s">
        <v>115</v>
      </c>
      <c r="L9293" s="193">
        <v>0.26558707756317307</v>
      </c>
      <c r="M9293" s="193" t="s">
        <v>957</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1029</v>
      </c>
      <c r="J9294" s="41" t="s">
        <v>957</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957</v>
      </c>
      <c r="K9295" s="185" t="s">
        <v>115</v>
      </c>
      <c r="L9295" s="193">
        <v>0.28999999999999998</v>
      </c>
      <c r="M9295" s="193" t="s">
        <v>957</v>
      </c>
      <c r="N9295" s="193" t="s">
        <v>947</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957</v>
      </c>
      <c r="K9296" s="185" t="s">
        <v>115</v>
      </c>
      <c r="L9296" s="193">
        <v>0.5</v>
      </c>
      <c r="M9296" s="193" t="s">
        <v>957</v>
      </c>
      <c r="N9296" s="193" t="s">
        <v>947</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957</v>
      </c>
      <c r="K9297" s="185" t="s">
        <v>115</v>
      </c>
      <c r="L9297" s="193">
        <v>0.4</v>
      </c>
      <c r="M9297" s="193" t="s">
        <v>957</v>
      </c>
      <c r="N9297" s="193" t="s">
        <v>947</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957</v>
      </c>
      <c r="K9298" s="185" t="s">
        <v>115</v>
      </c>
      <c r="L9298" s="193">
        <v>0.3</v>
      </c>
      <c r="M9298" s="193" t="s">
        <v>957</v>
      </c>
      <c r="N9298" s="193" t="s">
        <v>947</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957</v>
      </c>
      <c r="K9299" s="185" t="s">
        <v>115</v>
      </c>
      <c r="L9299" s="193">
        <v>0.23</v>
      </c>
      <c r="M9299" s="193" t="s">
        <v>957</v>
      </c>
      <c r="N9299" s="193" t="s">
        <v>947</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957</v>
      </c>
      <c r="K9300" s="185" t="s">
        <v>115</v>
      </c>
      <c r="L9300" s="193">
        <v>0.19</v>
      </c>
      <c r="M9300" s="193" t="s">
        <v>957</v>
      </c>
      <c r="N9300" s="193" t="s">
        <v>947</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957</v>
      </c>
      <c r="K9301" s="185" t="s">
        <v>115</v>
      </c>
      <c r="L9301" s="193">
        <v>0.11</v>
      </c>
      <c r="M9301" s="193" t="s">
        <v>957</v>
      </c>
      <c r="N9301" s="193" t="s">
        <v>947</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957</v>
      </c>
      <c r="K9302" s="185" t="s">
        <v>115</v>
      </c>
      <c r="L9302" s="193">
        <v>0.08</v>
      </c>
      <c r="M9302" s="193" t="s">
        <v>957</v>
      </c>
      <c r="N9302" s="193" t="s">
        <v>947</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957</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957</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957</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957</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957</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957</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957</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957</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957</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957</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957</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957</v>
      </c>
      <c r="K9314" s="185" t="s">
        <v>115</v>
      </c>
      <c r="L9314" s="193">
        <v>0.24</v>
      </c>
      <c r="M9314" s="193" t="s">
        <v>957</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957</v>
      </c>
      <c r="K9315" s="185" t="s">
        <v>115</v>
      </c>
      <c r="L9315" s="193">
        <v>0.51400000000000001</v>
      </c>
      <c r="M9315" s="193" t="s">
        <v>957</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957</v>
      </c>
      <c r="K9316" s="185" t="s">
        <v>115</v>
      </c>
      <c r="L9316" s="193">
        <v>0.432</v>
      </c>
      <c r="M9316" s="193" t="s">
        <v>957</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957</v>
      </c>
      <c r="K9317" s="185" t="s">
        <v>115</v>
      </c>
      <c r="L9317" s="193">
        <v>0.39100000000000001</v>
      </c>
      <c r="M9317" s="193" t="s">
        <v>957</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957</v>
      </c>
      <c r="K9318" s="185" t="s">
        <v>115</v>
      </c>
      <c r="L9318" s="193">
        <v>0.34599999999999997</v>
      </c>
      <c r="M9318" s="193" t="s">
        <v>957</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957</v>
      </c>
      <c r="K9319" s="185" t="s">
        <v>115</v>
      </c>
      <c r="L9319" s="193">
        <v>0.252</v>
      </c>
      <c r="M9319" s="193" t="s">
        <v>957</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957</v>
      </c>
      <c r="K9320" s="185" t="s">
        <v>115</v>
      </c>
      <c r="L9320" s="193">
        <v>0.20399999999999999</v>
      </c>
      <c r="M9320" s="193" t="s">
        <v>957</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957</v>
      </c>
      <c r="K9321" s="185" t="s">
        <v>115</v>
      </c>
      <c r="L9321" s="193">
        <v>0.14599999999999999</v>
      </c>
      <c r="M9321" s="193" t="s">
        <v>957</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957</v>
      </c>
      <c r="K9322" s="185" t="s">
        <v>115</v>
      </c>
      <c r="L9322" s="193">
        <v>9.8000000000000004E-2</v>
      </c>
      <c r="M9322" s="193" t="s">
        <v>957</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957</v>
      </c>
      <c r="K9323" s="185" t="s">
        <v>115</v>
      </c>
      <c r="L9323" s="193">
        <v>4.8000000000000001E-2</v>
      </c>
      <c r="M9323" s="193" t="s">
        <v>957</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957</v>
      </c>
      <c r="K9324" s="185" t="s">
        <v>115</v>
      </c>
      <c r="L9324" s="193">
        <v>2.5999999999999999E-2</v>
      </c>
      <c r="M9324" s="193" t="s">
        <v>957</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957</v>
      </c>
      <c r="K9325" s="185" t="s">
        <v>115</v>
      </c>
      <c r="L9325" s="193">
        <v>1.6E-2</v>
      </c>
      <c r="M9325" s="193" t="s">
        <v>957</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957</v>
      </c>
      <c r="K9326" s="185" t="s">
        <v>115</v>
      </c>
      <c r="L9326" s="193">
        <v>0.17699999999999999</v>
      </c>
      <c r="M9326" s="193" t="s">
        <v>957</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957</v>
      </c>
      <c r="K9327" s="185" t="s">
        <v>115</v>
      </c>
      <c r="L9327" s="193">
        <v>0.41299999999999998</v>
      </c>
      <c r="M9327" s="193" t="s">
        <v>957</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957</v>
      </c>
      <c r="K9328" s="185" t="s">
        <v>115</v>
      </c>
      <c r="L9328" s="193">
        <v>0.60399999999999998</v>
      </c>
      <c r="M9328" s="193" t="s">
        <v>957</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957</v>
      </c>
      <c r="K9329" s="185" t="s">
        <v>115</v>
      </c>
      <c r="L9329" s="193">
        <v>0.59299999999999997</v>
      </c>
      <c r="M9329" s="193" t="s">
        <v>957</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957</v>
      </c>
      <c r="K9330" s="185" t="s">
        <v>115</v>
      </c>
      <c r="L9330" s="193">
        <v>0.56299999999999994</v>
      </c>
      <c r="M9330" s="193" t="s">
        <v>957</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957</v>
      </c>
      <c r="K9331" s="185" t="s">
        <v>115</v>
      </c>
      <c r="L9331" s="193">
        <v>0.47899999999999998</v>
      </c>
      <c r="M9331" s="193" t="s">
        <v>957</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957</v>
      </c>
      <c r="K9332" s="185" t="s">
        <v>115</v>
      </c>
      <c r="L9332" s="193">
        <v>0.36599999999999999</v>
      </c>
      <c r="M9332" s="193" t="s">
        <v>957</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957</v>
      </c>
      <c r="K9333" s="185" t="s">
        <v>115</v>
      </c>
      <c r="L9333" s="193">
        <v>0.24099999999999999</v>
      </c>
      <c r="M9333" s="193" t="s">
        <v>957</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957</v>
      </c>
      <c r="K9334" s="185" t="s">
        <v>115</v>
      </c>
      <c r="L9334" s="193">
        <v>0.161</v>
      </c>
      <c r="M9334" s="193" t="s">
        <v>957</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957</v>
      </c>
      <c r="K9335" s="185" t="s">
        <v>115</v>
      </c>
      <c r="L9335" s="193">
        <v>6.4000000000000001E-2</v>
      </c>
      <c r="M9335" s="193" t="s">
        <v>957</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957</v>
      </c>
      <c r="K9336" s="185" t="s">
        <v>115</v>
      </c>
      <c r="L9336" s="193">
        <v>3.5000000000000003E-2</v>
      </c>
      <c r="M9336" s="193" t="s">
        <v>957</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957</v>
      </c>
      <c r="K9337" s="185" t="s">
        <v>115</v>
      </c>
      <c r="L9337" s="193">
        <v>1.7999999999999999E-2</v>
      </c>
      <c r="M9337" s="193" t="s">
        <v>957</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957</v>
      </c>
      <c r="K9338" s="185" t="s">
        <v>115</v>
      </c>
      <c r="L9338" s="193">
        <v>0.23</v>
      </c>
      <c r="M9338" s="193" t="s">
        <v>957</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957</v>
      </c>
      <c r="K9339" s="185" t="s">
        <v>115</v>
      </c>
      <c r="L9339" s="193">
        <v>0.45600000000000002</v>
      </c>
      <c r="M9339" s="193" t="s">
        <v>957</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957</v>
      </c>
      <c r="K9340" s="185" t="s">
        <v>115</v>
      </c>
      <c r="L9340" s="193">
        <v>0.60299999999999998</v>
      </c>
      <c r="M9340" s="193" t="s">
        <v>957</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957</v>
      </c>
      <c r="K9341" s="185" t="s">
        <v>115</v>
      </c>
      <c r="L9341" s="193">
        <v>0.39700000000000002</v>
      </c>
      <c r="M9341" s="193" t="s">
        <v>957</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957</v>
      </c>
      <c r="K9342" s="185" t="s">
        <v>115</v>
      </c>
      <c r="L9342" s="193">
        <v>0.42699999999999999</v>
      </c>
      <c r="M9342" s="193" t="s">
        <v>957</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957</v>
      </c>
      <c r="K9343" s="185" t="s">
        <v>115</v>
      </c>
      <c r="L9343" s="193">
        <v>0.34899999999999998</v>
      </c>
      <c r="M9343" s="193" t="s">
        <v>957</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957</v>
      </c>
      <c r="K9344" s="185" t="s">
        <v>115</v>
      </c>
      <c r="L9344" s="193">
        <v>0.33400000000000002</v>
      </c>
      <c r="M9344" s="193" t="s">
        <v>957</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957</v>
      </c>
      <c r="K9345" s="185" t="s">
        <v>115</v>
      </c>
      <c r="L9345" s="193">
        <v>0.28899999999999998</v>
      </c>
      <c r="M9345" s="193" t="s">
        <v>957</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957</v>
      </c>
      <c r="K9346" s="185" t="s">
        <v>115</v>
      </c>
      <c r="L9346" s="193">
        <v>0.19900000000000001</v>
      </c>
      <c r="M9346" s="193" t="s">
        <v>957</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957</v>
      </c>
      <c r="K9347" s="185" t="s">
        <v>115</v>
      </c>
      <c r="L9347" s="193">
        <v>8.6999999999999994E-2</v>
      </c>
      <c r="M9347" s="193" t="s">
        <v>957</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957</v>
      </c>
      <c r="K9348" s="185" t="s">
        <v>115</v>
      </c>
      <c r="L9348" s="193">
        <v>6.0999999999999999E-2</v>
      </c>
      <c r="M9348" s="193" t="s">
        <v>957</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957</v>
      </c>
      <c r="K9349" s="185" t="s">
        <v>115</v>
      </c>
      <c r="L9349" s="193">
        <v>2.7E-2</v>
      </c>
      <c r="M9349" s="193" t="s">
        <v>957</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957</v>
      </c>
      <c r="K9350" s="185" t="s">
        <v>115</v>
      </c>
      <c r="L9350" s="193">
        <v>0.39500000000000002</v>
      </c>
      <c r="M9350" s="193" t="s">
        <v>957</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957</v>
      </c>
      <c r="K9351" s="185" t="s">
        <v>115</v>
      </c>
      <c r="L9351" s="193">
        <v>0.53200000000000003</v>
      </c>
      <c r="M9351" s="193" t="s">
        <v>957</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957</v>
      </c>
      <c r="K9352" s="185" t="s">
        <v>115</v>
      </c>
      <c r="L9352" s="193">
        <v>0.55000000000000004</v>
      </c>
      <c r="M9352" s="193" t="s">
        <v>957</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957</v>
      </c>
      <c r="K9353" s="185" t="s">
        <v>115</v>
      </c>
      <c r="L9353" s="193">
        <v>0.41899999999999998</v>
      </c>
      <c r="M9353" s="193" t="s">
        <v>957</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957</v>
      </c>
      <c r="K9354" s="185" t="s">
        <v>115</v>
      </c>
      <c r="L9354" s="193">
        <v>0.308</v>
      </c>
      <c r="M9354" s="193" t="s">
        <v>957</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957</v>
      </c>
      <c r="K9355" s="185" t="s">
        <v>115</v>
      </c>
      <c r="L9355" s="193">
        <v>0.38100000000000001</v>
      </c>
      <c r="M9355" s="193" t="s">
        <v>957</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957</v>
      </c>
      <c r="K9356" s="185" t="s">
        <v>115</v>
      </c>
      <c r="L9356" s="193">
        <v>0.39</v>
      </c>
      <c r="M9356" s="193" t="s">
        <v>957</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957</v>
      </c>
      <c r="K9357" s="185" t="s">
        <v>115</v>
      </c>
      <c r="L9357" s="193">
        <v>0.25600000000000001</v>
      </c>
      <c r="M9357" s="193" t="s">
        <v>957</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957</v>
      </c>
      <c r="K9358" s="185" t="s">
        <v>115</v>
      </c>
      <c r="L9358" s="193">
        <v>0.16900000000000001</v>
      </c>
      <c r="M9358" s="193" t="s">
        <v>957</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957</v>
      </c>
      <c r="K9359" s="185" t="s">
        <v>115</v>
      </c>
      <c r="L9359" s="193">
        <v>9.5000000000000001E-2</v>
      </c>
      <c r="M9359" s="193" t="s">
        <v>957</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957</v>
      </c>
      <c r="K9360" s="185" t="s">
        <v>115</v>
      </c>
      <c r="L9360" s="193">
        <v>0.06</v>
      </c>
      <c r="M9360" s="193" t="s">
        <v>957</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957</v>
      </c>
      <c r="K9361" s="185" t="s">
        <v>115</v>
      </c>
      <c r="L9361" s="193">
        <v>3.5000000000000003E-2</v>
      </c>
      <c r="M9361" s="193" t="s">
        <v>957</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957</v>
      </c>
      <c r="K9362" s="185" t="s">
        <v>115</v>
      </c>
      <c r="L9362" s="193">
        <v>0.13200000000000001</v>
      </c>
      <c r="M9362" s="193" t="s">
        <v>957</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957</v>
      </c>
      <c r="K9363" s="185" t="s">
        <v>115</v>
      </c>
      <c r="L9363" s="193">
        <v>0.13600000000000001</v>
      </c>
      <c r="M9363" s="193" t="s">
        <v>957</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957</v>
      </c>
      <c r="K9364" s="185" t="s">
        <v>115</v>
      </c>
      <c r="L9364" s="193">
        <v>0.248</v>
      </c>
      <c r="M9364" s="193" t="s">
        <v>957</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957</v>
      </c>
      <c r="K9365" s="185" t="s">
        <v>115</v>
      </c>
      <c r="L9365" s="193">
        <v>0.34300000000000003</v>
      </c>
      <c r="M9365" s="193" t="s">
        <v>957</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957</v>
      </c>
      <c r="K9366" s="185" t="s">
        <v>115</v>
      </c>
      <c r="L9366" s="193">
        <v>0.51600000000000001</v>
      </c>
      <c r="M9366" s="193" t="s">
        <v>957</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957</v>
      </c>
      <c r="K9367" s="185" t="s">
        <v>115</v>
      </c>
      <c r="L9367" s="193">
        <v>0.32300000000000001</v>
      </c>
      <c r="M9367" s="193" t="s">
        <v>957</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957</v>
      </c>
      <c r="K9368" s="185" t="s">
        <v>115</v>
      </c>
      <c r="L9368" s="193">
        <v>0.245</v>
      </c>
      <c r="M9368" s="193" t="s">
        <v>957</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957</v>
      </c>
      <c r="K9369" s="185" t="s">
        <v>115</v>
      </c>
      <c r="L9369" s="193">
        <v>0.186</v>
      </c>
      <c r="M9369" s="193" t="s">
        <v>957</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957</v>
      </c>
      <c r="K9370" s="185" t="s">
        <v>115</v>
      </c>
      <c r="L9370" s="193">
        <v>0.13300000000000001</v>
      </c>
      <c r="M9370" s="193" t="s">
        <v>957</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957</v>
      </c>
      <c r="K9371" s="185" t="s">
        <v>115</v>
      </c>
      <c r="L9371" s="193">
        <v>7.0000000000000007E-2</v>
      </c>
      <c r="M9371" s="193" t="s">
        <v>957</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957</v>
      </c>
      <c r="K9372" s="185" t="s">
        <v>115</v>
      </c>
      <c r="L9372" s="193">
        <v>4.2999999999999997E-2</v>
      </c>
      <c r="M9372" s="193" t="s">
        <v>957</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957</v>
      </c>
      <c r="K9373" s="185" t="s">
        <v>115</v>
      </c>
      <c r="L9373" s="193">
        <v>2.4E-2</v>
      </c>
      <c r="M9373" s="193" t="s">
        <v>957</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957</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957</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957</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957</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957</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957</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957</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957</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957</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957</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957</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E2" activePane="bottomRight" state="frozen"/>
      <selection pane="topRight" activeCell="E1" sqref="E1"/>
      <selection pane="bottomLeft" activeCell="A2" sqref="A2"/>
      <selection pane="bottomRight" activeCell="B3" sqref="B3"/>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1077</v>
      </c>
      <c r="C1" s="96" t="s">
        <v>13</v>
      </c>
      <c r="D1" s="95" t="s">
        <v>14</v>
      </c>
      <c r="E1" s="102" t="s">
        <v>1404</v>
      </c>
      <c r="F1" s="36" t="s">
        <v>1078</v>
      </c>
      <c r="G1" s="104" t="s">
        <v>1405</v>
      </c>
      <c r="H1" s="67" t="s">
        <v>1079</v>
      </c>
      <c r="I1" s="104" t="s">
        <v>16</v>
      </c>
      <c r="J1" s="31" t="s">
        <v>1080</v>
      </c>
      <c r="K1" s="31" t="s">
        <v>1081</v>
      </c>
      <c r="L1" s="201" t="s">
        <v>1082</v>
      </c>
      <c r="M1" s="201" t="s">
        <v>1083</v>
      </c>
      <c r="N1" s="51" t="s">
        <v>1084</v>
      </c>
      <c r="O1" s="51" t="s">
        <v>1085</v>
      </c>
      <c r="P1" s="63" t="s">
        <v>1086</v>
      </c>
      <c r="Q1" s="63" t="s">
        <v>1087</v>
      </c>
      <c r="R1" s="32" t="s">
        <v>1088</v>
      </c>
      <c r="S1" s="33" t="s">
        <v>1089</v>
      </c>
      <c r="T1" s="34" t="s">
        <v>1090</v>
      </c>
      <c r="U1" s="35" t="s">
        <v>1091</v>
      </c>
      <c r="V1" s="36" t="s">
        <v>913</v>
      </c>
      <c r="W1" s="29" t="s">
        <v>935</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1100</v>
      </c>
      <c r="L2" s="201"/>
      <c r="M2" s="201"/>
      <c r="N2" s="193">
        <v>2.5588235294117645</v>
      </c>
      <c r="O2" s="193" t="s">
        <v>1100</v>
      </c>
      <c r="P2" s="202"/>
      <c r="Q2" s="202"/>
      <c r="R2" s="182">
        <v>0</v>
      </c>
      <c r="S2" s="183" t="s">
        <v>936</v>
      </c>
      <c r="T2" s="184">
        <v>74</v>
      </c>
      <c r="U2" s="185" t="s">
        <v>936</v>
      </c>
      <c r="V2" s="186" t="s">
        <v>59</v>
      </c>
      <c r="W2" s="181"/>
      <c r="X2" s="176">
        <v>100</v>
      </c>
      <c r="Y2" s="180"/>
      <c r="Z2" s="180" t="s">
        <v>57</v>
      </c>
      <c r="AA2" s="176" t="s">
        <v>58</v>
      </c>
      <c r="AB2" s="176" t="s">
        <v>1325</v>
      </c>
      <c r="AC2" s="176" t="s">
        <v>59</v>
      </c>
      <c r="AD2" s="176" t="s">
        <v>166</v>
      </c>
      <c r="AE2" s="177"/>
      <c r="AF2" s="177" t="s">
        <v>361</v>
      </c>
      <c r="AG2" s="178"/>
      <c r="AH2" s="177"/>
      <c r="AI2" s="177" t="s">
        <v>1326</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1120</v>
      </c>
      <c r="L3" s="201"/>
      <c r="M3" s="201"/>
      <c r="N3" s="193">
        <f>3.4/55</f>
        <v>6.1818181818181814E-2</v>
      </c>
      <c r="O3" s="193" t="s">
        <v>1101</v>
      </c>
      <c r="P3" s="202"/>
      <c r="Q3" s="202"/>
      <c r="R3" s="182">
        <v>0</v>
      </c>
      <c r="S3" s="183" t="s">
        <v>936</v>
      </c>
      <c r="T3" s="184">
        <v>113</v>
      </c>
      <c r="U3" s="185" t="s">
        <v>936</v>
      </c>
      <c r="V3" s="186" t="s">
        <v>59</v>
      </c>
      <c r="W3" s="181"/>
      <c r="X3" s="176">
        <v>600</v>
      </c>
      <c r="Y3" s="180"/>
      <c r="Z3" s="180" t="s">
        <v>57</v>
      </c>
      <c r="AA3" s="176" t="s">
        <v>58</v>
      </c>
      <c r="AB3" s="176" t="s">
        <v>182</v>
      </c>
      <c r="AC3" s="176" t="s">
        <v>59</v>
      </c>
      <c r="AD3" s="176"/>
      <c r="AE3" s="177"/>
      <c r="AF3" s="177" t="s">
        <v>1121</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1122</v>
      </c>
      <c r="N4" s="193">
        <v>5.3999999999999999E-2</v>
      </c>
      <c r="O4" s="193" t="s">
        <v>1123</v>
      </c>
      <c r="P4" s="202">
        <v>1.2E-2</v>
      </c>
      <c r="Q4" s="202" t="s">
        <v>1122</v>
      </c>
      <c r="R4" s="182">
        <v>0</v>
      </c>
      <c r="S4" s="183" t="s">
        <v>936</v>
      </c>
      <c r="T4" s="184">
        <v>113</v>
      </c>
      <c r="U4" s="185">
        <v>185</v>
      </c>
      <c r="V4" s="186" t="s">
        <v>59</v>
      </c>
      <c r="W4" s="181"/>
      <c r="X4" s="176">
        <v>600</v>
      </c>
      <c r="Y4" s="180"/>
      <c r="Z4" s="180" t="s">
        <v>57</v>
      </c>
      <c r="AA4" s="176" t="s">
        <v>58</v>
      </c>
      <c r="AB4" s="176" t="s">
        <v>182</v>
      </c>
      <c r="AC4" s="176" t="s">
        <v>59</v>
      </c>
      <c r="AD4" s="176"/>
      <c r="AE4" s="177"/>
      <c r="AF4" s="177" t="s">
        <v>1121</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1122</v>
      </c>
      <c r="N5" s="193">
        <v>0.20200000000000001</v>
      </c>
      <c r="O5" s="193" t="s">
        <v>1123</v>
      </c>
      <c r="P5" s="202">
        <v>4.2000000000000003E-2</v>
      </c>
      <c r="Q5" s="202" t="s">
        <v>1122</v>
      </c>
      <c r="R5" s="182">
        <v>0</v>
      </c>
      <c r="S5" s="183" t="s">
        <v>936</v>
      </c>
      <c r="T5" s="184">
        <v>185</v>
      </c>
      <c r="U5" s="185" t="s">
        <v>936</v>
      </c>
      <c r="V5" s="186" t="s">
        <v>59</v>
      </c>
      <c r="W5" s="181"/>
      <c r="X5" s="176">
        <v>600</v>
      </c>
      <c r="Y5" s="180"/>
      <c r="Z5" s="180" t="s">
        <v>57</v>
      </c>
      <c r="AA5" s="176" t="s">
        <v>58</v>
      </c>
      <c r="AB5" s="176" t="s">
        <v>182</v>
      </c>
      <c r="AC5" s="176" t="s">
        <v>59</v>
      </c>
      <c r="AD5" s="176"/>
      <c r="AE5" s="177"/>
      <c r="AF5" s="177" t="s">
        <v>1121</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1122</v>
      </c>
      <c r="N6" s="193">
        <v>3.12</v>
      </c>
      <c r="O6" s="193" t="s">
        <v>1123</v>
      </c>
      <c r="P6" s="202">
        <v>0.37</v>
      </c>
      <c r="Q6" s="202" t="s">
        <v>1122</v>
      </c>
      <c r="R6" s="182">
        <v>0</v>
      </c>
      <c r="S6" s="183" t="s">
        <v>936</v>
      </c>
      <c r="T6" s="184">
        <v>74</v>
      </c>
      <c r="U6" s="185">
        <v>170</v>
      </c>
      <c r="V6" s="186" t="s">
        <v>59</v>
      </c>
      <c r="W6" s="181"/>
      <c r="X6" s="176">
        <v>200</v>
      </c>
      <c r="Y6" s="180"/>
      <c r="Z6" s="180" t="s">
        <v>57</v>
      </c>
      <c r="AA6" s="176" t="s">
        <v>58</v>
      </c>
      <c r="AB6" s="176" t="s">
        <v>831</v>
      </c>
      <c r="AC6" s="176" t="s">
        <v>59</v>
      </c>
      <c r="AD6" s="176"/>
      <c r="AE6" s="177"/>
      <c r="AF6" s="177" t="s">
        <v>1124</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1122</v>
      </c>
      <c r="N7" s="193">
        <v>1.92</v>
      </c>
      <c r="O7" s="193" t="s">
        <v>1123</v>
      </c>
      <c r="P7" s="202">
        <v>0.31</v>
      </c>
      <c r="Q7" s="202" t="s">
        <v>1122</v>
      </c>
      <c r="R7" s="182">
        <v>0</v>
      </c>
      <c r="S7" s="183" t="s">
        <v>936</v>
      </c>
      <c r="T7" s="184">
        <v>170</v>
      </c>
      <c r="U7" s="185" t="s">
        <v>936</v>
      </c>
      <c r="V7" s="186" t="s">
        <v>59</v>
      </c>
      <c r="W7" s="181"/>
      <c r="X7" s="176">
        <v>200</v>
      </c>
      <c r="Y7" s="180"/>
      <c r="Z7" s="180" t="s">
        <v>57</v>
      </c>
      <c r="AA7" s="176" t="s">
        <v>58</v>
      </c>
      <c r="AB7" s="176" t="s">
        <v>831</v>
      </c>
      <c r="AC7" s="176" t="s">
        <v>59</v>
      </c>
      <c r="AD7" s="176"/>
      <c r="AE7" s="177"/>
      <c r="AF7" s="177" t="s">
        <v>1124</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1100</v>
      </c>
      <c r="L8" s="201"/>
      <c r="M8" s="201"/>
      <c r="N8" s="193">
        <f>3.9/23</f>
        <v>0.16956521739130434</v>
      </c>
      <c r="O8" s="193" t="s">
        <v>1101</v>
      </c>
      <c r="P8" s="202"/>
      <c r="Q8" s="202"/>
      <c r="R8" s="182">
        <v>0</v>
      </c>
      <c r="S8" s="183" t="s">
        <v>936</v>
      </c>
      <c r="T8" s="184">
        <v>166</v>
      </c>
      <c r="U8" s="185" t="s">
        <v>936</v>
      </c>
      <c r="V8" s="186" t="s">
        <v>59</v>
      </c>
      <c r="W8" s="181"/>
      <c r="X8" s="176">
        <v>600</v>
      </c>
      <c r="Y8" s="180"/>
      <c r="Z8" s="180" t="s">
        <v>57</v>
      </c>
      <c r="AA8" s="176" t="s">
        <v>58</v>
      </c>
      <c r="AB8" s="176" t="s">
        <v>1102</v>
      </c>
      <c r="AC8" s="176" t="s">
        <v>59</v>
      </c>
      <c r="AD8" s="176"/>
      <c r="AE8" s="177" t="s">
        <v>1103</v>
      </c>
      <c r="AF8" s="177"/>
      <c r="AG8" s="178"/>
      <c r="AH8" s="177"/>
      <c r="AI8" s="177" t="s">
        <v>1104</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834</v>
      </c>
      <c r="G9" s="205" t="str">
        <f>IF(AND(A9&lt;&gt;"",ISNUMBER(A9)),VLOOKUP(A9,Studies!A:BR,13,FALSE),"")</f>
        <v>PO</v>
      </c>
      <c r="H9" s="138" t="str">
        <f t="shared" si="0"/>
        <v>PO</v>
      </c>
      <c r="I9" s="205" t="str">
        <f>IF(AND(A9&lt;&gt;"",ISNUMBER(A9)),VLOOKUP(A9,Studies!A:BR,6,FALSE),"")</f>
        <v>Plasma</v>
      </c>
      <c r="J9" s="187">
        <f>466/49</f>
        <v>9.5102040816326525</v>
      </c>
      <c r="K9" s="187" t="s">
        <v>1100</v>
      </c>
      <c r="L9" s="201"/>
      <c r="M9" s="201"/>
      <c r="N9" s="193">
        <f>55/23</f>
        <v>2.3913043478260869</v>
      </c>
      <c r="O9" s="193" t="s">
        <v>1101</v>
      </c>
      <c r="P9" s="202"/>
      <c r="Q9" s="202"/>
      <c r="R9" s="182">
        <v>0</v>
      </c>
      <c r="S9" s="183" t="s">
        <v>936</v>
      </c>
      <c r="T9" s="184">
        <v>118</v>
      </c>
      <c r="U9" s="185" t="s">
        <v>936</v>
      </c>
      <c r="V9" s="186" t="s">
        <v>59</v>
      </c>
      <c r="W9" s="181"/>
      <c r="X9" s="176">
        <v>400</v>
      </c>
      <c r="Y9" s="180"/>
      <c r="Z9" s="180" t="s">
        <v>57</v>
      </c>
      <c r="AA9" s="176" t="s">
        <v>58</v>
      </c>
      <c r="AB9" s="176" t="s">
        <v>508</v>
      </c>
      <c r="AC9" s="176" t="s">
        <v>59</v>
      </c>
      <c r="AD9" s="176"/>
      <c r="AE9" s="177" t="s">
        <v>1105</v>
      </c>
      <c r="AF9" s="177"/>
      <c r="AG9" s="178"/>
      <c r="AH9" s="177"/>
      <c r="AI9" s="177" t="s">
        <v>1106</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1100</v>
      </c>
      <c r="L10" s="201"/>
      <c r="M10" s="201"/>
      <c r="N10" s="193">
        <f>1.1/7.4</f>
        <v>0.14864864864864866</v>
      </c>
      <c r="O10" s="193" t="s">
        <v>1101</v>
      </c>
      <c r="P10" s="202"/>
      <c r="Q10" s="202"/>
      <c r="R10" s="182">
        <v>0</v>
      </c>
      <c r="S10" s="183" t="s">
        <v>936</v>
      </c>
      <c r="T10" s="184">
        <v>190</v>
      </c>
      <c r="U10" s="185" t="s">
        <v>936</v>
      </c>
      <c r="V10" s="186" t="s">
        <v>59</v>
      </c>
      <c r="W10" s="181"/>
      <c r="X10" s="176">
        <v>600</v>
      </c>
      <c r="Y10" s="180"/>
      <c r="Z10" s="180" t="s">
        <v>57</v>
      </c>
      <c r="AA10" s="176" t="s">
        <v>58</v>
      </c>
      <c r="AB10" s="176" t="s">
        <v>1102</v>
      </c>
      <c r="AC10" s="176" t="s">
        <v>59</v>
      </c>
      <c r="AD10" s="176"/>
      <c r="AE10" s="177" t="s">
        <v>1103</v>
      </c>
      <c r="AF10" s="177"/>
      <c r="AG10" s="178"/>
      <c r="AH10" s="177"/>
      <c r="AI10" s="177" t="s">
        <v>1104</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834</v>
      </c>
      <c r="G11" s="205" t="str">
        <f>IF(AND(A11&lt;&gt;"",ISNUMBER(A11)),VLOOKUP(A11,Studies!A:BR,13,FALSE),"")</f>
        <v>PO</v>
      </c>
      <c r="H11" s="138" t="str">
        <f t="shared" si="0"/>
        <v>PO</v>
      </c>
      <c r="I11" s="205" t="str">
        <f>IF(AND(A11&lt;&gt;"",ISNUMBER(A11)),VLOOKUP(A11,Studies!A:BR,6,FALSE),"")</f>
        <v>Plasma</v>
      </c>
      <c r="J11" s="187">
        <f>364/29</f>
        <v>12.551724137931034</v>
      </c>
      <c r="K11" s="187" t="s">
        <v>1100</v>
      </c>
      <c r="L11" s="201"/>
      <c r="M11" s="201"/>
      <c r="N11" s="193">
        <f>55/7.4</f>
        <v>7.4324324324324325</v>
      </c>
      <c r="O11" s="193" t="s">
        <v>1101</v>
      </c>
      <c r="P11" s="202"/>
      <c r="Q11" s="202"/>
      <c r="R11" s="182">
        <v>0</v>
      </c>
      <c r="S11" s="183" t="s">
        <v>936</v>
      </c>
      <c r="T11" s="184">
        <v>190</v>
      </c>
      <c r="U11" s="185" t="s">
        <v>936</v>
      </c>
      <c r="V11" s="186" t="s">
        <v>59</v>
      </c>
      <c r="W11" s="181"/>
      <c r="X11" s="176">
        <v>400</v>
      </c>
      <c r="Y11" s="180"/>
      <c r="Z11" s="180" t="s">
        <v>57</v>
      </c>
      <c r="AA11" s="176" t="s">
        <v>58</v>
      </c>
      <c r="AB11" s="176" t="s">
        <v>508</v>
      </c>
      <c r="AC11" s="176" t="s">
        <v>59</v>
      </c>
      <c r="AD11" s="176"/>
      <c r="AE11" s="177" t="s">
        <v>1105</v>
      </c>
      <c r="AF11" s="177"/>
      <c r="AG11" s="178"/>
      <c r="AH11" s="177"/>
      <c r="AI11" s="177" t="s">
        <v>1106</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1100</v>
      </c>
      <c r="L12" s="201"/>
      <c r="M12" s="201"/>
      <c r="N12" s="193">
        <v>0.22580645161290325</v>
      </c>
      <c r="O12" s="193" t="s">
        <v>1100</v>
      </c>
      <c r="P12" s="202"/>
      <c r="Q12" s="202"/>
      <c r="R12" s="182">
        <v>0</v>
      </c>
      <c r="S12" s="183" t="s">
        <v>936</v>
      </c>
      <c r="T12" s="184">
        <v>90</v>
      </c>
      <c r="U12" s="185" t="s">
        <v>936</v>
      </c>
      <c r="V12" s="186" t="s">
        <v>59</v>
      </c>
      <c r="W12" s="181"/>
      <c r="X12" s="176">
        <v>450</v>
      </c>
      <c r="Y12" s="180"/>
      <c r="Z12" s="180" t="s">
        <v>57</v>
      </c>
      <c r="AA12" s="176" t="s">
        <v>58</v>
      </c>
      <c r="AB12" s="176" t="s">
        <v>1322</v>
      </c>
      <c r="AC12" s="176" t="s">
        <v>59</v>
      </c>
      <c r="AD12" s="176" t="s">
        <v>1323</v>
      </c>
      <c r="AE12" s="177"/>
      <c r="AF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834</v>
      </c>
      <c r="G13" s="205" t="str">
        <f>IF(AND(A13&lt;&gt;"",ISNUMBER(A13)),VLOOKUP(A13,Studies!A:BR,13,FALSE),"")</f>
        <v>PO</v>
      </c>
      <c r="H13" s="138" t="str">
        <f t="shared" si="0"/>
        <v>PO</v>
      </c>
      <c r="I13" s="205" t="str">
        <f>IF(AND(A13&lt;&gt;"",ISNUMBER(A13)),VLOOKUP(A13,Studies!A:BR,6,FALSE),"")</f>
        <v>Plasma</v>
      </c>
      <c r="J13" s="187">
        <v>6.4705882352941178</v>
      </c>
      <c r="K13" s="187" t="s">
        <v>1100</v>
      </c>
      <c r="L13" s="201"/>
      <c r="M13" s="201"/>
      <c r="N13" s="193">
        <v>3.7419354838709675</v>
      </c>
      <c r="O13" s="193" t="s">
        <v>1100</v>
      </c>
      <c r="P13" s="202"/>
      <c r="Q13" s="202"/>
      <c r="R13" s="182">
        <v>0</v>
      </c>
      <c r="S13" s="183" t="s">
        <v>936</v>
      </c>
      <c r="T13" s="184">
        <v>48</v>
      </c>
      <c r="U13" s="185" t="s">
        <v>936</v>
      </c>
      <c r="V13" s="186" t="s">
        <v>59</v>
      </c>
      <c r="W13" s="181"/>
      <c r="X13" s="176">
        <v>200</v>
      </c>
      <c r="Y13" s="180"/>
      <c r="Z13" s="180" t="s">
        <v>57</v>
      </c>
      <c r="AA13" s="176" t="s">
        <v>58</v>
      </c>
      <c r="AB13" s="176" t="s">
        <v>1324</v>
      </c>
      <c r="AC13" s="176" t="s">
        <v>59</v>
      </c>
      <c r="AD13" s="176" t="s">
        <v>111</v>
      </c>
      <c r="AE13" s="177"/>
      <c r="AF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1100</v>
      </c>
      <c r="L14" s="201"/>
      <c r="M14" s="201"/>
      <c r="N14" s="193">
        <v>0.11153846153846153</v>
      </c>
      <c r="O14" s="193" t="s">
        <v>1100</v>
      </c>
      <c r="P14" s="202"/>
      <c r="Q14" s="202"/>
      <c r="R14" s="182">
        <v>0</v>
      </c>
      <c r="S14" s="183" t="s">
        <v>936</v>
      </c>
      <c r="T14" s="184">
        <v>114</v>
      </c>
      <c r="U14" s="185" t="s">
        <v>936</v>
      </c>
      <c r="V14" s="186" t="s">
        <v>59</v>
      </c>
      <c r="W14" s="181"/>
      <c r="X14" s="176">
        <v>450</v>
      </c>
      <c r="Y14" s="180"/>
      <c r="Z14" s="180" t="s">
        <v>57</v>
      </c>
      <c r="AA14" s="176" t="s">
        <v>58</v>
      </c>
      <c r="AB14" s="176" t="s">
        <v>1322</v>
      </c>
      <c r="AC14" s="176" t="s">
        <v>59</v>
      </c>
      <c r="AD14" s="176" t="s">
        <v>1323</v>
      </c>
      <c r="AE14" s="177"/>
      <c r="AF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1111</v>
      </c>
      <c r="G15" s="205" t="str">
        <f>IF(AND(A15&lt;&gt;"",ISNUMBER(A15)),VLOOKUP(A15,Studies!A:BR,13,FALSE),"")</f>
        <v>PO</v>
      </c>
      <c r="H15" s="138" t="str">
        <f t="shared" si="0"/>
        <v>PO</v>
      </c>
      <c r="I15" s="205" t="str">
        <f>IF(AND(A15&lt;&gt;"",ISNUMBER(A15)),VLOOKUP(A15,Studies!A:BR,6,FALSE),"")</f>
        <v>Whole Blood</v>
      </c>
      <c r="J15" s="187">
        <f>1.5/0.21</f>
        <v>7.1428571428571432</v>
      </c>
      <c r="K15" s="187" t="s">
        <v>1100</v>
      </c>
      <c r="L15" s="201"/>
      <c r="M15" s="201"/>
      <c r="N15" s="193"/>
      <c r="O15" s="193"/>
      <c r="P15" s="202"/>
      <c r="Q15" s="202"/>
      <c r="R15" s="182">
        <v>0</v>
      </c>
      <c r="S15" s="183" t="s">
        <v>936</v>
      </c>
      <c r="T15" s="184">
        <v>146</v>
      </c>
      <c r="U15" s="185" t="s">
        <v>936</v>
      </c>
      <c r="V15" s="186" t="s">
        <v>59</v>
      </c>
      <c r="W15" s="181" t="s">
        <v>1128</v>
      </c>
      <c r="X15" s="158">
        <v>500</v>
      </c>
      <c r="Y15" s="159"/>
      <c r="Z15" s="159" t="s">
        <v>57</v>
      </c>
      <c r="AA15" s="158" t="s">
        <v>58</v>
      </c>
      <c r="AB15" s="176" t="s">
        <v>1150</v>
      </c>
      <c r="AC15" s="158" t="s">
        <v>59</v>
      </c>
      <c r="AD15" s="158" t="s">
        <v>91</v>
      </c>
      <c r="AE15" s="160"/>
      <c r="AF15" s="160" t="s">
        <v>1151</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1111</v>
      </c>
      <c r="G16" s="205" t="str">
        <f>IF(AND(A16&lt;&gt;"",ISNUMBER(A16)),VLOOKUP(A16,Studies!A:BR,13,FALSE),"")</f>
        <v>IV</v>
      </c>
      <c r="H16" s="138" t="str">
        <f t="shared" si="0"/>
        <v>PO</v>
      </c>
      <c r="I16" s="205" t="str">
        <f>IF(AND(A16&lt;&gt;"",ISNUMBER(A16)),VLOOKUP(A16,Studies!A:BR,6,FALSE),"")</f>
        <v>Whole Blood</v>
      </c>
      <c r="J16" s="187">
        <f>0.4/0.15</f>
        <v>2.666666666666667</v>
      </c>
      <c r="K16" s="187" t="s">
        <v>1100</v>
      </c>
      <c r="L16" s="201"/>
      <c r="M16" s="201"/>
      <c r="N16" s="193"/>
      <c r="O16" s="193"/>
      <c r="P16" s="202"/>
      <c r="Q16" s="202"/>
      <c r="R16" s="182">
        <v>0</v>
      </c>
      <c r="S16" s="183" t="s">
        <v>936</v>
      </c>
      <c r="T16" s="184">
        <v>146</v>
      </c>
      <c r="U16" s="185" t="s">
        <v>936</v>
      </c>
      <c r="V16" s="186" t="s">
        <v>59</v>
      </c>
      <c r="W16" s="181" t="s">
        <v>1128</v>
      </c>
      <c r="X16" s="158">
        <v>500</v>
      </c>
      <c r="Y16" s="159"/>
      <c r="Z16" s="159" t="s">
        <v>57</v>
      </c>
      <c r="AA16" s="158" t="s">
        <v>58</v>
      </c>
      <c r="AB16" s="176" t="s">
        <v>1150</v>
      </c>
      <c r="AC16" s="158" t="s">
        <v>59</v>
      </c>
      <c r="AD16" s="158" t="s">
        <v>91</v>
      </c>
      <c r="AE16" s="160"/>
      <c r="AF16" s="160" t="s">
        <v>1151</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1100</v>
      </c>
      <c r="L17" s="201"/>
      <c r="M17" s="201"/>
      <c r="N17" s="193">
        <f>(1.8*4/6)/17.9</f>
        <v>6.7039106145251395E-2</v>
      </c>
      <c r="O17" s="193" t="s">
        <v>334</v>
      </c>
      <c r="P17" s="202"/>
      <c r="Q17" s="202"/>
      <c r="R17" s="182">
        <v>0</v>
      </c>
      <c r="S17" s="183" t="s">
        <v>936</v>
      </c>
      <c r="T17" s="184">
        <v>132</v>
      </c>
      <c r="U17" s="185" t="s">
        <v>936</v>
      </c>
      <c r="V17" s="186" t="s">
        <v>59</v>
      </c>
      <c r="W17" s="181" t="s">
        <v>1125</v>
      </c>
      <c r="X17" s="176">
        <v>600</v>
      </c>
      <c r="Y17" s="180"/>
      <c r="Z17" s="180" t="s">
        <v>57</v>
      </c>
      <c r="AA17" s="176" t="s">
        <v>58</v>
      </c>
      <c r="AB17" s="176" t="s">
        <v>1126</v>
      </c>
      <c r="AC17" s="176" t="s">
        <v>59</v>
      </c>
      <c r="AD17" s="176" t="s">
        <v>91</v>
      </c>
      <c r="AE17" s="177"/>
      <c r="AF17" s="160" t="s">
        <v>1127</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1100</v>
      </c>
      <c r="L18" s="201"/>
      <c r="M18" s="201"/>
      <c r="N18" s="193"/>
      <c r="O18" s="193"/>
      <c r="P18" s="202"/>
      <c r="Q18" s="202"/>
      <c r="R18" s="182">
        <v>0</v>
      </c>
      <c r="S18" s="183" t="s">
        <v>936</v>
      </c>
      <c r="T18" s="184">
        <v>132</v>
      </c>
      <c r="U18" s="185" t="s">
        <v>936</v>
      </c>
      <c r="V18" s="186" t="s">
        <v>59</v>
      </c>
      <c r="W18" s="181" t="s">
        <v>1128</v>
      </c>
      <c r="X18" s="176">
        <v>600</v>
      </c>
      <c r="Y18" s="180"/>
      <c r="Z18" s="180" t="s">
        <v>57</v>
      </c>
      <c r="AA18" s="176" t="s">
        <v>58</v>
      </c>
      <c r="AB18" s="176" t="s">
        <v>1126</v>
      </c>
      <c r="AC18" s="176" t="s">
        <v>59</v>
      </c>
      <c r="AD18" s="176" t="s">
        <v>91</v>
      </c>
      <c r="AE18" s="177"/>
      <c r="AF18" s="160" t="s">
        <v>1127</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1100</v>
      </c>
      <c r="L19" s="201"/>
      <c r="M19" s="201"/>
      <c r="N19" s="193">
        <v>0.48148148148148145</v>
      </c>
      <c r="O19" s="193" t="s">
        <v>1100</v>
      </c>
      <c r="P19" s="202"/>
      <c r="Q19" s="202"/>
      <c r="R19" s="182">
        <v>0</v>
      </c>
      <c r="S19" s="183" t="s">
        <v>936</v>
      </c>
      <c r="T19" s="184">
        <v>240</v>
      </c>
      <c r="U19" s="185" t="s">
        <v>936</v>
      </c>
      <c r="V19" s="186" t="s">
        <v>59</v>
      </c>
      <c r="W19" s="181"/>
      <c r="X19" s="176">
        <v>600</v>
      </c>
      <c r="Y19" s="180"/>
      <c r="Z19" s="137" t="s">
        <v>57</v>
      </c>
      <c r="AA19" s="176" t="s">
        <v>58</v>
      </c>
      <c r="AB19" s="176" t="s">
        <v>1149</v>
      </c>
      <c r="AC19" s="176" t="s">
        <v>59</v>
      </c>
      <c r="AD19" s="176" t="s">
        <v>91</v>
      </c>
      <c r="AE19" s="177" t="s">
        <v>1139</v>
      </c>
      <c r="AF19" s="177" t="s">
        <v>2990</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1100</v>
      </c>
      <c r="L20" s="201"/>
      <c r="M20" s="201"/>
      <c r="N20" s="193">
        <v>0.834008097165992</v>
      </c>
      <c r="O20" s="193" t="s">
        <v>1100</v>
      </c>
      <c r="P20" s="202"/>
      <c r="Q20" s="202"/>
      <c r="R20" s="182">
        <v>0</v>
      </c>
      <c r="S20" s="183" t="s">
        <v>936</v>
      </c>
      <c r="T20" s="184">
        <v>240</v>
      </c>
      <c r="U20" s="185" t="s">
        <v>936</v>
      </c>
      <c r="V20" s="186" t="s">
        <v>59</v>
      </c>
      <c r="W20" s="181"/>
      <c r="X20" s="136">
        <v>600</v>
      </c>
      <c r="Y20" s="137"/>
      <c r="Z20" s="137" t="s">
        <v>57</v>
      </c>
      <c r="AA20" s="176" t="s">
        <v>58</v>
      </c>
      <c r="AB20" s="176" t="s">
        <v>1149</v>
      </c>
      <c r="AC20" s="176" t="s">
        <v>59</v>
      </c>
      <c r="AD20" s="136" t="s">
        <v>91</v>
      </c>
      <c r="AE20" s="177" t="s">
        <v>1139</v>
      </c>
      <c r="AF20" s="177" t="s">
        <v>2990</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1100</v>
      </c>
      <c r="L21" s="201"/>
      <c r="M21" s="201"/>
      <c r="N21" s="213">
        <v>0.1209150326797</v>
      </c>
      <c r="O21" s="213" t="s">
        <v>334</v>
      </c>
      <c r="P21" s="202"/>
      <c r="Q21" s="202"/>
      <c r="R21" s="182">
        <v>0</v>
      </c>
      <c r="S21" s="183" t="s">
        <v>936</v>
      </c>
      <c r="T21" s="184">
        <v>146</v>
      </c>
      <c r="U21" s="185" t="s">
        <v>936</v>
      </c>
      <c r="V21" s="219" t="s">
        <v>59</v>
      </c>
      <c r="W21" s="220"/>
      <c r="X21" s="206">
        <v>300</v>
      </c>
      <c r="Y21" s="207"/>
      <c r="Z21" s="207" t="s">
        <v>57</v>
      </c>
      <c r="AA21" s="206" t="s">
        <v>58</v>
      </c>
      <c r="AB21" s="176" t="s">
        <v>1129</v>
      </c>
      <c r="AC21" s="206" t="s">
        <v>59</v>
      </c>
      <c r="AD21" s="206" t="s">
        <v>91</v>
      </c>
      <c r="AE21" s="208" t="s">
        <v>1130</v>
      </c>
      <c r="AF21" s="208" t="s">
        <v>1131</v>
      </c>
      <c r="AG21" s="209"/>
      <c r="AH21" s="208"/>
      <c r="AI21" s="208" t="s">
        <v>1132</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1111</v>
      </c>
      <c r="G22" s="205" t="str">
        <f>IF(AND(A22&lt;&gt;"",ISNUMBER(A22)),VLOOKUP(A22,Studies!A:BR,13,FALSE),"")</f>
        <v>PO</v>
      </c>
      <c r="H22" s="138" t="str">
        <f t="shared" si="0"/>
        <v>PO</v>
      </c>
      <c r="I22" s="205" t="str">
        <f>IF(AND(A22&lt;&gt;"",ISNUMBER(A22)),VLOOKUP(A22,Studies!A:BR,6,FALSE),"")</f>
        <v>Plasma</v>
      </c>
      <c r="J22" s="211">
        <v>8.3928571400000003</v>
      </c>
      <c r="K22" s="211" t="s">
        <v>1100</v>
      </c>
      <c r="L22" s="201"/>
      <c r="M22" s="201"/>
      <c r="N22" s="213">
        <v>3.795597484</v>
      </c>
      <c r="O22" s="213" t="s">
        <v>334</v>
      </c>
      <c r="P22" s="202"/>
      <c r="Q22" s="202"/>
      <c r="R22" s="182">
        <v>0</v>
      </c>
      <c r="S22" s="183" t="s">
        <v>936</v>
      </c>
      <c r="T22" s="184">
        <v>146</v>
      </c>
      <c r="U22" s="185" t="s">
        <v>936</v>
      </c>
      <c r="V22" s="219" t="s">
        <v>59</v>
      </c>
      <c r="W22" s="220"/>
      <c r="X22" s="206">
        <v>500</v>
      </c>
      <c r="Y22" s="207"/>
      <c r="Z22" s="207" t="s">
        <v>57</v>
      </c>
      <c r="AA22" s="206" t="s">
        <v>58</v>
      </c>
      <c r="AB22" s="176" t="s">
        <v>1129</v>
      </c>
      <c r="AC22" s="206" t="s">
        <v>59</v>
      </c>
      <c r="AD22" s="206" t="s">
        <v>91</v>
      </c>
      <c r="AE22" s="208" t="s">
        <v>1133</v>
      </c>
      <c r="AF22" s="208" t="s">
        <v>1134</v>
      </c>
      <c r="AG22" s="209"/>
      <c r="AH22" s="208"/>
      <c r="AI22" s="208" t="s">
        <v>1132</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1100</v>
      </c>
      <c r="L23" s="201"/>
      <c r="M23" s="201"/>
      <c r="N23" s="213">
        <v>0.107623318</v>
      </c>
      <c r="O23" s="213" t="s">
        <v>334</v>
      </c>
      <c r="P23" s="202"/>
      <c r="Q23" s="202"/>
      <c r="R23" s="182">
        <v>0</v>
      </c>
      <c r="S23" s="183" t="s">
        <v>936</v>
      </c>
      <c r="T23" s="184">
        <v>146</v>
      </c>
      <c r="U23" s="185" t="s">
        <v>936</v>
      </c>
      <c r="V23" s="219" t="s">
        <v>59</v>
      </c>
      <c r="W23" s="220"/>
      <c r="X23" s="206">
        <v>300</v>
      </c>
      <c r="Y23" s="207"/>
      <c r="Z23" s="207" t="s">
        <v>57</v>
      </c>
      <c r="AA23" s="206" t="s">
        <v>58</v>
      </c>
      <c r="AB23" s="176" t="s">
        <v>1129</v>
      </c>
      <c r="AC23" s="206" t="s">
        <v>59</v>
      </c>
      <c r="AD23" s="206" t="s">
        <v>91</v>
      </c>
      <c r="AE23" s="208" t="s">
        <v>1130</v>
      </c>
      <c r="AF23" s="208" t="s">
        <v>1131</v>
      </c>
      <c r="AG23" s="209"/>
      <c r="AH23" s="208"/>
      <c r="AI23" s="208" t="s">
        <v>1132</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1111</v>
      </c>
      <c r="G24" s="205" t="str">
        <f>IF(AND(A24&lt;&gt;"",ISNUMBER(A24)),VLOOKUP(A24,Studies!A:BR,13,FALSE),"")</f>
        <v>PO</v>
      </c>
      <c r="H24" s="138" t="str">
        <f t="shared" si="0"/>
        <v>PO</v>
      </c>
      <c r="I24" s="205" t="str">
        <f>IF(AND(A24&lt;&gt;"",ISNUMBER(A24)),VLOOKUP(A24,Studies!A:BR,6,FALSE),"")</f>
        <v>Plasma</v>
      </c>
      <c r="J24" s="211">
        <v>5.4833983999999996</v>
      </c>
      <c r="K24" s="211" t="s">
        <v>1100</v>
      </c>
      <c r="L24" s="201"/>
      <c r="M24" s="201"/>
      <c r="N24" s="213">
        <v>2.1743295019</v>
      </c>
      <c r="O24" s="213" t="s">
        <v>334</v>
      </c>
      <c r="P24" s="202"/>
      <c r="Q24" s="202"/>
      <c r="R24" s="182">
        <v>0</v>
      </c>
      <c r="S24" s="183" t="s">
        <v>936</v>
      </c>
      <c r="T24" s="184">
        <v>146</v>
      </c>
      <c r="U24" s="185" t="s">
        <v>936</v>
      </c>
      <c r="V24" s="219" t="s">
        <v>59</v>
      </c>
      <c r="W24" s="220"/>
      <c r="X24" s="206">
        <v>500</v>
      </c>
      <c r="Y24" s="207"/>
      <c r="Z24" s="207" t="s">
        <v>57</v>
      </c>
      <c r="AA24" s="206" t="s">
        <v>58</v>
      </c>
      <c r="AB24" s="176" t="s">
        <v>1129</v>
      </c>
      <c r="AC24" s="206" t="s">
        <v>59</v>
      </c>
      <c r="AD24" s="206" t="s">
        <v>91</v>
      </c>
      <c r="AE24" s="208" t="s">
        <v>1133</v>
      </c>
      <c r="AF24" s="208" t="s">
        <v>1134</v>
      </c>
      <c r="AG24" s="209"/>
      <c r="AH24" s="208"/>
      <c r="AI24" s="208" t="s">
        <v>1132</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1100</v>
      </c>
      <c r="L25" s="201"/>
      <c r="M25" s="201"/>
      <c r="N25" s="193">
        <v>0.61538461499999997</v>
      </c>
      <c r="O25" s="193" t="s">
        <v>334</v>
      </c>
      <c r="P25" s="202"/>
      <c r="Q25" s="202"/>
      <c r="R25" s="182">
        <v>0</v>
      </c>
      <c r="S25" s="183" t="s">
        <v>936</v>
      </c>
      <c r="T25" s="184">
        <v>146</v>
      </c>
      <c r="U25" s="185" t="s">
        <v>936</v>
      </c>
      <c r="V25" s="186" t="s">
        <v>59</v>
      </c>
      <c r="W25" s="181"/>
      <c r="X25" s="176">
        <v>300</v>
      </c>
      <c r="Y25" s="180"/>
      <c r="Z25" s="180" t="s">
        <v>57</v>
      </c>
      <c r="AA25" s="206" t="s">
        <v>58</v>
      </c>
      <c r="AB25" s="176" t="s">
        <v>1129</v>
      </c>
      <c r="AC25" s="176" t="s">
        <v>59</v>
      </c>
      <c r="AD25" s="176" t="s">
        <v>91</v>
      </c>
      <c r="AE25" s="177" t="s">
        <v>1130</v>
      </c>
      <c r="AF25" s="177" t="s">
        <v>1135</v>
      </c>
      <c r="AG25" s="178"/>
      <c r="AH25" s="177"/>
      <c r="AI25" s="177" t="s">
        <v>1132</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1111</v>
      </c>
      <c r="G26" s="205" t="str">
        <f>IF(AND(A26&lt;&gt;"",ISNUMBER(A26)),VLOOKUP(A26,Studies!A:BR,13,FALSE),"")</f>
        <v>PO</v>
      </c>
      <c r="H26" s="138" t="str">
        <f t="shared" si="0"/>
        <v>PO</v>
      </c>
      <c r="I26" s="205" t="str">
        <f>IF(AND(A26&lt;&gt;"",ISNUMBER(A26)),VLOOKUP(A26,Studies!A:BR,6,FALSE),"")</f>
        <v>Serum</v>
      </c>
      <c r="J26" s="187">
        <v>1.46575342</v>
      </c>
      <c r="K26" s="211" t="s">
        <v>1100</v>
      </c>
      <c r="L26" s="201"/>
      <c r="M26" s="201"/>
      <c r="N26" s="193">
        <v>1.75</v>
      </c>
      <c r="O26" s="193" t="s">
        <v>334</v>
      </c>
      <c r="P26" s="202"/>
      <c r="Q26" s="202"/>
      <c r="R26" s="182">
        <v>0</v>
      </c>
      <c r="S26" s="183" t="s">
        <v>936</v>
      </c>
      <c r="T26" s="184">
        <v>144</v>
      </c>
      <c r="U26" s="185" t="s">
        <v>936</v>
      </c>
      <c r="V26" s="186" t="s">
        <v>59</v>
      </c>
      <c r="W26" s="181"/>
      <c r="X26" s="176">
        <v>500</v>
      </c>
      <c r="Y26" s="180"/>
      <c r="Z26" s="180" t="s">
        <v>57</v>
      </c>
      <c r="AA26" s="206" t="s">
        <v>58</v>
      </c>
      <c r="AB26" s="176" t="s">
        <v>1129</v>
      </c>
      <c r="AC26" s="176" t="s">
        <v>59</v>
      </c>
      <c r="AD26" s="176" t="s">
        <v>91</v>
      </c>
      <c r="AE26" s="177" t="s">
        <v>1133</v>
      </c>
      <c r="AF26" s="177" t="s">
        <v>1136</v>
      </c>
      <c r="AG26" s="178"/>
      <c r="AH26" s="177"/>
      <c r="AI26" s="177" t="s">
        <v>1132</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936</v>
      </c>
      <c r="T27" s="184">
        <v>49</v>
      </c>
      <c r="U27" s="185" t="s">
        <v>936</v>
      </c>
      <c r="V27" s="186" t="s">
        <v>59</v>
      </c>
      <c r="W27" s="181"/>
      <c r="X27" s="136">
        <v>200</v>
      </c>
      <c r="Y27" s="137"/>
      <c r="Z27" s="137" t="s">
        <v>57</v>
      </c>
      <c r="AA27" s="136"/>
      <c r="AB27" s="136" t="s">
        <v>182</v>
      </c>
      <c r="AC27" s="136"/>
      <c r="AD27" s="136"/>
      <c r="AE27" s="174"/>
      <c r="AF27" s="174" t="s">
        <v>1399</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1100</v>
      </c>
      <c r="L28" s="201"/>
      <c r="M28" s="201"/>
      <c r="N28" s="193"/>
      <c r="O28" s="193"/>
      <c r="P28" s="202"/>
      <c r="Q28" s="202"/>
      <c r="R28" s="182">
        <v>0</v>
      </c>
      <c r="S28" s="183" t="s">
        <v>936</v>
      </c>
      <c r="T28" s="184">
        <f>4*24+24</f>
        <v>120</v>
      </c>
      <c r="U28" s="185" t="s">
        <v>936</v>
      </c>
      <c r="V28" s="186" t="s">
        <v>59</v>
      </c>
      <c r="W28" s="120" t="s">
        <v>1152</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1100</v>
      </c>
      <c r="L29" s="201"/>
      <c r="M29" s="201"/>
      <c r="N29" s="193"/>
      <c r="O29" s="193"/>
      <c r="P29" s="202"/>
      <c r="Q29" s="202"/>
      <c r="R29" s="182">
        <v>0</v>
      </c>
      <c r="S29" s="183" t="s">
        <v>936</v>
      </c>
      <c r="T29" s="184">
        <v>120.5</v>
      </c>
      <c r="U29" s="185" t="s">
        <v>936</v>
      </c>
      <c r="V29" s="186" t="s">
        <v>59</v>
      </c>
      <c r="W29" s="120" t="s">
        <v>1152</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1100</v>
      </c>
      <c r="L30" s="201"/>
      <c r="M30" s="201"/>
      <c r="N30" s="193">
        <f>50.7/50.2</f>
        <v>1.0099601593625498</v>
      </c>
      <c r="O30" s="193" t="s">
        <v>1101</v>
      </c>
      <c r="P30" s="202"/>
      <c r="Q30" s="202"/>
      <c r="R30" s="182">
        <v>0</v>
      </c>
      <c r="S30" s="183" t="s">
        <v>936</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1100</v>
      </c>
      <c r="L31" s="201"/>
      <c r="M31" s="201"/>
      <c r="N31" s="193">
        <f>90.5/90.2</f>
        <v>1.0033259423503325</v>
      </c>
      <c r="O31" s="193" t="s">
        <v>1101</v>
      </c>
      <c r="P31" s="202"/>
      <c r="Q31" s="202"/>
      <c r="R31" s="182">
        <v>0</v>
      </c>
      <c r="S31" s="183" t="s">
        <v>936</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1100</v>
      </c>
      <c r="L32" s="201"/>
      <c r="M32" s="201"/>
      <c r="N32" s="193">
        <f>1/9.1</f>
        <v>0.10989010989010989</v>
      </c>
      <c r="O32" s="193" t="s">
        <v>1101</v>
      </c>
      <c r="P32" s="202"/>
      <c r="Q32" s="202"/>
      <c r="R32" s="182">
        <v>0</v>
      </c>
      <c r="S32" s="183" t="s">
        <v>936</v>
      </c>
      <c r="T32" s="184">
        <v>128</v>
      </c>
      <c r="U32" s="185" t="s">
        <v>936</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1100</v>
      </c>
      <c r="L33" s="201"/>
      <c r="M33" s="201"/>
      <c r="N33" s="193">
        <f>5/45</f>
        <v>0.1111111111111111</v>
      </c>
      <c r="O33" s="193" t="s">
        <v>1101</v>
      </c>
      <c r="P33" s="202"/>
      <c r="Q33" s="202"/>
      <c r="R33" s="182">
        <v>0</v>
      </c>
      <c r="S33" s="183" t="s">
        <v>936</v>
      </c>
      <c r="T33" s="184">
        <v>129</v>
      </c>
      <c r="U33" s="185" t="s">
        <v>936</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1001</v>
      </c>
      <c r="L34" s="201">
        <v>0.13</v>
      </c>
      <c r="M34" s="121" t="s">
        <v>1137</v>
      </c>
      <c r="N34" s="193">
        <v>1.03225806</v>
      </c>
      <c r="O34" s="193" t="s">
        <v>334</v>
      </c>
      <c r="P34" s="202"/>
      <c r="Q34" s="202"/>
      <c r="R34" s="182">
        <v>0</v>
      </c>
      <c r="S34" s="183" t="s">
        <v>936</v>
      </c>
      <c r="T34" s="184">
        <v>108</v>
      </c>
      <c r="U34" s="185" t="s">
        <v>936</v>
      </c>
      <c r="V34" s="186" t="s">
        <v>59</v>
      </c>
      <c r="W34" s="181"/>
      <c r="X34" s="176">
        <v>5</v>
      </c>
      <c r="Y34" s="180"/>
      <c r="Z34" s="180" t="s">
        <v>57</v>
      </c>
      <c r="AA34" s="176" t="s">
        <v>58</v>
      </c>
      <c r="AB34" s="176" t="s">
        <v>1138</v>
      </c>
      <c r="AC34" s="176" t="s">
        <v>59</v>
      </c>
      <c r="AD34" s="176" t="s">
        <v>91</v>
      </c>
      <c r="AE34" s="177" t="s">
        <v>1139</v>
      </c>
      <c r="AF34" s="177" t="s">
        <v>1140</v>
      </c>
      <c r="AG34" s="178"/>
      <c r="AH34" s="177"/>
      <c r="AI34" s="177" t="s">
        <v>1141</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1001</v>
      </c>
      <c r="L35" s="201">
        <v>0.12</v>
      </c>
      <c r="M35" s="121" t="s">
        <v>1137</v>
      </c>
      <c r="N35" s="193">
        <v>1.064516129</v>
      </c>
      <c r="O35" s="193" t="s">
        <v>334</v>
      </c>
      <c r="P35" s="202"/>
      <c r="Q35" s="202"/>
      <c r="R35" s="182">
        <v>0</v>
      </c>
      <c r="S35" s="183" t="s">
        <v>936</v>
      </c>
      <c r="T35" s="184">
        <v>108</v>
      </c>
      <c r="U35" s="185" t="s">
        <v>936</v>
      </c>
      <c r="V35" s="186" t="s">
        <v>59</v>
      </c>
      <c r="W35" s="181"/>
      <c r="X35" s="176">
        <v>10</v>
      </c>
      <c r="Y35" s="180"/>
      <c r="Z35" s="180" t="s">
        <v>57</v>
      </c>
      <c r="AA35" s="176" t="s">
        <v>58</v>
      </c>
      <c r="AB35" s="176" t="s">
        <v>1138</v>
      </c>
      <c r="AC35" s="176" t="s">
        <v>59</v>
      </c>
      <c r="AD35" s="176" t="s">
        <v>91</v>
      </c>
      <c r="AE35" s="177" t="s">
        <v>1139</v>
      </c>
      <c r="AF35" s="177" t="s">
        <v>1140</v>
      </c>
      <c r="AG35" s="178"/>
      <c r="AH35" s="177"/>
      <c r="AI35" s="177" t="s">
        <v>1141</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1001</v>
      </c>
      <c r="L36" s="201">
        <v>0.11</v>
      </c>
      <c r="M36" s="121" t="s">
        <v>1137</v>
      </c>
      <c r="N36" s="193">
        <v>0.83870967699999999</v>
      </c>
      <c r="O36" s="193" t="s">
        <v>334</v>
      </c>
      <c r="P36" s="202"/>
      <c r="Q36" s="202"/>
      <c r="R36" s="182">
        <v>0</v>
      </c>
      <c r="S36" s="183" t="s">
        <v>936</v>
      </c>
      <c r="T36" s="184">
        <v>108</v>
      </c>
      <c r="U36" s="185" t="s">
        <v>936</v>
      </c>
      <c r="V36" s="186" t="s">
        <v>59</v>
      </c>
      <c r="W36" s="181"/>
      <c r="X36" s="176">
        <v>25</v>
      </c>
      <c r="Y36" s="180"/>
      <c r="Z36" s="180" t="s">
        <v>57</v>
      </c>
      <c r="AA36" s="176" t="s">
        <v>58</v>
      </c>
      <c r="AB36" s="176" t="s">
        <v>1138</v>
      </c>
      <c r="AC36" s="176" t="s">
        <v>59</v>
      </c>
      <c r="AD36" s="176" t="s">
        <v>91</v>
      </c>
      <c r="AE36" s="177" t="s">
        <v>1139</v>
      </c>
      <c r="AF36" s="177" t="s">
        <v>1140</v>
      </c>
      <c r="AG36" s="178"/>
      <c r="AH36" s="177"/>
      <c r="AI36" s="177" t="s">
        <v>1141</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1001</v>
      </c>
      <c r="L37" s="201">
        <v>0.12</v>
      </c>
      <c r="M37" s="121" t="s">
        <v>1137</v>
      </c>
      <c r="N37" s="193">
        <v>1.3225806449999999</v>
      </c>
      <c r="O37" s="193" t="s">
        <v>334</v>
      </c>
      <c r="P37" s="202"/>
      <c r="Q37" s="202"/>
      <c r="R37" s="182">
        <v>0</v>
      </c>
      <c r="S37" s="183" t="s">
        <v>936</v>
      </c>
      <c r="T37" s="184">
        <v>108</v>
      </c>
      <c r="U37" s="185" t="s">
        <v>936</v>
      </c>
      <c r="V37" s="186" t="s">
        <v>59</v>
      </c>
      <c r="W37" s="181"/>
      <c r="X37" s="176">
        <v>75</v>
      </c>
      <c r="Y37" s="180"/>
      <c r="Z37" s="180" t="s">
        <v>57</v>
      </c>
      <c r="AA37" s="176" t="s">
        <v>58</v>
      </c>
      <c r="AB37" s="176" t="s">
        <v>1138</v>
      </c>
      <c r="AC37" s="176" t="s">
        <v>59</v>
      </c>
      <c r="AD37" s="176" t="s">
        <v>91</v>
      </c>
      <c r="AE37" s="177" t="s">
        <v>1139</v>
      </c>
      <c r="AF37" s="177" t="s">
        <v>1140</v>
      </c>
      <c r="AG37" s="178"/>
      <c r="AH37" s="177"/>
      <c r="AI37" s="177" t="s">
        <v>1141</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1001</v>
      </c>
      <c r="L38" s="201">
        <v>0.16</v>
      </c>
      <c r="M38" s="121" t="s">
        <v>1137</v>
      </c>
      <c r="N38" s="193">
        <v>1.0392156859999999</v>
      </c>
      <c r="O38" s="193" t="s">
        <v>334</v>
      </c>
      <c r="P38" s="202"/>
      <c r="Q38" s="202"/>
      <c r="R38" s="182">
        <v>0</v>
      </c>
      <c r="S38" s="183" t="s">
        <v>936</v>
      </c>
      <c r="T38" s="184">
        <v>109</v>
      </c>
      <c r="U38" s="185" t="s">
        <v>936</v>
      </c>
      <c r="V38" s="186" t="s">
        <v>59</v>
      </c>
      <c r="W38" s="181"/>
      <c r="X38" s="176">
        <v>5</v>
      </c>
      <c r="Y38" s="180"/>
      <c r="Z38" s="180" t="s">
        <v>57</v>
      </c>
      <c r="AA38" s="176" t="s">
        <v>58</v>
      </c>
      <c r="AB38" s="176" t="s">
        <v>1138</v>
      </c>
      <c r="AC38" s="176" t="s">
        <v>59</v>
      </c>
      <c r="AD38" s="176" t="s">
        <v>91</v>
      </c>
      <c r="AE38" s="177" t="s">
        <v>1139</v>
      </c>
      <c r="AF38" s="177" t="s">
        <v>1140</v>
      </c>
      <c r="AG38" s="178"/>
      <c r="AH38" s="177"/>
      <c r="AI38" s="177" t="s">
        <v>1141</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1001</v>
      </c>
      <c r="L39" s="201">
        <v>0.15</v>
      </c>
      <c r="M39" s="121" t="s">
        <v>1137</v>
      </c>
      <c r="N39" s="193">
        <v>1.0490196078</v>
      </c>
      <c r="O39" s="193" t="s">
        <v>334</v>
      </c>
      <c r="P39" s="202"/>
      <c r="Q39" s="202"/>
      <c r="R39" s="182">
        <v>0</v>
      </c>
      <c r="S39" s="183" t="s">
        <v>936</v>
      </c>
      <c r="T39" s="184">
        <v>109</v>
      </c>
      <c r="U39" s="185" t="s">
        <v>936</v>
      </c>
      <c r="V39" s="186" t="s">
        <v>59</v>
      </c>
      <c r="W39" s="181"/>
      <c r="X39" s="176">
        <v>10</v>
      </c>
      <c r="Y39" s="180"/>
      <c r="Z39" s="180" t="s">
        <v>57</v>
      </c>
      <c r="AA39" s="176" t="s">
        <v>58</v>
      </c>
      <c r="AB39" s="176" t="s">
        <v>1138</v>
      </c>
      <c r="AC39" s="176" t="s">
        <v>59</v>
      </c>
      <c r="AD39" s="176" t="s">
        <v>91</v>
      </c>
      <c r="AE39" s="177" t="s">
        <v>1139</v>
      </c>
      <c r="AF39" s="177" t="s">
        <v>1140</v>
      </c>
      <c r="AG39" s="178"/>
      <c r="AH39" s="177"/>
      <c r="AI39" s="177" t="s">
        <v>1141</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1001</v>
      </c>
      <c r="L40" s="201">
        <v>0.12</v>
      </c>
      <c r="M40" s="121" t="s">
        <v>1137</v>
      </c>
      <c r="N40" s="193">
        <v>1</v>
      </c>
      <c r="O40" s="193" t="s">
        <v>334</v>
      </c>
      <c r="P40" s="202"/>
      <c r="Q40" s="202"/>
      <c r="R40" s="182">
        <v>0</v>
      </c>
      <c r="S40" s="183" t="s">
        <v>936</v>
      </c>
      <c r="T40" s="184">
        <v>109</v>
      </c>
      <c r="U40" s="185" t="s">
        <v>936</v>
      </c>
      <c r="V40" s="186" t="s">
        <v>59</v>
      </c>
      <c r="W40" s="181"/>
      <c r="X40" s="176">
        <v>25</v>
      </c>
      <c r="Y40" s="180"/>
      <c r="Z40" s="180" t="s">
        <v>57</v>
      </c>
      <c r="AA40" s="176" t="s">
        <v>58</v>
      </c>
      <c r="AB40" s="176" t="s">
        <v>1138</v>
      </c>
      <c r="AC40" s="176" t="s">
        <v>59</v>
      </c>
      <c r="AD40" s="176" t="s">
        <v>91</v>
      </c>
      <c r="AE40" s="177" t="s">
        <v>1139</v>
      </c>
      <c r="AF40" s="177" t="s">
        <v>1140</v>
      </c>
      <c r="AG40" s="178"/>
      <c r="AH40" s="177"/>
      <c r="AI40" s="177" t="s">
        <v>1141</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1001</v>
      </c>
      <c r="L41" s="201">
        <v>0.12</v>
      </c>
      <c r="M41" s="121" t="s">
        <v>1137</v>
      </c>
      <c r="N41" s="193">
        <v>1.0294117647000001</v>
      </c>
      <c r="O41" s="193" t="s">
        <v>334</v>
      </c>
      <c r="P41" s="202"/>
      <c r="Q41" s="202"/>
      <c r="R41" s="182">
        <v>0</v>
      </c>
      <c r="S41" s="183" t="s">
        <v>936</v>
      </c>
      <c r="T41" s="184">
        <v>109</v>
      </c>
      <c r="U41" s="185" t="s">
        <v>936</v>
      </c>
      <c r="V41" s="186" t="s">
        <v>59</v>
      </c>
      <c r="W41" s="181"/>
      <c r="X41" s="176">
        <v>75</v>
      </c>
      <c r="Y41" s="180"/>
      <c r="Z41" s="180" t="s">
        <v>57</v>
      </c>
      <c r="AA41" s="176" t="s">
        <v>58</v>
      </c>
      <c r="AB41" s="176" t="s">
        <v>1138</v>
      </c>
      <c r="AC41" s="176" t="s">
        <v>59</v>
      </c>
      <c r="AD41" s="176" t="s">
        <v>91</v>
      </c>
      <c r="AE41" s="177" t="s">
        <v>1139</v>
      </c>
      <c r="AF41" s="177" t="s">
        <v>1140</v>
      </c>
      <c r="AG41" s="178"/>
      <c r="AH41" s="177"/>
      <c r="AI41" s="177" t="s">
        <v>1141</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1001</v>
      </c>
      <c r="L42" s="201">
        <v>0.19</v>
      </c>
      <c r="M42" s="121" t="s">
        <v>1137</v>
      </c>
      <c r="N42" s="193">
        <v>0.8</v>
      </c>
      <c r="O42" s="193" t="s">
        <v>334</v>
      </c>
      <c r="P42" s="202"/>
      <c r="Q42" s="202"/>
      <c r="R42" s="182">
        <v>0</v>
      </c>
      <c r="S42" s="183" t="s">
        <v>936</v>
      </c>
      <c r="T42" s="184">
        <v>132</v>
      </c>
      <c r="U42" s="185" t="s">
        <v>936</v>
      </c>
      <c r="V42" s="186" t="s">
        <v>59</v>
      </c>
      <c r="W42" s="181"/>
      <c r="X42" s="176">
        <v>5</v>
      </c>
      <c r="Y42" s="180"/>
      <c r="Z42" s="180" t="s">
        <v>57</v>
      </c>
      <c r="AA42" s="176" t="s">
        <v>58</v>
      </c>
      <c r="AB42" s="176" t="s">
        <v>1138</v>
      </c>
      <c r="AC42" s="176" t="s">
        <v>59</v>
      </c>
      <c r="AD42" s="176" t="s">
        <v>91</v>
      </c>
      <c r="AE42" s="177" t="s">
        <v>1139</v>
      </c>
      <c r="AF42" s="177" t="s">
        <v>1140</v>
      </c>
      <c r="AG42" s="178"/>
      <c r="AH42" s="177"/>
      <c r="AI42" s="177" t="s">
        <v>1141</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1001</v>
      </c>
      <c r="L43" s="201">
        <v>0.17</v>
      </c>
      <c r="M43" s="121" t="s">
        <v>1137</v>
      </c>
      <c r="N43" s="193">
        <v>0.93333332999999996</v>
      </c>
      <c r="O43" s="193" t="s">
        <v>334</v>
      </c>
      <c r="P43" s="202"/>
      <c r="Q43" s="202"/>
      <c r="R43" s="182">
        <v>0</v>
      </c>
      <c r="S43" s="183" t="s">
        <v>936</v>
      </c>
      <c r="T43" s="184">
        <v>132</v>
      </c>
      <c r="U43" s="185" t="s">
        <v>936</v>
      </c>
      <c r="V43" s="186" t="s">
        <v>59</v>
      </c>
      <c r="W43" s="181"/>
      <c r="X43" s="176">
        <v>10</v>
      </c>
      <c r="Y43" s="180"/>
      <c r="Z43" s="180" t="s">
        <v>57</v>
      </c>
      <c r="AA43" s="176" t="s">
        <v>58</v>
      </c>
      <c r="AB43" s="176" t="s">
        <v>1138</v>
      </c>
      <c r="AC43" s="176" t="s">
        <v>59</v>
      </c>
      <c r="AD43" s="176" t="s">
        <v>91</v>
      </c>
      <c r="AE43" s="177" t="s">
        <v>1139</v>
      </c>
      <c r="AF43" s="177" t="s">
        <v>1140</v>
      </c>
      <c r="AG43" s="178"/>
      <c r="AH43" s="177"/>
      <c r="AI43" s="177" t="s">
        <v>1141</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1001</v>
      </c>
      <c r="L44" s="201">
        <v>0.1</v>
      </c>
      <c r="M44" s="121" t="s">
        <v>1137</v>
      </c>
      <c r="N44" s="193">
        <v>0.50666666660000004</v>
      </c>
      <c r="O44" s="193" t="s">
        <v>334</v>
      </c>
      <c r="P44" s="202"/>
      <c r="Q44" s="202"/>
      <c r="R44" s="182">
        <v>0</v>
      </c>
      <c r="S44" s="183" t="s">
        <v>936</v>
      </c>
      <c r="T44" s="184">
        <v>132</v>
      </c>
      <c r="U44" s="185" t="s">
        <v>936</v>
      </c>
      <c r="V44" s="186" t="s">
        <v>59</v>
      </c>
      <c r="W44" s="181"/>
      <c r="X44" s="176">
        <v>25</v>
      </c>
      <c r="Y44" s="180"/>
      <c r="Z44" s="180" t="s">
        <v>57</v>
      </c>
      <c r="AA44" s="176" t="s">
        <v>58</v>
      </c>
      <c r="AB44" s="176" t="s">
        <v>1138</v>
      </c>
      <c r="AC44" s="176" t="s">
        <v>59</v>
      </c>
      <c r="AD44" s="176" t="s">
        <v>91</v>
      </c>
      <c r="AE44" s="177" t="s">
        <v>1139</v>
      </c>
      <c r="AF44" s="177" t="s">
        <v>1140</v>
      </c>
      <c r="AG44" s="178"/>
      <c r="AH44" s="177"/>
      <c r="AI44" s="177" t="s">
        <v>1141</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1001</v>
      </c>
      <c r="L45" s="201">
        <v>0.09</v>
      </c>
      <c r="M45" s="121" t="s">
        <v>1137</v>
      </c>
      <c r="N45" s="193">
        <v>0.34</v>
      </c>
      <c r="O45" s="193" t="s">
        <v>334</v>
      </c>
      <c r="P45" s="202"/>
      <c r="Q45" s="202"/>
      <c r="R45" s="182">
        <v>0</v>
      </c>
      <c r="S45" s="183" t="s">
        <v>936</v>
      </c>
      <c r="T45" s="184">
        <v>132</v>
      </c>
      <c r="U45" s="185" t="s">
        <v>936</v>
      </c>
      <c r="V45" s="186" t="s">
        <v>59</v>
      </c>
      <c r="W45" s="181"/>
      <c r="X45" s="176">
        <v>75</v>
      </c>
      <c r="Y45" s="180"/>
      <c r="Z45" s="180" t="s">
        <v>57</v>
      </c>
      <c r="AA45" s="176" t="s">
        <v>58</v>
      </c>
      <c r="AB45" s="176" t="s">
        <v>1138</v>
      </c>
      <c r="AC45" s="176" t="s">
        <v>59</v>
      </c>
      <c r="AD45" s="176" t="s">
        <v>91</v>
      </c>
      <c r="AE45" s="177" t="s">
        <v>1139</v>
      </c>
      <c r="AF45" s="177" t="s">
        <v>1140</v>
      </c>
      <c r="AG45" s="178"/>
      <c r="AH45" s="177"/>
      <c r="AI45" s="177" t="s">
        <v>1141</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1001</v>
      </c>
      <c r="L46" s="201">
        <v>0.16</v>
      </c>
      <c r="M46" s="121" t="s">
        <v>1137</v>
      </c>
      <c r="N46" s="193">
        <v>0.86274509799999999</v>
      </c>
      <c r="O46" s="193" t="s">
        <v>334</v>
      </c>
      <c r="P46" s="202"/>
      <c r="Q46" s="202"/>
      <c r="R46" s="182">
        <v>0</v>
      </c>
      <c r="S46" s="183" t="s">
        <v>936</v>
      </c>
      <c r="T46" s="184">
        <v>133</v>
      </c>
      <c r="U46" s="185" t="s">
        <v>936</v>
      </c>
      <c r="V46" s="186" t="s">
        <v>59</v>
      </c>
      <c r="W46" s="181"/>
      <c r="X46" s="176">
        <v>5</v>
      </c>
      <c r="Y46" s="180"/>
      <c r="Z46" s="180" t="s">
        <v>57</v>
      </c>
      <c r="AA46" s="176" t="s">
        <v>58</v>
      </c>
      <c r="AB46" s="176" t="s">
        <v>1138</v>
      </c>
      <c r="AC46" s="176" t="s">
        <v>59</v>
      </c>
      <c r="AD46" s="176" t="s">
        <v>91</v>
      </c>
      <c r="AE46" s="177" t="s">
        <v>1139</v>
      </c>
      <c r="AF46" s="177" t="s">
        <v>1140</v>
      </c>
      <c r="AG46" s="178"/>
      <c r="AH46" s="177"/>
      <c r="AI46" s="177" t="s">
        <v>1141</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1001</v>
      </c>
      <c r="L47" s="201">
        <v>0.23</v>
      </c>
      <c r="M47" s="121" t="s">
        <v>1137</v>
      </c>
      <c r="N47" s="193">
        <v>0.86274509799999999</v>
      </c>
      <c r="O47" s="193" t="s">
        <v>334</v>
      </c>
      <c r="P47" s="202"/>
      <c r="Q47" s="202"/>
      <c r="R47" s="182">
        <v>0</v>
      </c>
      <c r="S47" s="183" t="s">
        <v>936</v>
      </c>
      <c r="T47" s="184">
        <v>133</v>
      </c>
      <c r="U47" s="185" t="s">
        <v>936</v>
      </c>
      <c r="V47" s="186" t="s">
        <v>59</v>
      </c>
      <c r="W47" s="181"/>
      <c r="X47" s="176">
        <v>10</v>
      </c>
      <c r="Y47" s="180"/>
      <c r="Z47" s="180" t="s">
        <v>57</v>
      </c>
      <c r="AA47" s="176" t="s">
        <v>58</v>
      </c>
      <c r="AB47" s="176" t="s">
        <v>1138</v>
      </c>
      <c r="AC47" s="176" t="s">
        <v>59</v>
      </c>
      <c r="AD47" s="176" t="s">
        <v>91</v>
      </c>
      <c r="AE47" s="177" t="s">
        <v>1139</v>
      </c>
      <c r="AF47" s="177" t="s">
        <v>1140</v>
      </c>
      <c r="AG47" s="178"/>
      <c r="AH47" s="177"/>
      <c r="AI47" s="177" t="s">
        <v>1141</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1001</v>
      </c>
      <c r="L48" s="201">
        <v>0.1</v>
      </c>
      <c r="M48" s="121" t="s">
        <v>1137</v>
      </c>
      <c r="N48" s="193">
        <v>0.49019607840000001</v>
      </c>
      <c r="O48" s="193" t="s">
        <v>334</v>
      </c>
      <c r="P48" s="202"/>
      <c r="Q48" s="202"/>
      <c r="R48" s="182">
        <v>0</v>
      </c>
      <c r="S48" s="183" t="s">
        <v>936</v>
      </c>
      <c r="T48" s="184">
        <v>133</v>
      </c>
      <c r="U48" s="185" t="s">
        <v>936</v>
      </c>
      <c r="V48" s="186" t="s">
        <v>59</v>
      </c>
      <c r="W48" s="181"/>
      <c r="X48" s="176">
        <v>25</v>
      </c>
      <c r="Y48" s="180"/>
      <c r="Z48" s="180" t="s">
        <v>57</v>
      </c>
      <c r="AA48" s="176" t="s">
        <v>58</v>
      </c>
      <c r="AB48" s="176" t="s">
        <v>1138</v>
      </c>
      <c r="AC48" s="176" t="s">
        <v>59</v>
      </c>
      <c r="AD48" s="176" t="s">
        <v>91</v>
      </c>
      <c r="AE48" s="177" t="s">
        <v>1139</v>
      </c>
      <c r="AF48" s="177" t="s">
        <v>1140</v>
      </c>
      <c r="AG48" s="178"/>
      <c r="AH48" s="177"/>
      <c r="AI48" s="177" t="s">
        <v>1141</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1001</v>
      </c>
      <c r="L49" s="201">
        <v>0.06</v>
      </c>
      <c r="M49" s="121" t="s">
        <v>1137</v>
      </c>
      <c r="N49" s="193">
        <v>0.25490196078400001</v>
      </c>
      <c r="O49" s="193" t="s">
        <v>334</v>
      </c>
      <c r="P49" s="202"/>
      <c r="Q49" s="202"/>
      <c r="R49" s="182">
        <v>0</v>
      </c>
      <c r="S49" s="183" t="s">
        <v>936</v>
      </c>
      <c r="T49" s="184">
        <v>133</v>
      </c>
      <c r="U49" s="185" t="s">
        <v>936</v>
      </c>
      <c r="V49" s="186" t="s">
        <v>59</v>
      </c>
      <c r="W49" s="181"/>
      <c r="X49" s="176">
        <v>75</v>
      </c>
      <c r="Y49" s="180"/>
      <c r="Z49" s="180" t="s">
        <v>57</v>
      </c>
      <c r="AA49" s="176" t="s">
        <v>58</v>
      </c>
      <c r="AB49" s="176" t="s">
        <v>1138</v>
      </c>
      <c r="AC49" s="176" t="s">
        <v>59</v>
      </c>
      <c r="AD49" s="176" t="s">
        <v>91</v>
      </c>
      <c r="AE49" s="177" t="s">
        <v>1139</v>
      </c>
      <c r="AF49" s="177" t="s">
        <v>1140</v>
      </c>
      <c r="AG49" s="178"/>
      <c r="AH49" s="177"/>
      <c r="AI49" s="177" t="s">
        <v>1141</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1001</v>
      </c>
      <c r="L50" s="201"/>
      <c r="M50" s="201"/>
      <c r="N50" s="193">
        <v>0.78</v>
      </c>
      <c r="O50" s="193" t="s">
        <v>1001</v>
      </c>
      <c r="P50" s="202"/>
      <c r="Q50" s="202"/>
      <c r="R50" s="182">
        <v>0</v>
      </c>
      <c r="S50" s="183" t="s">
        <v>936</v>
      </c>
      <c r="T50" s="184">
        <v>324</v>
      </c>
      <c r="U50" s="185" t="s">
        <v>936</v>
      </c>
      <c r="V50" s="186" t="s">
        <v>59</v>
      </c>
      <c r="W50" s="181"/>
      <c r="X50" s="136">
        <v>600</v>
      </c>
      <c r="Y50" s="137"/>
      <c r="Z50" s="137" t="s">
        <v>57</v>
      </c>
      <c r="AA50" s="136" t="s">
        <v>58</v>
      </c>
      <c r="AB50" s="136" t="s">
        <v>434</v>
      </c>
      <c r="AC50" s="136" t="s">
        <v>59</v>
      </c>
      <c r="AD50" s="136" t="s">
        <v>1323</v>
      </c>
      <c r="AE50" s="174" t="s">
        <v>1139</v>
      </c>
      <c r="AF50" s="174" t="s">
        <v>2991</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1001</v>
      </c>
      <c r="L51" s="201"/>
      <c r="M51" s="201"/>
      <c r="N51" s="193">
        <v>1.55</v>
      </c>
      <c r="O51" s="193" t="s">
        <v>1001</v>
      </c>
      <c r="P51" s="202"/>
      <c r="Q51" s="202"/>
      <c r="R51" s="182">
        <v>0</v>
      </c>
      <c r="S51" s="183" t="s">
        <v>936</v>
      </c>
      <c r="T51" s="184">
        <v>360</v>
      </c>
      <c r="U51" s="185" t="s">
        <v>936</v>
      </c>
      <c r="V51" s="186" t="s">
        <v>59</v>
      </c>
      <c r="W51" s="181"/>
      <c r="X51" s="136">
        <v>600</v>
      </c>
      <c r="Y51" s="137"/>
      <c r="Z51" s="137" t="s">
        <v>57</v>
      </c>
      <c r="AA51" s="136" t="s">
        <v>58</v>
      </c>
      <c r="AB51" s="136" t="s">
        <v>434</v>
      </c>
      <c r="AC51" s="136" t="s">
        <v>59</v>
      </c>
      <c r="AD51" s="136" t="s">
        <v>1323</v>
      </c>
      <c r="AE51" s="174" t="s">
        <v>1139</v>
      </c>
      <c r="AF51" s="174" t="s">
        <v>2991</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936</v>
      </c>
      <c r="T52" s="184">
        <v>79</v>
      </c>
      <c r="U52" s="185" t="s">
        <v>936</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936</v>
      </c>
      <c r="T53" s="184">
        <v>79</v>
      </c>
      <c r="U53" s="185" t="s">
        <v>936</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1092</v>
      </c>
      <c r="G54" s="205" t="str">
        <f>IF(AND(A54&lt;&gt;"",ISNUMBER(A54)),VLOOKUP(A54,Studies!A:BR,13,FALSE),"")</f>
        <v>PO</v>
      </c>
      <c r="H54" s="138" t="str">
        <f t="shared" si="1"/>
        <v>PO</v>
      </c>
      <c r="I54" s="205" t="str">
        <f>IF(AND(A54&lt;&gt;"",ISNUMBER(A54)),VLOOKUP(A54,Studies!A:BR,6,FALSE),"")</f>
        <v>Plasma</v>
      </c>
      <c r="J54" s="187">
        <v>2.35</v>
      </c>
      <c r="K54" s="187"/>
      <c r="L54" s="201" t="s">
        <v>1093</v>
      </c>
      <c r="M54" s="201" t="s">
        <v>972</v>
      </c>
      <c r="N54" s="166">
        <v>2.0099999999999998</v>
      </c>
      <c r="O54" s="166"/>
      <c r="P54" s="178" t="s">
        <v>1094</v>
      </c>
      <c r="Q54" s="178" t="s">
        <v>972</v>
      </c>
      <c r="R54" s="182">
        <v>0</v>
      </c>
      <c r="S54" s="183" t="s">
        <v>936</v>
      </c>
      <c r="T54" s="184">
        <v>114</v>
      </c>
      <c r="U54" s="185" t="s">
        <v>936</v>
      </c>
      <c r="V54" s="186" t="s">
        <v>59</v>
      </c>
      <c r="W54" s="181"/>
      <c r="X54" s="176">
        <v>100</v>
      </c>
      <c r="Y54" s="137"/>
      <c r="Z54" s="137" t="s">
        <v>57</v>
      </c>
      <c r="AA54" s="176" t="s">
        <v>58</v>
      </c>
      <c r="AB54" s="176" t="s">
        <v>182</v>
      </c>
      <c r="AC54" s="136" t="s">
        <v>59</v>
      </c>
      <c r="AD54" s="176" t="s">
        <v>78</v>
      </c>
      <c r="AE54" s="174"/>
      <c r="AF54" s="177" t="s">
        <v>1095</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1096</v>
      </c>
      <c r="M55" s="201" t="s">
        <v>1097</v>
      </c>
      <c r="N55" s="166">
        <v>0.16300000000000001</v>
      </c>
      <c r="O55" s="166"/>
      <c r="P55" s="178" t="s">
        <v>1098</v>
      </c>
      <c r="Q55" s="178" t="s">
        <v>1097</v>
      </c>
      <c r="R55" s="182">
        <v>0</v>
      </c>
      <c r="S55" s="183" t="s">
        <v>936</v>
      </c>
      <c r="T55" s="184">
        <v>113</v>
      </c>
      <c r="U55" s="185" t="s">
        <v>936</v>
      </c>
      <c r="V55" s="186" t="s">
        <v>59</v>
      </c>
      <c r="W55" s="181"/>
      <c r="X55" s="176">
        <v>30</v>
      </c>
      <c r="Y55" s="137"/>
      <c r="Z55" s="137" t="s">
        <v>57</v>
      </c>
      <c r="AA55" s="176" t="s">
        <v>58</v>
      </c>
      <c r="AB55" s="176" t="s">
        <v>182</v>
      </c>
      <c r="AC55" s="136" t="s">
        <v>59</v>
      </c>
      <c r="AD55" s="176" t="s">
        <v>78</v>
      </c>
      <c r="AE55" s="174"/>
      <c r="AF55" s="177" t="s">
        <v>1099</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936</v>
      </c>
      <c r="T56" s="184">
        <v>30</v>
      </c>
      <c r="U56" s="185" t="s">
        <v>936</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936</v>
      </c>
      <c r="T57" s="184">
        <v>30</v>
      </c>
      <c r="U57" s="185" t="s">
        <v>936</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1100</v>
      </c>
      <c r="L58" s="201"/>
      <c r="M58" s="201"/>
      <c r="N58" s="193"/>
      <c r="O58" s="193"/>
      <c r="P58" s="202"/>
      <c r="Q58" s="202"/>
      <c r="R58" s="182">
        <v>0</v>
      </c>
      <c r="S58" s="183" t="s">
        <v>936</v>
      </c>
      <c r="T58" s="184">
        <v>144</v>
      </c>
      <c r="U58" s="185" t="s">
        <v>936</v>
      </c>
      <c r="V58" s="186" t="s">
        <v>59</v>
      </c>
      <c r="W58" s="181"/>
      <c r="X58" s="136">
        <v>600</v>
      </c>
      <c r="Y58" s="137"/>
      <c r="Z58" s="137" t="s">
        <v>57</v>
      </c>
      <c r="AA58" s="136"/>
      <c r="AB58" s="136" t="s">
        <v>1138</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834</v>
      </c>
      <c r="G59" s="205" t="str">
        <f>IF(AND(A59&lt;&gt;"",ISNUMBER(A59)),VLOOKUP(A59,Studies!A:BR,13,FALSE),"")</f>
        <v>PO</v>
      </c>
      <c r="H59" s="138">
        <f t="shared" si="1"/>
        <v>0</v>
      </c>
      <c r="I59" s="205" t="str">
        <f>IF(AND(A59&lt;&gt;"",ISNUMBER(A59)),VLOOKUP(A59,Studies!A:BR,6,FALSE),"")</f>
        <v>Serum</v>
      </c>
      <c r="J59" s="187">
        <v>1.0918367346938775</v>
      </c>
      <c r="K59" s="187" t="s">
        <v>1100</v>
      </c>
      <c r="L59" s="201"/>
      <c r="M59" s="201"/>
      <c r="N59" s="193"/>
      <c r="O59" s="193"/>
      <c r="P59" s="202"/>
      <c r="Q59" s="202"/>
      <c r="R59" s="182">
        <v>0</v>
      </c>
      <c r="S59" s="183" t="s">
        <v>936</v>
      </c>
      <c r="T59" s="184">
        <v>96</v>
      </c>
      <c r="U59" s="185" t="s">
        <v>936</v>
      </c>
      <c r="V59" s="186" t="s">
        <v>59</v>
      </c>
      <c r="W59" s="181"/>
      <c r="X59" s="136">
        <v>200</v>
      </c>
      <c r="Y59" s="137"/>
      <c r="Z59" s="137" t="s">
        <v>57</v>
      </c>
      <c r="AA59" s="136"/>
      <c r="AB59" s="136" t="s">
        <v>831</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1142</v>
      </c>
      <c r="L60" s="201"/>
      <c r="M60" s="201"/>
      <c r="N60" s="193">
        <v>1.1059602649</v>
      </c>
      <c r="O60" s="193" t="s">
        <v>1142</v>
      </c>
      <c r="P60" s="202"/>
      <c r="Q60" s="202"/>
      <c r="R60" s="182">
        <v>0</v>
      </c>
      <c r="S60" s="183" t="s">
        <v>936</v>
      </c>
      <c r="T60" s="184">
        <v>144</v>
      </c>
      <c r="U60" s="185" t="s">
        <v>936</v>
      </c>
      <c r="V60" s="186" t="s">
        <v>59</v>
      </c>
      <c r="W60" s="181"/>
      <c r="X60" s="176">
        <v>600</v>
      </c>
      <c r="Y60" s="180"/>
      <c r="Z60" s="180" t="s">
        <v>57</v>
      </c>
      <c r="AA60" s="176" t="s">
        <v>58</v>
      </c>
      <c r="AB60" s="176" t="s">
        <v>1138</v>
      </c>
      <c r="AC60" s="176" t="s">
        <v>59</v>
      </c>
      <c r="AD60" s="176" t="s">
        <v>91</v>
      </c>
      <c r="AE60" s="177" t="s">
        <v>1143</v>
      </c>
      <c r="AF60" s="177" t="s">
        <v>1144</v>
      </c>
      <c r="AG60" s="178"/>
      <c r="AH60" s="177"/>
      <c r="AI60" s="177" t="s">
        <v>1145</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1142</v>
      </c>
      <c r="L61" s="201"/>
      <c r="M61" s="201"/>
      <c r="N61" s="193">
        <v>3.4865292999999999E-2</v>
      </c>
      <c r="O61" s="193" t="s">
        <v>1142</v>
      </c>
      <c r="P61" s="202"/>
      <c r="Q61" s="202"/>
      <c r="R61" s="182">
        <v>0</v>
      </c>
      <c r="S61" s="183" t="s">
        <v>936</v>
      </c>
      <c r="T61" s="184">
        <v>144</v>
      </c>
      <c r="U61" s="185" t="s">
        <v>936</v>
      </c>
      <c r="V61" s="186" t="s">
        <v>59</v>
      </c>
      <c r="W61" s="181"/>
      <c r="X61" s="176">
        <v>600</v>
      </c>
      <c r="Y61" s="180"/>
      <c r="Z61" s="180" t="s">
        <v>57</v>
      </c>
      <c r="AA61" s="176" t="s">
        <v>58</v>
      </c>
      <c r="AB61" s="176" t="s">
        <v>1138</v>
      </c>
      <c r="AC61" s="176" t="s">
        <v>59</v>
      </c>
      <c r="AD61" s="176" t="s">
        <v>91</v>
      </c>
      <c r="AE61" s="177" t="s">
        <v>1143</v>
      </c>
      <c r="AF61" s="177" t="s">
        <v>1144</v>
      </c>
      <c r="AG61" s="178"/>
      <c r="AH61" s="177"/>
      <c r="AI61" s="177" t="s">
        <v>1145</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1111</v>
      </c>
      <c r="G62" s="205" t="str">
        <f>IF(AND(A62&lt;&gt;"",ISNUMBER(A62)),VLOOKUP(A62,Studies!A:BR,13,FALSE),"")</f>
        <v>PO</v>
      </c>
      <c r="H62" s="138" t="s">
        <v>58</v>
      </c>
      <c r="I62" s="205" t="str">
        <f>IF(AND(A62&lt;&gt;"",ISNUMBER(A62)),VLOOKUP(A62,Studies!A:BR,6,FALSE),"")</f>
        <v>Plasma</v>
      </c>
      <c r="J62" s="187">
        <f>1/0.18</f>
        <v>5.5555555555555554</v>
      </c>
      <c r="K62" s="187" t="s">
        <v>2928</v>
      </c>
      <c r="L62" s="201" t="str">
        <f>1/0.21&amp;"-"&amp;1/0.15</f>
        <v>4.76190476190476-6.66666666666667</v>
      </c>
      <c r="M62" s="201"/>
      <c r="N62" s="193"/>
      <c r="O62" s="193"/>
      <c r="P62" s="202"/>
      <c r="Q62" s="202"/>
      <c r="R62" s="182">
        <v>0</v>
      </c>
      <c r="S62" s="183" t="s">
        <v>936</v>
      </c>
      <c r="T62" s="184">
        <f>3*24+15/60</f>
        <v>72.25</v>
      </c>
      <c r="U62" s="185" t="s">
        <v>936</v>
      </c>
      <c r="V62" s="186" t="s">
        <v>59</v>
      </c>
      <c r="W62" s="181" t="s">
        <v>2927</v>
      </c>
      <c r="X62" s="176">
        <v>500</v>
      </c>
      <c r="Y62" s="180"/>
      <c r="Z62" s="180" t="s">
        <v>57</v>
      </c>
      <c r="AA62" s="176" t="s">
        <v>58</v>
      </c>
      <c r="AB62" s="136" t="s">
        <v>2925</v>
      </c>
      <c r="AC62" s="176" t="s">
        <v>59</v>
      </c>
      <c r="AD62" s="176" t="s">
        <v>91</v>
      </c>
      <c r="AE62" s="177"/>
      <c r="AF62" s="177" t="s">
        <v>2926</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v>2.3199999999999998</v>
      </c>
      <c r="K63" s="187" t="s">
        <v>115</v>
      </c>
      <c r="L63" s="201">
        <v>0.9</v>
      </c>
      <c r="M63" s="201" t="s">
        <v>116</v>
      </c>
      <c r="N63" s="193">
        <f>20/11</f>
        <v>1.8181818181818181</v>
      </c>
      <c r="O63" s="193" t="s">
        <v>1100</v>
      </c>
      <c r="P63" s="202"/>
      <c r="Q63" s="202"/>
      <c r="R63" s="182">
        <v>0</v>
      </c>
      <c r="S63" s="183" t="s">
        <v>936</v>
      </c>
      <c r="T63" s="184">
        <v>25</v>
      </c>
      <c r="U63" s="185">
        <v>73</v>
      </c>
      <c r="V63" s="186" t="s">
        <v>59</v>
      </c>
      <c r="W63" s="181"/>
      <c r="X63" s="176">
        <v>200</v>
      </c>
      <c r="Y63" s="180"/>
      <c r="Z63" s="180" t="s">
        <v>57</v>
      </c>
      <c r="AA63" s="176" t="s">
        <v>58</v>
      </c>
      <c r="AB63" s="176" t="s">
        <v>1163</v>
      </c>
      <c r="AC63" s="176" t="s">
        <v>59</v>
      </c>
      <c r="AD63" s="176" t="s">
        <v>91</v>
      </c>
      <c r="AE63" s="177" t="s">
        <v>1164</v>
      </c>
      <c r="AF63" s="177" t="s">
        <v>1165</v>
      </c>
      <c r="AG63" s="178"/>
      <c r="AH63" s="177">
        <v>150</v>
      </c>
      <c r="AI63" s="177"/>
      <c r="AJ63" s="193" t="s">
        <v>435</v>
      </c>
      <c r="AK63" s="193"/>
      <c r="AL63" s="193"/>
      <c r="AM63" s="193" t="s">
        <v>1166</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v>3.38</v>
      </c>
      <c r="K64" s="187" t="s">
        <v>115</v>
      </c>
      <c r="L64" s="201">
        <v>1.6</v>
      </c>
      <c r="M64" s="201" t="s">
        <v>116</v>
      </c>
      <c r="N64" s="193">
        <f>26.4/11</f>
        <v>2.4</v>
      </c>
      <c r="O64" s="193" t="s">
        <v>1100</v>
      </c>
      <c r="P64" s="202"/>
      <c r="Q64" s="202"/>
      <c r="R64" s="182">
        <v>0</v>
      </c>
      <c r="S64" s="183" t="s">
        <v>936</v>
      </c>
      <c r="T64" s="184">
        <v>73</v>
      </c>
      <c r="U64" s="185">
        <v>145</v>
      </c>
      <c r="V64" s="186" t="s">
        <v>59</v>
      </c>
      <c r="W64" s="181"/>
      <c r="X64" s="176">
        <v>200</v>
      </c>
      <c r="Y64" s="180"/>
      <c r="Z64" s="180" t="s">
        <v>57</v>
      </c>
      <c r="AA64" s="176" t="s">
        <v>58</v>
      </c>
      <c r="AB64" s="176" t="s">
        <v>1167</v>
      </c>
      <c r="AC64" s="176" t="s">
        <v>59</v>
      </c>
      <c r="AD64" s="176" t="s">
        <v>91</v>
      </c>
      <c r="AE64" s="177" t="s">
        <v>1164</v>
      </c>
      <c r="AF64" s="177" t="s">
        <v>1165</v>
      </c>
      <c r="AG64" s="178"/>
      <c r="AH64" s="177">
        <v>150</v>
      </c>
      <c r="AI64" s="177"/>
      <c r="AJ64" s="193" t="s">
        <v>435</v>
      </c>
      <c r="AK64" s="193"/>
      <c r="AL64" s="193"/>
      <c r="AM64" s="193" t="s">
        <v>1166</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v>3.38</v>
      </c>
      <c r="K65" s="187" t="s">
        <v>115</v>
      </c>
      <c r="L65" s="201">
        <v>1.4</v>
      </c>
      <c r="M65" s="201" t="s">
        <v>116</v>
      </c>
      <c r="N65" s="193">
        <f>25.8/11</f>
        <v>2.3454545454545457</v>
      </c>
      <c r="O65" s="193" t="s">
        <v>1100</v>
      </c>
      <c r="P65" s="202"/>
      <c r="Q65" s="202"/>
      <c r="R65" s="182">
        <v>0</v>
      </c>
      <c r="S65" s="183" t="s">
        <v>936</v>
      </c>
      <c r="T65" s="184">
        <v>145</v>
      </c>
      <c r="U65" s="185" t="s">
        <v>936</v>
      </c>
      <c r="V65" s="186" t="s">
        <v>59</v>
      </c>
      <c r="W65" s="181"/>
      <c r="X65" s="176">
        <v>200</v>
      </c>
      <c r="Y65" s="180"/>
      <c r="Z65" s="180" t="s">
        <v>57</v>
      </c>
      <c r="AA65" s="176" t="s">
        <v>58</v>
      </c>
      <c r="AB65" s="176" t="s">
        <v>1168</v>
      </c>
      <c r="AC65" s="176" t="s">
        <v>59</v>
      </c>
      <c r="AD65" s="176" t="s">
        <v>91</v>
      </c>
      <c r="AE65" s="177" t="s">
        <v>1164</v>
      </c>
      <c r="AF65" s="177" t="s">
        <v>1165</v>
      </c>
      <c r="AG65" s="178"/>
      <c r="AH65" s="177">
        <v>150</v>
      </c>
      <c r="AI65" s="177"/>
      <c r="AJ65" s="193" t="s">
        <v>435</v>
      </c>
      <c r="AK65" s="193"/>
      <c r="AL65" s="193"/>
      <c r="AM65" s="193" t="s">
        <v>1166</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1001</v>
      </c>
      <c r="L66" s="201" t="s">
        <v>2911</v>
      </c>
      <c r="M66" s="201" t="s">
        <v>972</v>
      </c>
      <c r="N66" s="193">
        <v>2.7</v>
      </c>
      <c r="O66" s="193" t="s">
        <v>1100</v>
      </c>
      <c r="P66" s="202"/>
      <c r="Q66" s="202"/>
      <c r="R66" s="182">
        <v>0</v>
      </c>
      <c r="S66" s="183" t="s">
        <v>936</v>
      </c>
      <c r="T66" s="184">
        <v>128</v>
      </c>
      <c r="U66" s="185" t="s">
        <v>936</v>
      </c>
      <c r="V66" s="186" t="s">
        <v>59</v>
      </c>
      <c r="W66" s="181" t="s">
        <v>2913</v>
      </c>
      <c r="X66" s="176">
        <v>500</v>
      </c>
      <c r="Y66" s="180"/>
      <c r="Z66" s="180" t="s">
        <v>57</v>
      </c>
      <c r="AA66" s="176" t="s">
        <v>58</v>
      </c>
      <c r="AB66" s="176" t="s">
        <v>1156</v>
      </c>
      <c r="AC66" s="176" t="s">
        <v>59</v>
      </c>
      <c r="AD66" s="176" t="s">
        <v>1157</v>
      </c>
      <c r="AE66" s="177" t="s">
        <v>357</v>
      </c>
      <c r="AF66" s="177" t="s">
        <v>1158</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1001</v>
      </c>
      <c r="L67" s="201" t="s">
        <v>2912</v>
      </c>
      <c r="M67" s="201" t="s">
        <v>972</v>
      </c>
      <c r="N67" s="193"/>
      <c r="O67" s="193"/>
      <c r="P67" s="202"/>
      <c r="Q67" s="202"/>
      <c r="R67" s="182">
        <v>0</v>
      </c>
      <c r="S67" s="183" t="s">
        <v>936</v>
      </c>
      <c r="T67" s="184">
        <v>128</v>
      </c>
      <c r="U67" s="185" t="s">
        <v>936</v>
      </c>
      <c r="V67" s="186" t="s">
        <v>59</v>
      </c>
      <c r="W67" s="181" t="s">
        <v>2913</v>
      </c>
      <c r="X67" s="176">
        <v>500</v>
      </c>
      <c r="Y67" s="180"/>
      <c r="Z67" s="180" t="s">
        <v>57</v>
      </c>
      <c r="AA67" s="176" t="s">
        <v>58</v>
      </c>
      <c r="AB67" s="176" t="s">
        <v>1156</v>
      </c>
      <c r="AC67" s="176" t="s">
        <v>59</v>
      </c>
      <c r="AD67" s="176" t="s">
        <v>1157</v>
      </c>
      <c r="AE67" s="177" t="s">
        <v>357</v>
      </c>
      <c r="AF67" s="177" t="s">
        <v>1158</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936</v>
      </c>
      <c r="T68" s="217">
        <v>73</v>
      </c>
      <c r="U68" s="218" t="s">
        <v>936</v>
      </c>
      <c r="V68" s="219" t="s">
        <v>59</v>
      </c>
      <c r="W68" s="220"/>
      <c r="X68" s="206">
        <v>200</v>
      </c>
      <c r="Y68" s="207"/>
      <c r="Z68" s="207" t="s">
        <v>57</v>
      </c>
      <c r="AA68" s="206" t="s">
        <v>58</v>
      </c>
      <c r="AB68" s="206" t="s">
        <v>831</v>
      </c>
      <c r="AC68" s="206" t="s">
        <v>59</v>
      </c>
      <c r="AD68" s="206" t="s">
        <v>91</v>
      </c>
      <c r="AE68" s="208" t="s">
        <v>832</v>
      </c>
      <c r="AF68" s="208" t="s">
        <v>833</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834</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936</v>
      </c>
      <c r="T69" s="217">
        <v>73</v>
      </c>
      <c r="U69" s="218" t="s">
        <v>936</v>
      </c>
      <c r="V69" s="219" t="s">
        <v>59</v>
      </c>
      <c r="W69" s="220"/>
      <c r="X69" s="206">
        <v>400</v>
      </c>
      <c r="Y69" s="207"/>
      <c r="Z69" s="207" t="s">
        <v>57</v>
      </c>
      <c r="AA69" s="206" t="s">
        <v>58</v>
      </c>
      <c r="AB69" s="206" t="s">
        <v>831</v>
      </c>
      <c r="AC69" s="206" t="s">
        <v>59</v>
      </c>
      <c r="AD69" s="206" t="s">
        <v>91</v>
      </c>
      <c r="AE69" s="208" t="s">
        <v>835</v>
      </c>
      <c r="AF69" s="208" t="s">
        <v>836</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936</v>
      </c>
      <c r="T70" s="217">
        <v>2</v>
      </c>
      <c r="U70" s="218" t="s">
        <v>936</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1100</v>
      </c>
      <c r="L71" s="212"/>
      <c r="M71" s="212"/>
      <c r="N71" s="213"/>
      <c r="O71" s="213"/>
      <c r="P71" s="214"/>
      <c r="Q71" s="214"/>
      <c r="R71" s="215">
        <v>0</v>
      </c>
      <c r="S71" s="216" t="s">
        <v>936</v>
      </c>
      <c r="T71" s="217">
        <v>74</v>
      </c>
      <c r="U71" s="218" t="s">
        <v>936</v>
      </c>
      <c r="V71" s="219" t="s">
        <v>59</v>
      </c>
      <c r="W71" s="220"/>
      <c r="X71" s="221">
        <v>200</v>
      </c>
      <c r="Y71" s="222"/>
      <c r="Z71" s="222" t="s">
        <v>57</v>
      </c>
      <c r="AA71" s="221" t="s">
        <v>58</v>
      </c>
      <c r="AB71" s="206" t="s">
        <v>831</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936</v>
      </c>
      <c r="T72" s="217">
        <v>122</v>
      </c>
      <c r="U72" s="218" t="s">
        <v>936</v>
      </c>
      <c r="V72" s="219" t="s">
        <v>59</v>
      </c>
      <c r="W72" s="220"/>
      <c r="X72" s="221">
        <v>200</v>
      </c>
      <c r="Y72" s="222"/>
      <c r="Z72" s="222" t="s">
        <v>57</v>
      </c>
      <c r="AA72" s="221" t="s">
        <v>58</v>
      </c>
      <c r="AB72" s="206" t="s">
        <v>1138</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1153</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936</v>
      </c>
      <c r="T73" s="217">
        <v>2</v>
      </c>
      <c r="U73" s="218" t="s">
        <v>936</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1153</v>
      </c>
      <c r="G74" s="205" t="str">
        <f>IF(AND(A74&lt;&gt;"",ISNUMBER(A74)),VLOOKUP(A74,Studies!A:BR,13,FALSE),"")</f>
        <v>IV</v>
      </c>
      <c r="H74" s="138" t="str">
        <f t="shared" si="2"/>
        <v>PO</v>
      </c>
      <c r="I74" s="205" t="str">
        <f>IF(AND(A74&lt;&gt;"",ISNUMBER(A74)),VLOOKUP(A74,Studies!A:BR,6,FALSE),"")</f>
        <v>Plasma</v>
      </c>
      <c r="J74" s="211">
        <f>1/0.49</f>
        <v>2.0408163265306123</v>
      </c>
      <c r="K74" s="211" t="s">
        <v>1100</v>
      </c>
      <c r="L74" s="212"/>
      <c r="M74" s="212"/>
      <c r="N74" s="213"/>
      <c r="O74" s="213"/>
      <c r="P74" s="214"/>
      <c r="Q74" s="214"/>
      <c r="R74" s="215">
        <v>0</v>
      </c>
      <c r="S74" s="216" t="s">
        <v>936</v>
      </c>
      <c r="T74" s="217">
        <v>74</v>
      </c>
      <c r="U74" s="218" t="s">
        <v>936</v>
      </c>
      <c r="V74" s="219" t="s">
        <v>59</v>
      </c>
      <c r="W74" s="220"/>
      <c r="X74" s="221" t="s">
        <v>874</v>
      </c>
      <c r="Y74" s="222"/>
      <c r="Z74" s="222" t="s">
        <v>57</v>
      </c>
      <c r="AA74" s="221" t="s">
        <v>58</v>
      </c>
      <c r="AB74" s="206" t="s">
        <v>1154</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1153</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936</v>
      </c>
      <c r="T75" s="217">
        <v>122</v>
      </c>
      <c r="U75" s="218" t="s">
        <v>936</v>
      </c>
      <c r="V75" s="219" t="s">
        <v>59</v>
      </c>
      <c r="W75" s="220"/>
      <c r="X75" s="221" t="s">
        <v>874</v>
      </c>
      <c r="Y75" s="222"/>
      <c r="Z75" s="222" t="s">
        <v>57</v>
      </c>
      <c r="AA75" s="221" t="s">
        <v>58</v>
      </c>
      <c r="AB75" s="206" t="s">
        <v>1155</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936</v>
      </c>
      <c r="T76" s="184">
        <v>106</v>
      </c>
      <c r="U76" s="185" t="s">
        <v>936</v>
      </c>
      <c r="V76" s="219" t="s">
        <v>59</v>
      </c>
      <c r="W76" s="220"/>
      <c r="X76" s="206">
        <v>600</v>
      </c>
      <c r="Y76" s="207"/>
      <c r="Z76" s="207" t="s">
        <v>57</v>
      </c>
      <c r="AA76" s="206" t="s">
        <v>58</v>
      </c>
      <c r="AB76" s="176" t="s">
        <v>182</v>
      </c>
      <c r="AC76" s="206" t="s">
        <v>59</v>
      </c>
      <c r="AD76" s="206" t="s">
        <v>91</v>
      </c>
      <c r="AE76" s="208" t="s">
        <v>1139</v>
      </c>
      <c r="AF76" s="208"/>
      <c r="AG76" s="209"/>
      <c r="AH76" s="208"/>
      <c r="AI76" s="208" t="s">
        <v>1146</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936</v>
      </c>
      <c r="T77" s="184">
        <v>107</v>
      </c>
      <c r="U77" s="185" t="s">
        <v>936</v>
      </c>
      <c r="V77" s="219" t="s">
        <v>59</v>
      </c>
      <c r="W77" s="220"/>
      <c r="X77" s="206">
        <v>600</v>
      </c>
      <c r="Y77" s="207"/>
      <c r="Z77" s="207" t="s">
        <v>57</v>
      </c>
      <c r="AA77" s="206" t="s">
        <v>58</v>
      </c>
      <c r="AB77" s="176" t="s">
        <v>182</v>
      </c>
      <c r="AC77" s="206" t="s">
        <v>59</v>
      </c>
      <c r="AD77" s="206" t="s">
        <v>91</v>
      </c>
      <c r="AE77" s="208" t="s">
        <v>1139</v>
      </c>
      <c r="AF77" s="208"/>
      <c r="AG77" s="209"/>
      <c r="AH77" s="208"/>
      <c r="AI77" s="208" t="s">
        <v>1146</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936</v>
      </c>
      <c r="T78" s="184">
        <v>648</v>
      </c>
      <c r="U78" s="185">
        <v>816</v>
      </c>
      <c r="V78" s="186" t="s">
        <v>59</v>
      </c>
      <c r="W78" s="181" t="s">
        <v>1107</v>
      </c>
      <c r="X78" s="176">
        <v>600</v>
      </c>
      <c r="Y78" s="180"/>
      <c r="Z78" s="180" t="s">
        <v>57</v>
      </c>
      <c r="AA78" s="176" t="s">
        <v>58</v>
      </c>
      <c r="AB78" s="176" t="s">
        <v>1108</v>
      </c>
      <c r="AC78" s="176" t="s">
        <v>59</v>
      </c>
      <c r="AD78" s="176"/>
      <c r="AE78" s="177"/>
      <c r="AF78" s="177" t="s">
        <v>1109</v>
      </c>
      <c r="AG78" s="178"/>
      <c r="AH78" s="177"/>
      <c r="AI78" s="177" t="s">
        <v>1110</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936</v>
      </c>
      <c r="T79" s="184">
        <v>816</v>
      </c>
      <c r="U79" s="185">
        <v>984</v>
      </c>
      <c r="V79" s="186" t="s">
        <v>59</v>
      </c>
      <c r="W79" s="181" t="s">
        <v>1107</v>
      </c>
      <c r="X79" s="176">
        <v>600</v>
      </c>
      <c r="Y79" s="180"/>
      <c r="Z79" s="180" t="s">
        <v>57</v>
      </c>
      <c r="AA79" s="176" t="s">
        <v>58</v>
      </c>
      <c r="AB79" s="176" t="s">
        <v>1108</v>
      </c>
      <c r="AC79" s="176" t="s">
        <v>59</v>
      </c>
      <c r="AD79" s="176"/>
      <c r="AE79" s="177"/>
      <c r="AF79" s="177" t="s">
        <v>1109</v>
      </c>
      <c r="AG79" s="178"/>
      <c r="AH79" s="177"/>
      <c r="AI79" s="177" t="s">
        <v>1110</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936</v>
      </c>
      <c r="T80" s="184">
        <v>984</v>
      </c>
      <c r="U80" s="185">
        <v>1320</v>
      </c>
      <c r="V80" s="186" t="s">
        <v>59</v>
      </c>
      <c r="W80" s="181" t="s">
        <v>1107</v>
      </c>
      <c r="X80" s="176">
        <v>600</v>
      </c>
      <c r="Y80" s="180"/>
      <c r="Z80" s="180" t="s">
        <v>57</v>
      </c>
      <c r="AA80" s="176" t="s">
        <v>58</v>
      </c>
      <c r="AB80" s="176" t="s">
        <v>1108</v>
      </c>
      <c r="AC80" s="176" t="s">
        <v>59</v>
      </c>
      <c r="AD80" s="176"/>
      <c r="AE80" s="177"/>
      <c r="AF80" s="177" t="s">
        <v>1109</v>
      </c>
      <c r="AG80" s="178"/>
      <c r="AH80" s="177"/>
      <c r="AI80" s="177" t="s">
        <v>1110</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936</v>
      </c>
      <c r="T81" s="184">
        <v>649</v>
      </c>
      <c r="U81" s="185">
        <v>817</v>
      </c>
      <c r="V81" s="186" t="s">
        <v>59</v>
      </c>
      <c r="W81" s="181" t="s">
        <v>1107</v>
      </c>
      <c r="X81" s="176">
        <v>600</v>
      </c>
      <c r="Y81" s="180"/>
      <c r="Z81" s="180" t="s">
        <v>57</v>
      </c>
      <c r="AA81" s="176" t="s">
        <v>58</v>
      </c>
      <c r="AB81" s="176" t="s">
        <v>1108</v>
      </c>
      <c r="AC81" s="176" t="s">
        <v>59</v>
      </c>
      <c r="AD81" s="176"/>
      <c r="AE81" s="177"/>
      <c r="AF81" s="177" t="s">
        <v>1109</v>
      </c>
      <c r="AG81" s="178"/>
      <c r="AH81" s="177"/>
      <c r="AI81" s="177" t="s">
        <v>1110</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936</v>
      </c>
      <c r="T82" s="184">
        <v>817</v>
      </c>
      <c r="U82" s="185">
        <v>985</v>
      </c>
      <c r="V82" s="186" t="s">
        <v>59</v>
      </c>
      <c r="W82" s="181" t="s">
        <v>1107</v>
      </c>
      <c r="X82" s="176">
        <v>600</v>
      </c>
      <c r="Y82" s="180"/>
      <c r="Z82" s="180" t="s">
        <v>57</v>
      </c>
      <c r="AA82" s="176" t="s">
        <v>58</v>
      </c>
      <c r="AB82" s="176" t="s">
        <v>1108</v>
      </c>
      <c r="AC82" s="176" t="s">
        <v>59</v>
      </c>
      <c r="AD82" s="176"/>
      <c r="AE82" s="177"/>
      <c r="AF82" s="177" t="s">
        <v>1109</v>
      </c>
      <c r="AG82" s="178"/>
      <c r="AH82" s="177"/>
      <c r="AI82" s="177" t="s">
        <v>1110</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936</v>
      </c>
      <c r="T83" s="184">
        <v>985</v>
      </c>
      <c r="U83" s="185">
        <v>1321</v>
      </c>
      <c r="V83" s="186" t="s">
        <v>59</v>
      </c>
      <c r="W83" s="181" t="s">
        <v>1107</v>
      </c>
      <c r="X83" s="176">
        <v>600</v>
      </c>
      <c r="Y83" s="180"/>
      <c r="Z83" s="180" t="s">
        <v>57</v>
      </c>
      <c r="AA83" s="176" t="s">
        <v>58</v>
      </c>
      <c r="AB83" s="176" t="s">
        <v>1108</v>
      </c>
      <c r="AC83" s="176" t="s">
        <v>59</v>
      </c>
      <c r="AD83" s="176"/>
      <c r="AE83" s="177"/>
      <c r="AF83" s="177" t="s">
        <v>1109</v>
      </c>
      <c r="AG83" s="178"/>
      <c r="AH83" s="177"/>
      <c r="AI83" s="177" t="s">
        <v>1110</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873</v>
      </c>
      <c r="G84" s="205" t="str">
        <f>IF(AND(A84&lt;&gt;"",ISNUMBER(A84)),VLOOKUP(A84,Studies!A:BR,13,FALSE),"")</f>
        <v>PO</v>
      </c>
      <c r="H84" s="138" t="str">
        <f t="shared" si="2"/>
        <v>PO</v>
      </c>
      <c r="I84" s="205" t="str">
        <f>IF(AND(A84&lt;&gt;"",ISNUMBER(A84)),VLOOKUP(A84,Studies!A:BR,6,FALSE),"")</f>
        <v>Plasma</v>
      </c>
      <c r="J84" s="187">
        <v>9.85</v>
      </c>
      <c r="K84" s="187" t="s">
        <v>1001</v>
      </c>
      <c r="L84" s="201" t="s">
        <v>1159</v>
      </c>
      <c r="M84" s="201" t="s">
        <v>1160</v>
      </c>
      <c r="N84" s="213">
        <v>3.56</v>
      </c>
      <c r="O84" s="213" t="s">
        <v>1001</v>
      </c>
      <c r="P84" s="202" t="s">
        <v>1161</v>
      </c>
      <c r="Q84" s="202" t="s">
        <v>1160</v>
      </c>
      <c r="R84" s="182">
        <v>0</v>
      </c>
      <c r="S84" s="183" t="s">
        <v>936</v>
      </c>
      <c r="T84" s="184">
        <v>37</v>
      </c>
      <c r="U84" s="185" t="s">
        <v>936</v>
      </c>
      <c r="V84" s="219" t="s">
        <v>59</v>
      </c>
      <c r="W84" s="220"/>
      <c r="X84" s="206" t="s">
        <v>874</v>
      </c>
      <c r="Y84" s="207"/>
      <c r="Z84" s="176" t="s">
        <v>57</v>
      </c>
      <c r="AA84" s="176" t="s">
        <v>58</v>
      </c>
      <c r="AB84" s="176" t="s">
        <v>875</v>
      </c>
      <c r="AC84" s="176" t="s">
        <v>59</v>
      </c>
      <c r="AD84" s="176" t="s">
        <v>91</v>
      </c>
      <c r="AE84" s="177" t="s">
        <v>876</v>
      </c>
      <c r="AF84" s="177" t="s">
        <v>877</v>
      </c>
      <c r="AG84" s="209"/>
      <c r="AH84" s="208">
        <v>150</v>
      </c>
      <c r="AI84" s="177" t="s">
        <v>878</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873</v>
      </c>
      <c r="G85" s="205" t="str">
        <f>IF(AND(A85&lt;&gt;"",ISNUMBER(A85)),VLOOKUP(A85,Studies!A:BR,13,FALSE),"")</f>
        <v>IV</v>
      </c>
      <c r="H85" s="138" t="str">
        <f t="shared" si="2"/>
        <v>PO</v>
      </c>
      <c r="I85" s="205" t="str">
        <f>IF(AND(A85&lt;&gt;"",ISNUMBER(A85)),VLOOKUP(A85,Studies!A:BR,6,FALSE),"")</f>
        <v>Plasma</v>
      </c>
      <c r="J85" s="187">
        <v>3.61</v>
      </c>
      <c r="K85" s="187" t="s">
        <v>1001</v>
      </c>
      <c r="L85" s="201" t="s">
        <v>1162</v>
      </c>
      <c r="M85" s="201" t="s">
        <v>1160</v>
      </c>
      <c r="N85" s="213"/>
      <c r="O85" s="213"/>
      <c r="P85" s="202"/>
      <c r="Q85" s="202"/>
      <c r="R85" s="182">
        <v>0</v>
      </c>
      <c r="S85" s="183" t="s">
        <v>936</v>
      </c>
      <c r="T85" s="184">
        <v>37</v>
      </c>
      <c r="U85" s="185" t="s">
        <v>936</v>
      </c>
      <c r="V85" s="219" t="s">
        <v>59</v>
      </c>
      <c r="W85" s="220"/>
      <c r="X85" s="206" t="s">
        <v>874</v>
      </c>
      <c r="Y85" s="207"/>
      <c r="Z85" s="176" t="s">
        <v>57</v>
      </c>
      <c r="AA85" s="176" t="s">
        <v>58</v>
      </c>
      <c r="AB85" s="176" t="s">
        <v>875</v>
      </c>
      <c r="AC85" s="176" t="s">
        <v>59</v>
      </c>
      <c r="AD85" s="176" t="s">
        <v>91</v>
      </c>
      <c r="AE85" s="177" t="s">
        <v>876</v>
      </c>
      <c r="AF85" s="177" t="s">
        <v>877</v>
      </c>
      <c r="AG85" s="209"/>
      <c r="AH85" s="208">
        <v>150</v>
      </c>
      <c r="AI85" s="177" t="s">
        <v>878</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1001</v>
      </c>
      <c r="L86" s="201" t="s">
        <v>2934</v>
      </c>
      <c r="M86" s="201" t="s">
        <v>972</v>
      </c>
      <c r="N86" s="213"/>
      <c r="O86" s="213"/>
      <c r="P86" s="202"/>
      <c r="Q86" s="202"/>
      <c r="R86" s="182">
        <v>0</v>
      </c>
      <c r="S86" s="183" t="s">
        <v>936</v>
      </c>
      <c r="T86" s="184">
        <v>96</v>
      </c>
      <c r="U86" s="185" t="s">
        <v>936</v>
      </c>
      <c r="V86" s="219" t="s">
        <v>59</v>
      </c>
      <c r="W86" s="220" t="s">
        <v>1383</v>
      </c>
      <c r="X86" s="206">
        <v>500</v>
      </c>
      <c r="Y86" s="207"/>
      <c r="Z86" s="180" t="s">
        <v>57</v>
      </c>
      <c r="AA86" s="176" t="s">
        <v>58</v>
      </c>
      <c r="AB86" s="136" t="s">
        <v>1384</v>
      </c>
      <c r="AC86" s="176" t="s">
        <v>59</v>
      </c>
      <c r="AD86" s="176" t="s">
        <v>1385</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1100</v>
      </c>
      <c r="L87" s="201"/>
      <c r="M87" s="201"/>
      <c r="N87" s="193"/>
      <c r="O87" s="193"/>
      <c r="P87" s="202"/>
      <c r="Q87" s="202"/>
      <c r="R87" s="182">
        <v>0</v>
      </c>
      <c r="S87" s="183" t="s">
        <v>936</v>
      </c>
      <c r="T87" s="184">
        <f>144-12</f>
        <v>132</v>
      </c>
      <c r="U87" s="185" t="s">
        <v>936</v>
      </c>
      <c r="V87" s="186" t="s">
        <v>59</v>
      </c>
      <c r="W87" s="181"/>
      <c r="X87" s="176">
        <v>600</v>
      </c>
      <c r="Y87" s="180"/>
      <c r="Z87" s="180" t="s">
        <v>57</v>
      </c>
      <c r="AA87" s="176" t="s">
        <v>58</v>
      </c>
      <c r="AB87" s="176" t="s">
        <v>1147</v>
      </c>
      <c r="AC87" s="176" t="s">
        <v>59</v>
      </c>
      <c r="AD87" s="176" t="s">
        <v>91</v>
      </c>
      <c r="AE87" s="177" t="s">
        <v>1143</v>
      </c>
      <c r="AF87" s="177" t="s">
        <v>1148</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936</v>
      </c>
      <c r="T88" s="184">
        <v>4</v>
      </c>
      <c r="U88" s="185" t="s">
        <v>936</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1169</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936</v>
      </c>
      <c r="T89" s="184">
        <v>4</v>
      </c>
      <c r="U89" s="185" t="s">
        <v>936</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1169</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936</v>
      </c>
      <c r="T90" s="184">
        <v>4</v>
      </c>
      <c r="U90" s="185" t="s">
        <v>936</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1169</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834</v>
      </c>
      <c r="G91" s="205" t="str">
        <f>IF(AND(A91&lt;&gt;"",ISNUMBER(A91)),VLOOKUP(A91,Studies!A:BR,13,FALSE),"")</f>
        <v>IV</v>
      </c>
      <c r="H91" s="138" t="str">
        <f t="shared" si="2"/>
        <v>PO</v>
      </c>
      <c r="I91" s="205" t="str">
        <f>IF(AND(A91&lt;&gt;"",ISNUMBER(A91)),VLOOKUP(A91,Studies!A:BR,6,FALSE),"")</f>
        <v>Plasma</v>
      </c>
      <c r="J91" s="187">
        <f>0.27/0.17</f>
        <v>1.588235294117647</v>
      </c>
      <c r="K91" s="187" t="s">
        <v>1100</v>
      </c>
      <c r="L91" s="201"/>
      <c r="M91" s="201"/>
      <c r="N91" s="213"/>
      <c r="O91" s="213"/>
      <c r="P91" s="202"/>
      <c r="Q91" s="202"/>
      <c r="R91" s="182">
        <v>0</v>
      </c>
      <c r="S91" s="183" t="s">
        <v>936</v>
      </c>
      <c r="T91" s="184">
        <v>47</v>
      </c>
      <c r="U91" s="185" t="s">
        <v>936</v>
      </c>
      <c r="V91" s="219" t="s">
        <v>59</v>
      </c>
      <c r="W91" s="220"/>
      <c r="X91" s="206">
        <v>200</v>
      </c>
      <c r="Y91" s="207"/>
      <c r="Z91" s="180" t="s">
        <v>57</v>
      </c>
      <c r="AA91" s="176" t="s">
        <v>58</v>
      </c>
      <c r="AB91" s="176" t="s">
        <v>1170</v>
      </c>
      <c r="AC91" s="176" t="s">
        <v>59</v>
      </c>
      <c r="AD91" s="176" t="s">
        <v>91</v>
      </c>
      <c r="AE91" s="177" t="s">
        <v>835</v>
      </c>
      <c r="AF91" s="177" t="s">
        <v>1171</v>
      </c>
      <c r="AG91" s="209"/>
      <c r="AH91" s="208"/>
      <c r="AI91" s="177" t="s">
        <v>1172</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1111</v>
      </c>
      <c r="G92" s="205" t="str">
        <f>IF(AND(A92&lt;&gt;"",ISNUMBER(A92)),VLOOKUP(A92,Studies!A:BR,13,FALSE),"")</f>
        <v>PO</v>
      </c>
      <c r="H92" s="138" t="str">
        <f t="shared" si="2"/>
        <v>PO</v>
      </c>
      <c r="I92" s="205" t="str">
        <f>IF(AND(A92&lt;&gt;"",ISNUMBER(A92)),VLOOKUP(A92,Studies!A:BR,6,FALSE),"")</f>
        <v>Plasma</v>
      </c>
      <c r="J92" s="187">
        <f>888.75/248.84</f>
        <v>3.5715720945185661</v>
      </c>
      <c r="K92" s="187" t="s">
        <v>1100</v>
      </c>
      <c r="L92" s="201"/>
      <c r="M92" s="201"/>
      <c r="N92" s="193">
        <f>187.61/76.89</f>
        <v>2.4399791910521524</v>
      </c>
      <c r="O92" s="193" t="s">
        <v>1101</v>
      </c>
      <c r="P92" s="202"/>
      <c r="Q92" s="202"/>
      <c r="R92" s="182">
        <v>0</v>
      </c>
      <c r="S92" s="183" t="s">
        <v>936</v>
      </c>
      <c r="T92" s="184">
        <v>97.5</v>
      </c>
      <c r="U92" s="185" t="s">
        <v>936</v>
      </c>
      <c r="V92" s="186" t="s">
        <v>59</v>
      </c>
      <c r="W92" s="181"/>
      <c r="X92" s="176">
        <v>250</v>
      </c>
      <c r="Y92" s="180"/>
      <c r="Z92" s="180" t="s">
        <v>57</v>
      </c>
      <c r="AA92" s="176" t="s">
        <v>58</v>
      </c>
      <c r="AB92" s="176" t="s">
        <v>1112</v>
      </c>
      <c r="AC92" s="176" t="s">
        <v>59</v>
      </c>
      <c r="AD92" s="176" t="s">
        <v>1113</v>
      </c>
      <c r="AE92" s="177"/>
      <c r="AF92" s="177" t="s">
        <v>1114</v>
      </c>
      <c r="AG92" s="178"/>
      <c r="AH92" s="177"/>
      <c r="AI92" s="177" t="s">
        <v>1115</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1100</v>
      </c>
      <c r="L93" s="201"/>
      <c r="M93" s="201"/>
      <c r="N93" s="193">
        <f>182.29/67.23</f>
        <v>2.7114383459764984</v>
      </c>
      <c r="O93" s="193" t="s">
        <v>1101</v>
      </c>
      <c r="P93" s="202"/>
      <c r="Q93" s="202"/>
      <c r="R93" s="182">
        <v>0</v>
      </c>
      <c r="S93" s="183" t="s">
        <v>936</v>
      </c>
      <c r="T93" s="184">
        <v>97.5</v>
      </c>
      <c r="U93" s="185" t="s">
        <v>936</v>
      </c>
      <c r="V93" s="186" t="s">
        <v>59</v>
      </c>
      <c r="W93" s="181"/>
      <c r="X93" s="176">
        <v>500</v>
      </c>
      <c r="Y93" s="180"/>
      <c r="Z93" s="180" t="s">
        <v>57</v>
      </c>
      <c r="AA93" s="176" t="s">
        <v>58</v>
      </c>
      <c r="AB93" s="176" t="s">
        <v>1116</v>
      </c>
      <c r="AC93" s="176" t="s">
        <v>59</v>
      </c>
      <c r="AD93" s="176" t="s">
        <v>1117</v>
      </c>
      <c r="AE93" s="177"/>
      <c r="AF93" s="177" t="s">
        <v>1118</v>
      </c>
      <c r="AG93" s="178"/>
      <c r="AH93" s="177">
        <v>100</v>
      </c>
      <c r="AI93" s="177" t="s">
        <v>1119</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1410</v>
      </c>
      <c r="G94" s="205" t="str">
        <f>IF(AND(A94&lt;&gt;"",ISNUMBER(A94)),VLOOKUP(A94,Studies!A:BR,13,FALSE),"")</f>
        <v>PO</v>
      </c>
      <c r="H94" s="138" t="s">
        <v>58</v>
      </c>
      <c r="I94" s="205" t="str">
        <f>IF(AND(A94&lt;&gt;"",ISNUMBER(A94)),VLOOKUP(A94,Studies!A:BR,6,FALSE),"")</f>
        <v>Plasma</v>
      </c>
      <c r="J94" s="187">
        <v>1.72</v>
      </c>
      <c r="K94" s="187" t="s">
        <v>1001</v>
      </c>
      <c r="L94" s="201" t="s">
        <v>1499</v>
      </c>
      <c r="M94" s="201" t="s">
        <v>1160</v>
      </c>
      <c r="N94" s="193">
        <v>1.53</v>
      </c>
      <c r="O94" s="193" t="s">
        <v>1001</v>
      </c>
      <c r="P94" s="202" t="s">
        <v>1500</v>
      </c>
      <c r="Q94" s="202" t="s">
        <v>1160</v>
      </c>
      <c r="R94" s="182">
        <v>0</v>
      </c>
      <c r="S94" s="183" t="s">
        <v>936</v>
      </c>
      <c r="T94" s="184">
        <v>144</v>
      </c>
      <c r="U94" s="185" t="s">
        <v>936</v>
      </c>
      <c r="V94" s="186" t="s">
        <v>59</v>
      </c>
      <c r="W94" s="181"/>
      <c r="X94" s="176">
        <v>400</v>
      </c>
      <c r="Y94" s="137"/>
      <c r="Z94" s="137" t="s">
        <v>57</v>
      </c>
      <c r="AA94" s="176" t="s">
        <v>58</v>
      </c>
      <c r="AB94" s="176" t="s">
        <v>1501</v>
      </c>
      <c r="AC94" s="136" t="s">
        <v>59</v>
      </c>
      <c r="AD94" s="176" t="s">
        <v>1502</v>
      </c>
      <c r="AE94" s="174"/>
      <c r="AF94" s="177"/>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1410</v>
      </c>
      <c r="G95" s="205" t="str">
        <f>IF(AND(A95&lt;&gt;"",ISNUMBER(A95)),VLOOKUP(A95,Studies!A:BR,13,FALSE),"")</f>
        <v>PO</v>
      </c>
      <c r="H95" s="138" t="s">
        <v>58</v>
      </c>
      <c r="I95" s="205" t="str">
        <f>IF(AND(A95&lt;&gt;"",ISNUMBER(A95)),VLOOKUP(A95,Studies!A:BR,6,FALSE),"")</f>
        <v>Plasma</v>
      </c>
      <c r="J95" s="187">
        <v>1.72</v>
      </c>
      <c r="K95" s="187" t="s">
        <v>1001</v>
      </c>
      <c r="L95" s="201" t="s">
        <v>1730</v>
      </c>
      <c r="M95" s="201" t="s">
        <v>1160</v>
      </c>
      <c r="N95" s="193">
        <v>1.37</v>
      </c>
      <c r="O95" s="193" t="s">
        <v>1001</v>
      </c>
      <c r="P95" s="202" t="s">
        <v>1731</v>
      </c>
      <c r="Q95" s="202" t="s">
        <v>1160</v>
      </c>
      <c r="R95" s="182">
        <v>168</v>
      </c>
      <c r="S95" s="183">
        <v>180</v>
      </c>
      <c r="T95" s="184">
        <v>168</v>
      </c>
      <c r="U95" s="185">
        <v>192</v>
      </c>
      <c r="V95" s="186" t="s">
        <v>59</v>
      </c>
      <c r="W95" s="181"/>
      <c r="X95" s="176">
        <v>400</v>
      </c>
      <c r="Y95" s="137"/>
      <c r="Z95" s="137" t="s">
        <v>57</v>
      </c>
      <c r="AA95" s="176" t="s">
        <v>58</v>
      </c>
      <c r="AB95" s="176" t="s">
        <v>1452</v>
      </c>
      <c r="AC95" s="136" t="s">
        <v>59</v>
      </c>
      <c r="AD95" s="176" t="s">
        <v>1502</v>
      </c>
      <c r="AE95" s="174"/>
      <c r="AF95" s="177"/>
      <c r="AG95" s="178"/>
      <c r="AH95" s="178"/>
      <c r="AI95" s="178" t="s">
        <v>149</v>
      </c>
      <c r="AJ95" s="193" t="s">
        <v>1450</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1410</v>
      </c>
      <c r="G96" s="205" t="str">
        <f>IF(AND(A96&lt;&gt;"",ISNUMBER(A96)),VLOOKUP(A96,Studies!A:BR,13,FALSE),"")</f>
        <v>PO</v>
      </c>
      <c r="H96" s="68" t="s">
        <v>58</v>
      </c>
      <c r="I96" s="205" t="str">
        <f>IF(AND(A96&lt;&gt;"",ISNUMBER(A96)),VLOOKUP(A96,Studies!A:BR,6,FALSE),"")</f>
        <v>Plasma</v>
      </c>
      <c r="J96" s="43">
        <v>1.67</v>
      </c>
      <c r="K96" s="187" t="s">
        <v>1001</v>
      </c>
      <c r="L96" s="76" t="s">
        <v>1503</v>
      </c>
      <c r="M96" s="76" t="s">
        <v>1160</v>
      </c>
      <c r="N96" s="52">
        <v>1.1599999999999999</v>
      </c>
      <c r="O96" s="193" t="s">
        <v>1001</v>
      </c>
      <c r="P96" s="84" t="s">
        <v>1504</v>
      </c>
      <c r="Q96" s="84" t="s">
        <v>1160</v>
      </c>
      <c r="R96" s="38">
        <v>0</v>
      </c>
      <c r="S96" s="39" t="s">
        <v>936</v>
      </c>
      <c r="T96" s="40">
        <v>144</v>
      </c>
      <c r="U96" s="41" t="s">
        <v>936</v>
      </c>
      <c r="V96" s="42" t="s">
        <v>59</v>
      </c>
      <c r="X96" s="22">
        <v>400</v>
      </c>
      <c r="Y96" s="137"/>
      <c r="Z96" s="137" t="s">
        <v>57</v>
      </c>
      <c r="AA96" s="176" t="s">
        <v>58</v>
      </c>
      <c r="AB96" s="176" t="s">
        <v>1501</v>
      </c>
      <c r="AC96" s="136" t="s">
        <v>59</v>
      </c>
      <c r="AD96" s="176" t="s">
        <v>1502</v>
      </c>
      <c r="AE96" s="174"/>
      <c r="AF96" s="177"/>
      <c r="AG96" s="178"/>
      <c r="AH96" s="178"/>
      <c r="AI96" s="178"/>
      <c r="AJ96" s="52" t="s">
        <v>435</v>
      </c>
      <c r="AM96" s="52" t="s">
        <v>1505</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1410</v>
      </c>
      <c r="G97" s="205" t="str">
        <f>IF(AND(A97&lt;&gt;"",ISNUMBER(A97)),VLOOKUP(A97,Studies!A:BR,13,FALSE),"")</f>
        <v>PO</v>
      </c>
      <c r="H97" s="68" t="s">
        <v>58</v>
      </c>
      <c r="I97" s="205" t="str">
        <f>IF(AND(A97&lt;&gt;"",ISNUMBER(A97)),VLOOKUP(A97,Studies!A:BR,6,FALSE),"")</f>
        <v>Plasma</v>
      </c>
      <c r="J97" s="43">
        <v>1.536</v>
      </c>
      <c r="K97" s="187" t="s">
        <v>1001</v>
      </c>
      <c r="L97" s="76" t="s">
        <v>1506</v>
      </c>
      <c r="M97" s="201" t="s">
        <v>1160</v>
      </c>
      <c r="N97" s="52">
        <v>1.3939999999999999</v>
      </c>
      <c r="O97" s="193" t="s">
        <v>1001</v>
      </c>
      <c r="P97" s="84" t="s">
        <v>1507</v>
      </c>
      <c r="Q97" s="202" t="s">
        <v>1160</v>
      </c>
      <c r="R97" s="38">
        <v>96</v>
      </c>
      <c r="S97" s="39">
        <v>108</v>
      </c>
      <c r="T97" s="40">
        <v>600</v>
      </c>
      <c r="U97" s="41">
        <v>612</v>
      </c>
      <c r="V97" s="42" t="s">
        <v>59</v>
      </c>
      <c r="X97" s="22">
        <v>400</v>
      </c>
      <c r="Y97" s="137"/>
      <c r="Z97" s="137" t="s">
        <v>57</v>
      </c>
      <c r="AA97" s="176" t="s">
        <v>58</v>
      </c>
      <c r="AB97" s="176" t="s">
        <v>1603</v>
      </c>
      <c r="AC97" s="136" t="s">
        <v>59</v>
      </c>
      <c r="AD97" s="176" t="s">
        <v>1113</v>
      </c>
      <c r="AE97" s="177" t="s">
        <v>1508</v>
      </c>
      <c r="AF97" s="177" t="s">
        <v>1509</v>
      </c>
      <c r="AG97" s="178"/>
      <c r="AH97" s="178"/>
      <c r="AI97" s="178"/>
      <c r="AJ97" s="52" t="s">
        <v>435</v>
      </c>
      <c r="AM97" s="52" t="s">
        <v>1510</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1643</v>
      </c>
      <c r="G98" s="205" t="str">
        <f>IF(AND(A98&lt;&gt;"",ISNUMBER(A98)),VLOOKUP(A98,Studies!A:BR,13,FALSE),"")</f>
        <v>PO</v>
      </c>
      <c r="H98" s="138" t="s">
        <v>58</v>
      </c>
      <c r="I98" s="205" t="str">
        <f>IF(AND(A98&lt;&gt;"",ISNUMBER(A98)),VLOOKUP(A98,Studies!A:BR,6,FALSE),"")</f>
        <v>Plasma</v>
      </c>
      <c r="J98" s="43">
        <v>1.51</v>
      </c>
      <c r="K98" s="187" t="s">
        <v>1001</v>
      </c>
      <c r="L98" s="76" t="s">
        <v>1645</v>
      </c>
      <c r="M98" s="201" t="s">
        <v>1160</v>
      </c>
      <c r="N98" s="52">
        <v>1.1299999999999999</v>
      </c>
      <c r="O98" s="193" t="s">
        <v>1001</v>
      </c>
      <c r="P98" s="84" t="s">
        <v>1647</v>
      </c>
      <c r="Q98" s="202" t="s">
        <v>1160</v>
      </c>
      <c r="R98" s="38">
        <v>0</v>
      </c>
      <c r="S98" s="39" t="s">
        <v>936</v>
      </c>
      <c r="T98" s="40">
        <v>24</v>
      </c>
      <c r="U98" s="41" t="s">
        <v>936</v>
      </c>
      <c r="V98" s="42" t="s">
        <v>59</v>
      </c>
      <c r="X98" s="22" t="s">
        <v>1732</v>
      </c>
      <c r="Y98" s="137"/>
      <c r="Z98" s="137" t="s">
        <v>57</v>
      </c>
      <c r="AA98" s="176" t="s">
        <v>58</v>
      </c>
      <c r="AB98" s="176" t="s">
        <v>1651</v>
      </c>
      <c r="AC98" s="136" t="s">
        <v>59</v>
      </c>
      <c r="AD98" s="176" t="s">
        <v>1648</v>
      </c>
      <c r="AE98" s="174"/>
      <c r="AF98" s="177"/>
      <c r="AG98" s="178"/>
      <c r="AH98" s="178"/>
      <c r="AI98" s="178"/>
      <c r="AJ98" s="52" t="s">
        <v>1649</v>
      </c>
      <c r="AM98" s="52" t="s">
        <v>1650</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1001</v>
      </c>
      <c r="L99" s="76" t="s">
        <v>1644</v>
      </c>
      <c r="M99" s="201" t="s">
        <v>1160</v>
      </c>
      <c r="N99" s="52">
        <v>0.93</v>
      </c>
      <c r="O99" s="193" t="s">
        <v>1001</v>
      </c>
      <c r="P99" s="84" t="s">
        <v>1646</v>
      </c>
      <c r="Q99" s="202" t="s">
        <v>1160</v>
      </c>
      <c r="R99" s="38">
        <v>0</v>
      </c>
      <c r="S99" s="39" t="s">
        <v>936</v>
      </c>
      <c r="T99" s="40">
        <v>120</v>
      </c>
      <c r="U99" s="41" t="s">
        <v>936</v>
      </c>
      <c r="V99" s="42" t="s">
        <v>59</v>
      </c>
      <c r="X99" s="22">
        <v>600</v>
      </c>
      <c r="Y99" s="137"/>
      <c r="Z99" s="137" t="s">
        <v>57</v>
      </c>
      <c r="AA99" s="176" t="s">
        <v>58</v>
      </c>
      <c r="AB99" s="176" t="s">
        <v>1482</v>
      </c>
      <c r="AC99" s="136" t="s">
        <v>59</v>
      </c>
      <c r="AD99" s="176" t="s">
        <v>166</v>
      </c>
      <c r="AE99" s="177"/>
      <c r="AF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1100</v>
      </c>
      <c r="N100" s="52">
        <v>1.464286</v>
      </c>
      <c r="O100" s="52" t="s">
        <v>1100</v>
      </c>
      <c r="R100" s="38">
        <v>0</v>
      </c>
      <c r="S100" s="39" t="s">
        <v>936</v>
      </c>
      <c r="T100" s="40">
        <v>64</v>
      </c>
      <c r="U100" s="41" t="s">
        <v>936</v>
      </c>
      <c r="V100" s="42" t="s">
        <v>59</v>
      </c>
      <c r="W100" s="30" t="s">
        <v>2182</v>
      </c>
      <c r="X100" s="22">
        <v>333</v>
      </c>
      <c r="Y100" s="180"/>
      <c r="Z100" s="180" t="s">
        <v>57</v>
      </c>
      <c r="AA100" s="176" t="s">
        <v>58</v>
      </c>
      <c r="AB100" s="176" t="s">
        <v>2181</v>
      </c>
      <c r="AC100" s="176" t="s">
        <v>59</v>
      </c>
      <c r="AD100" s="176" t="s">
        <v>1117</v>
      </c>
      <c r="AE100" s="177"/>
      <c r="AF100" s="177" t="s">
        <v>2177</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2144</v>
      </c>
      <c r="G101" s="205" t="str">
        <f>IF(AND(A101&lt;&gt;"",ISNUMBER(A101)),VLOOKUP(A101,Studies!A:BR,13,FALSE),"")</f>
        <v>IV</v>
      </c>
      <c r="H101" s="68" t="s">
        <v>58</v>
      </c>
      <c r="I101" s="205" t="str">
        <f>IF(AND(A101&lt;&gt;"",ISNUMBER(A101)),VLOOKUP(A101,Studies!A:BR,6,FALSE),"")</f>
        <v>Plasma</v>
      </c>
      <c r="J101" s="43">
        <v>1</v>
      </c>
      <c r="K101" s="43" t="s">
        <v>2145</v>
      </c>
      <c r="L101" s="76" t="s">
        <v>2146</v>
      </c>
      <c r="M101" s="76" t="s">
        <v>1160</v>
      </c>
      <c r="R101" s="38">
        <v>0</v>
      </c>
      <c r="S101" s="39" t="s">
        <v>936</v>
      </c>
      <c r="T101" s="40">
        <v>0</v>
      </c>
      <c r="U101" s="41" t="s">
        <v>936</v>
      </c>
      <c r="V101" s="42" t="s">
        <v>59</v>
      </c>
      <c r="X101" s="22">
        <v>8</v>
      </c>
      <c r="Y101" s="137"/>
      <c r="Z101" s="137" t="s">
        <v>2147</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834</v>
      </c>
      <c r="G102" s="205" t="str">
        <f>IF(AND(A102&lt;&gt;"",ISNUMBER(A102)),VLOOKUP(A102,Studies!A:BR,13,FALSE),"")</f>
        <v>IV</v>
      </c>
      <c r="H102" s="68" t="s">
        <v>58</v>
      </c>
      <c r="I102" s="205" t="str">
        <f>IF(AND(A102&lt;&gt;"",ISNUMBER(A102)),VLOOKUP(A102,Studies!A:BR,6,FALSE),"")</f>
        <v>Plasma</v>
      </c>
      <c r="J102" s="43">
        <v>2.4</v>
      </c>
      <c r="K102" s="43" t="s">
        <v>2145</v>
      </c>
      <c r="R102" s="38">
        <v>0</v>
      </c>
      <c r="S102" s="39" t="s">
        <v>936</v>
      </c>
      <c r="T102" s="40">
        <v>60</v>
      </c>
      <c r="U102" s="41" t="s">
        <v>936</v>
      </c>
      <c r="V102" s="42" t="s">
        <v>59</v>
      </c>
      <c r="W102" s="30" t="s">
        <v>2148</v>
      </c>
      <c r="X102" s="22">
        <v>400</v>
      </c>
      <c r="Z102" s="28" t="s">
        <v>57</v>
      </c>
      <c r="AA102" s="22" t="s">
        <v>58</v>
      </c>
      <c r="AB102" s="22" t="s">
        <v>831</v>
      </c>
      <c r="AC102" s="22" t="s">
        <v>59</v>
      </c>
      <c r="AD102" s="22" t="s">
        <v>1502</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2145</v>
      </c>
      <c r="L103" s="76" t="s">
        <v>2149</v>
      </c>
      <c r="M103" s="76" t="s">
        <v>1160</v>
      </c>
      <c r="R103" s="38">
        <v>0</v>
      </c>
      <c r="S103" s="39" t="s">
        <v>936</v>
      </c>
      <c r="T103" s="40">
        <v>108</v>
      </c>
      <c r="U103" s="41" t="s">
        <v>936</v>
      </c>
      <c r="V103" s="42" t="s">
        <v>59</v>
      </c>
      <c r="X103" s="22">
        <v>600</v>
      </c>
      <c r="Z103" s="28" t="s">
        <v>57</v>
      </c>
      <c r="AA103" s="22" t="s">
        <v>58</v>
      </c>
      <c r="AB103" s="22" t="s">
        <v>1138</v>
      </c>
      <c r="AC103" s="22" t="s">
        <v>59</v>
      </c>
      <c r="AD103" s="22" t="s">
        <v>1502</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2144</v>
      </c>
      <c r="G104" s="205" t="str">
        <f>IF(AND(A104&lt;&gt;"",ISNUMBER(A104)),VLOOKUP(A104,Studies!A:BR,13,FALSE),"")</f>
        <v>IV</v>
      </c>
      <c r="H104" s="68" t="s">
        <v>58</v>
      </c>
      <c r="I104" s="205" t="str">
        <f>IF(AND(A104&lt;&gt;"",ISNUMBER(A104)),VLOOKUP(A104,Studies!A:BR,6,FALSE),"")</f>
        <v>Plasma</v>
      </c>
      <c r="J104" s="43">
        <v>1.2</v>
      </c>
      <c r="K104" s="43" t="s">
        <v>2145</v>
      </c>
      <c r="L104" s="76" t="s">
        <v>2150</v>
      </c>
      <c r="M104" s="76" t="s">
        <v>1160</v>
      </c>
      <c r="R104" s="38">
        <v>0</v>
      </c>
      <c r="S104" s="39" t="s">
        <v>936</v>
      </c>
      <c r="T104" s="40">
        <v>24</v>
      </c>
      <c r="U104" s="41" t="s">
        <v>936</v>
      </c>
      <c r="V104" s="42" t="s">
        <v>59</v>
      </c>
      <c r="X104" s="22">
        <v>8</v>
      </c>
      <c r="Z104" s="28" t="s">
        <v>2147</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834</v>
      </c>
      <c r="G105" s="205" t="str">
        <f>IF(AND(A105&lt;&gt;"",ISNUMBER(A105)),VLOOKUP(A105,Studies!A:BR,13,FALSE),"")</f>
        <v>IV</v>
      </c>
      <c r="H105" s="68" t="s">
        <v>58</v>
      </c>
      <c r="I105" s="205" t="str">
        <f>IF(AND(A105&lt;&gt;"",ISNUMBER(A105)),VLOOKUP(A105,Studies!A:BR,6,FALSE),"")</f>
        <v>Plasma</v>
      </c>
      <c r="J105" s="43">
        <v>2.5</v>
      </c>
      <c r="K105" s="43" t="s">
        <v>2145</v>
      </c>
      <c r="R105" s="38">
        <v>0</v>
      </c>
      <c r="S105" s="39" t="s">
        <v>936</v>
      </c>
      <c r="T105" s="40">
        <v>84</v>
      </c>
      <c r="U105" s="41" t="s">
        <v>936</v>
      </c>
      <c r="V105" s="42" t="s">
        <v>59</v>
      </c>
      <c r="W105" s="30" t="s">
        <v>2148</v>
      </c>
      <c r="X105" s="22">
        <v>400</v>
      </c>
      <c r="Z105" s="28" t="s">
        <v>57</v>
      </c>
      <c r="AA105" s="22" t="s">
        <v>58</v>
      </c>
      <c r="AB105" s="22" t="s">
        <v>831</v>
      </c>
      <c r="AC105" s="22" t="s">
        <v>59</v>
      </c>
      <c r="AD105" s="22" t="s">
        <v>1502</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2145</v>
      </c>
      <c r="L106" s="76" t="s">
        <v>2151</v>
      </c>
      <c r="M106" s="76" t="s">
        <v>1160</v>
      </c>
      <c r="R106" s="38">
        <v>0</v>
      </c>
      <c r="S106" s="39" t="s">
        <v>936</v>
      </c>
      <c r="T106" s="40">
        <v>132</v>
      </c>
      <c r="U106" s="41" t="s">
        <v>936</v>
      </c>
      <c r="V106" s="42" t="s">
        <v>59</v>
      </c>
      <c r="X106" s="22">
        <v>600</v>
      </c>
      <c r="Z106" s="28" t="s">
        <v>57</v>
      </c>
      <c r="AA106" s="22" t="s">
        <v>58</v>
      </c>
      <c r="AB106" s="22" t="s">
        <v>1138</v>
      </c>
      <c r="AC106" s="22" t="s">
        <v>59</v>
      </c>
      <c r="AD106" s="22" t="s">
        <v>1502</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2144</v>
      </c>
      <c r="G107" s="205" t="str">
        <f>IF(AND(A107&lt;&gt;"",ISNUMBER(A107)),VLOOKUP(A107,Studies!A:BR,13,FALSE),"")</f>
        <v>PO</v>
      </c>
      <c r="H107" s="68" t="s">
        <v>58</v>
      </c>
      <c r="I107" s="205" t="str">
        <f>IF(AND(A107&lt;&gt;"",ISNUMBER(A107)),VLOOKUP(A107,Studies!A:BR,6,FALSE),"")</f>
        <v>Plasma</v>
      </c>
      <c r="J107" s="43">
        <v>1.7</v>
      </c>
      <c r="K107" s="43" t="s">
        <v>2145</v>
      </c>
      <c r="L107" s="76" t="s">
        <v>2152</v>
      </c>
      <c r="M107" s="76" t="s">
        <v>1160</v>
      </c>
      <c r="R107" s="38">
        <v>0</v>
      </c>
      <c r="S107" s="39" t="s">
        <v>936</v>
      </c>
      <c r="T107" s="40">
        <v>0</v>
      </c>
      <c r="U107" s="41" t="s">
        <v>936</v>
      </c>
      <c r="V107" s="42" t="s">
        <v>59</v>
      </c>
      <c r="X107" s="22">
        <v>8</v>
      </c>
      <c r="Z107" s="28" t="s">
        <v>2147</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834</v>
      </c>
      <c r="G108" s="205" t="str">
        <f>IF(AND(A108&lt;&gt;"",ISNUMBER(A108)),VLOOKUP(A108,Studies!A:BR,13,FALSE),"")</f>
        <v>PO</v>
      </c>
      <c r="H108" s="68" t="s">
        <v>58</v>
      </c>
      <c r="I108" s="205" t="str">
        <f>IF(AND(A108&lt;&gt;"",ISNUMBER(A108)),VLOOKUP(A108,Studies!A:BR,6,FALSE),"")</f>
        <v>Plasma</v>
      </c>
      <c r="J108" s="43">
        <v>2.2999999999999998</v>
      </c>
      <c r="K108" s="43" t="s">
        <v>2145</v>
      </c>
      <c r="R108" s="38">
        <v>0</v>
      </c>
      <c r="S108" s="39" t="s">
        <v>936</v>
      </c>
      <c r="T108" s="40">
        <v>63</v>
      </c>
      <c r="U108" s="41" t="s">
        <v>936</v>
      </c>
      <c r="V108" s="42" t="s">
        <v>59</v>
      </c>
      <c r="W108" s="30" t="s">
        <v>2148</v>
      </c>
      <c r="X108" s="22">
        <v>400</v>
      </c>
      <c r="Z108" s="28" t="s">
        <v>57</v>
      </c>
      <c r="AA108" s="22" t="s">
        <v>58</v>
      </c>
      <c r="AB108" s="22" t="s">
        <v>831</v>
      </c>
      <c r="AC108" s="22" t="s">
        <v>59</v>
      </c>
      <c r="AD108" s="22" t="s">
        <v>1502</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2145</v>
      </c>
      <c r="L109" s="76" t="s">
        <v>2153</v>
      </c>
      <c r="M109" s="76" t="s">
        <v>1160</v>
      </c>
      <c r="R109" s="38">
        <v>0</v>
      </c>
      <c r="S109" s="39" t="s">
        <v>936</v>
      </c>
      <c r="T109" s="40">
        <v>111</v>
      </c>
      <c r="U109" s="41" t="s">
        <v>936</v>
      </c>
      <c r="V109" s="42" t="s">
        <v>59</v>
      </c>
      <c r="X109" s="22">
        <v>600</v>
      </c>
      <c r="Z109" s="28" t="s">
        <v>57</v>
      </c>
      <c r="AA109" s="22" t="s">
        <v>58</v>
      </c>
      <c r="AB109" s="22" t="s">
        <v>1138</v>
      </c>
      <c r="AC109" s="22" t="s">
        <v>59</v>
      </c>
      <c r="AD109" s="22" t="s">
        <v>1502</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2144</v>
      </c>
      <c r="G110" s="205" t="str">
        <f>IF(AND(A110&lt;&gt;"",ISNUMBER(A110)),VLOOKUP(A110,Studies!A:BR,13,FALSE),"")</f>
        <v>PO</v>
      </c>
      <c r="H110" s="68" t="s">
        <v>58</v>
      </c>
      <c r="I110" s="205" t="str">
        <f>IF(AND(A110&lt;&gt;"",ISNUMBER(A110)),VLOOKUP(A110,Studies!A:BR,6,FALSE),"")</f>
        <v>Plasma</v>
      </c>
      <c r="J110" s="43">
        <v>2.2000000000000002</v>
      </c>
      <c r="K110" s="43" t="s">
        <v>2145</v>
      </c>
      <c r="L110" s="76" t="s">
        <v>2154</v>
      </c>
      <c r="M110" s="76" t="s">
        <v>1160</v>
      </c>
      <c r="R110" s="38">
        <v>0</v>
      </c>
      <c r="S110" s="39" t="s">
        <v>936</v>
      </c>
      <c r="T110" s="40">
        <v>21</v>
      </c>
      <c r="U110" s="41" t="s">
        <v>936</v>
      </c>
      <c r="V110" s="42" t="s">
        <v>59</v>
      </c>
      <c r="X110" s="22">
        <v>8</v>
      </c>
      <c r="Z110" s="28" t="s">
        <v>2147</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834</v>
      </c>
      <c r="G111" s="205" t="str">
        <f>IF(AND(A111&lt;&gt;"",ISNUMBER(A111)),VLOOKUP(A111,Studies!A:BR,13,FALSE),"")</f>
        <v>PO</v>
      </c>
      <c r="H111" s="68" t="s">
        <v>58</v>
      </c>
      <c r="I111" s="205" t="str">
        <f>IF(AND(A111&lt;&gt;"",ISNUMBER(A111)),VLOOKUP(A111,Studies!A:BR,6,FALSE),"")</f>
        <v>Plasma</v>
      </c>
      <c r="J111" s="43">
        <v>3</v>
      </c>
      <c r="K111" s="43" t="s">
        <v>2145</v>
      </c>
      <c r="R111" s="38">
        <v>0</v>
      </c>
      <c r="S111" s="39" t="s">
        <v>936</v>
      </c>
      <c r="T111" s="40">
        <v>84</v>
      </c>
      <c r="U111" s="41" t="s">
        <v>936</v>
      </c>
      <c r="V111" s="42" t="s">
        <v>59</v>
      </c>
      <c r="W111" s="30" t="s">
        <v>2148</v>
      </c>
      <c r="X111" s="22">
        <v>400</v>
      </c>
      <c r="Z111" s="28" t="s">
        <v>57</v>
      </c>
      <c r="AA111" s="22" t="s">
        <v>58</v>
      </c>
      <c r="AB111" s="22" t="s">
        <v>831</v>
      </c>
      <c r="AC111" s="22" t="s">
        <v>59</v>
      </c>
      <c r="AD111" s="22" t="s">
        <v>1502</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2145</v>
      </c>
      <c r="L112" s="76" t="s">
        <v>2155</v>
      </c>
      <c r="M112" s="76" t="s">
        <v>1160</v>
      </c>
      <c r="O112" s="193"/>
      <c r="R112" s="38">
        <v>0</v>
      </c>
      <c r="S112" s="39" t="s">
        <v>936</v>
      </c>
      <c r="T112" s="40">
        <v>132</v>
      </c>
      <c r="U112" s="41" t="s">
        <v>936</v>
      </c>
      <c r="V112" s="42" t="s">
        <v>59</v>
      </c>
      <c r="X112" s="22">
        <v>600</v>
      </c>
      <c r="Z112" s="28" t="s">
        <v>57</v>
      </c>
      <c r="AA112" s="22" t="s">
        <v>58</v>
      </c>
      <c r="AB112" s="22" t="s">
        <v>1138</v>
      </c>
      <c r="AC112" s="22" t="s">
        <v>59</v>
      </c>
      <c r="AD112" s="22" t="s">
        <v>1502</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1100</v>
      </c>
      <c r="M113" s="201"/>
      <c r="N113" s="52">
        <v>1.183333</v>
      </c>
      <c r="O113" s="52" t="s">
        <v>1100</v>
      </c>
      <c r="R113" s="38">
        <v>170</v>
      </c>
      <c r="S113" s="39" t="s">
        <v>936</v>
      </c>
      <c r="T113" s="40">
        <v>170</v>
      </c>
      <c r="U113" s="41" t="s">
        <v>936</v>
      </c>
      <c r="V113" s="42" t="s">
        <v>59</v>
      </c>
      <c r="X113" s="22">
        <v>400</v>
      </c>
      <c r="Z113" s="28" t="s">
        <v>57</v>
      </c>
      <c r="AA113" s="22" t="s">
        <v>58</v>
      </c>
      <c r="AB113" s="22" t="s">
        <v>2166</v>
      </c>
      <c r="AC113" s="22" t="s">
        <v>59</v>
      </c>
      <c r="AD113" s="22" t="s">
        <v>1117</v>
      </c>
      <c r="AF113" s="23" t="s">
        <v>2167</v>
      </c>
      <c r="AJ113" s="52" t="s">
        <v>61</v>
      </c>
      <c r="AK113" s="52" t="s">
        <v>1966</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2145</v>
      </c>
      <c r="L114" s="76">
        <v>1.204995</v>
      </c>
      <c r="M114" s="76" t="s">
        <v>2174</v>
      </c>
      <c r="R114" s="38">
        <v>0</v>
      </c>
      <c r="S114" s="39" t="s">
        <v>936</v>
      </c>
      <c r="T114" s="40">
        <v>1.5</v>
      </c>
      <c r="U114" s="41" t="s">
        <v>936</v>
      </c>
      <c r="V114" s="42" t="s">
        <v>59</v>
      </c>
      <c r="W114" s="181" t="s">
        <v>2175</v>
      </c>
      <c r="X114" s="22">
        <v>500</v>
      </c>
      <c r="Z114" s="28" t="s">
        <v>57</v>
      </c>
      <c r="AA114" s="22" t="s">
        <v>58</v>
      </c>
      <c r="AB114" s="22">
        <v>0</v>
      </c>
      <c r="AC114" s="22" t="s">
        <v>59</v>
      </c>
      <c r="AD114" s="22" t="s">
        <v>78</v>
      </c>
      <c r="AF114" s="23" t="s">
        <v>2177</v>
      </c>
      <c r="AJ114" s="52" t="s">
        <v>61</v>
      </c>
      <c r="AK114" s="52" t="s">
        <v>1966</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2145</v>
      </c>
      <c r="L115" s="76">
        <v>1.312773</v>
      </c>
      <c r="M115" s="201" t="s">
        <v>2174</v>
      </c>
      <c r="O115" s="193"/>
      <c r="R115" s="38">
        <v>0</v>
      </c>
      <c r="S115" s="39" t="s">
        <v>936</v>
      </c>
      <c r="T115" s="40">
        <v>145.5</v>
      </c>
      <c r="U115" s="41" t="s">
        <v>936</v>
      </c>
      <c r="V115" s="42" t="s">
        <v>59</v>
      </c>
      <c r="W115" s="30" t="s">
        <v>2175</v>
      </c>
      <c r="X115" s="22">
        <v>500</v>
      </c>
      <c r="Z115" s="28" t="s">
        <v>57</v>
      </c>
      <c r="AA115" s="22" t="s">
        <v>58</v>
      </c>
      <c r="AB115" s="22" t="s">
        <v>2176</v>
      </c>
      <c r="AC115" s="22" t="s">
        <v>59</v>
      </c>
      <c r="AD115" s="22" t="s">
        <v>1113</v>
      </c>
      <c r="AF115" s="23" t="s">
        <v>2177</v>
      </c>
      <c r="AJ115" s="193" t="s">
        <v>61</v>
      </c>
      <c r="AK115" s="193" t="s">
        <v>1966</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1123</v>
      </c>
      <c r="L116" s="76">
        <v>0.42</v>
      </c>
      <c r="M116" s="76" t="s">
        <v>1122</v>
      </c>
      <c r="N116" s="52">
        <v>1.768</v>
      </c>
      <c r="O116" s="193" t="s">
        <v>1100</v>
      </c>
      <c r="R116" s="38">
        <v>0</v>
      </c>
      <c r="S116" s="39" t="s">
        <v>936</v>
      </c>
      <c r="T116" s="40">
        <v>25</v>
      </c>
      <c r="U116" s="41" t="s">
        <v>936</v>
      </c>
      <c r="V116" s="42" t="s">
        <v>59</v>
      </c>
      <c r="X116" s="22">
        <v>500</v>
      </c>
      <c r="Z116" s="28" t="s">
        <v>57</v>
      </c>
      <c r="AA116" s="22" t="s">
        <v>58</v>
      </c>
      <c r="AB116" s="22" t="s">
        <v>2180</v>
      </c>
      <c r="AC116" s="22" t="s">
        <v>59</v>
      </c>
      <c r="AD116" s="22" t="s">
        <v>2651</v>
      </c>
      <c r="AF116" s="23" t="s">
        <v>1140</v>
      </c>
      <c r="AI116" s="23" t="s">
        <v>2652</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2191</v>
      </c>
      <c r="G117" s="205" t="str">
        <f>IF(AND(A117&lt;&gt;"",ISNUMBER(A117)),VLOOKUP(A117,Studies!A:BR,13,FALSE),"")</f>
        <v>PO</v>
      </c>
      <c r="H117" s="138" t="s">
        <v>58</v>
      </c>
      <c r="I117" s="205" t="str">
        <f>IF(AND(A117&lt;&gt;"",ISNUMBER(A117)),VLOOKUP(A117,Studies!A:BR,6,FALSE),"")</f>
        <v>Plasma</v>
      </c>
      <c r="J117" s="43">
        <v>0.22</v>
      </c>
      <c r="K117" s="43" t="s">
        <v>2145</v>
      </c>
      <c r="L117" s="201" t="s">
        <v>2259</v>
      </c>
      <c r="M117" s="76" t="s">
        <v>1160</v>
      </c>
      <c r="N117" s="52">
        <v>0.42857139999999999</v>
      </c>
      <c r="O117" s="193" t="s">
        <v>1100</v>
      </c>
      <c r="R117" s="38">
        <v>0</v>
      </c>
      <c r="S117" s="39" t="s">
        <v>936</v>
      </c>
      <c r="T117" s="40">
        <v>336.5</v>
      </c>
      <c r="U117" s="41" t="s">
        <v>936</v>
      </c>
      <c r="V117" s="42" t="s">
        <v>59</v>
      </c>
      <c r="W117" s="30" t="s">
        <v>2253</v>
      </c>
      <c r="X117" s="22">
        <v>600</v>
      </c>
      <c r="Z117" s="28" t="s">
        <v>57</v>
      </c>
      <c r="AA117" s="22" t="s">
        <v>58</v>
      </c>
      <c r="AB117" s="22" t="s">
        <v>2252</v>
      </c>
      <c r="AC117" s="22" t="s">
        <v>59</v>
      </c>
      <c r="AD117" s="22" t="s">
        <v>1502</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2191</v>
      </c>
      <c r="G118" s="205" t="str">
        <f>IF(AND(A118&lt;&gt;"",ISNUMBER(A118)),VLOOKUP(A118,Studies!A:BR,13,FALSE),"")</f>
        <v>IV</v>
      </c>
      <c r="H118" s="138" t="s">
        <v>58</v>
      </c>
      <c r="I118" s="205" t="str">
        <f>IF(AND(A118&lt;&gt;"",ISNUMBER(A118)),VLOOKUP(A118,Studies!A:BR,6,FALSE),"")</f>
        <v>Plasma</v>
      </c>
      <c r="J118" s="43">
        <v>0.54</v>
      </c>
      <c r="K118" s="43" t="s">
        <v>2145</v>
      </c>
      <c r="L118" s="201" t="s">
        <v>2258</v>
      </c>
      <c r="M118" s="76" t="s">
        <v>1160</v>
      </c>
      <c r="N118" s="52">
        <v>1.097826</v>
      </c>
      <c r="O118" s="193" t="s">
        <v>1100</v>
      </c>
      <c r="R118" s="38">
        <v>0</v>
      </c>
      <c r="S118" s="39" t="s">
        <v>936</v>
      </c>
      <c r="T118" s="40">
        <v>360.5</v>
      </c>
      <c r="U118" s="41" t="s">
        <v>936</v>
      </c>
      <c r="V118" s="42" t="s">
        <v>59</v>
      </c>
      <c r="W118" s="30" t="s">
        <v>2253</v>
      </c>
      <c r="X118" s="22">
        <v>600</v>
      </c>
      <c r="Z118" s="28" t="s">
        <v>57</v>
      </c>
      <c r="AA118" s="22" t="s">
        <v>58</v>
      </c>
      <c r="AB118" s="22" t="s">
        <v>2252</v>
      </c>
      <c r="AC118" s="22" t="s">
        <v>59</v>
      </c>
      <c r="AD118" s="22" t="s">
        <v>1502</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1130</v>
      </c>
      <c r="G119" s="205" t="str">
        <f>IF(AND(A119&lt;&gt;"",ISNUMBER(A119)),VLOOKUP(A119,Studies!A:BR,13,FALSE),"")</f>
        <v>PO</v>
      </c>
      <c r="H119" s="68" t="s">
        <v>58</v>
      </c>
      <c r="I119" s="205" t="str">
        <f>IF(AND(A119&lt;&gt;"",ISNUMBER(A119)),VLOOKUP(A119,Studies!A:BR,6,FALSE),"")</f>
        <v>Plasma</v>
      </c>
      <c r="J119" s="43">
        <v>0.11725846407927333</v>
      </c>
      <c r="K119" s="43" t="s">
        <v>1100</v>
      </c>
      <c r="L119" s="201"/>
      <c r="N119" s="52">
        <v>0.63815789473684204</v>
      </c>
      <c r="O119" s="52" t="s">
        <v>1101</v>
      </c>
      <c r="R119" s="38">
        <v>0</v>
      </c>
      <c r="S119" s="39" t="s">
        <v>936</v>
      </c>
      <c r="T119" s="40">
        <v>96</v>
      </c>
      <c r="U119" s="41" t="s">
        <v>936</v>
      </c>
      <c r="V119" s="42" t="s">
        <v>59</v>
      </c>
      <c r="W119" s="30" t="s">
        <v>2843</v>
      </c>
      <c r="X119" s="22">
        <v>450</v>
      </c>
      <c r="Z119" s="28" t="s">
        <v>57</v>
      </c>
      <c r="AB119" s="22" t="s">
        <v>2315</v>
      </c>
      <c r="AC119" s="22" t="s">
        <v>59</v>
      </c>
      <c r="AD119" s="22" t="s">
        <v>1502</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834</v>
      </c>
      <c r="G120" s="205" t="str">
        <f>IF(AND(A120&lt;&gt;"",ISNUMBER(A120)),VLOOKUP(A120,Studies!A:BR,13,FALSE),"")</f>
        <v>PO</v>
      </c>
      <c r="H120" s="68" t="s">
        <v>58</v>
      </c>
      <c r="I120" s="205" t="str">
        <f>IF(AND(A120&lt;&gt;"",ISNUMBER(A120)),VLOOKUP(A120,Studies!A:BR,6,FALSE),"")</f>
        <v>Plasma</v>
      </c>
      <c r="J120" s="43">
        <v>1.7597027250206441</v>
      </c>
      <c r="K120" s="43" t="s">
        <v>1100</v>
      </c>
      <c r="N120" s="52">
        <v>1.0789473684210527</v>
      </c>
      <c r="O120" s="52" t="s">
        <v>1101</v>
      </c>
      <c r="R120" s="38">
        <v>0</v>
      </c>
      <c r="S120" s="39" t="s">
        <v>936</v>
      </c>
      <c r="T120" s="40">
        <v>48</v>
      </c>
      <c r="U120" s="41" t="s">
        <v>936</v>
      </c>
      <c r="V120" s="42" t="s">
        <v>59</v>
      </c>
      <c r="W120" s="30" t="s">
        <v>2844</v>
      </c>
      <c r="X120" s="22">
        <v>200</v>
      </c>
      <c r="Z120" s="28" t="s">
        <v>57</v>
      </c>
      <c r="AB120" s="22" t="s">
        <v>2679</v>
      </c>
      <c r="AC120" s="22" t="s">
        <v>59</v>
      </c>
      <c r="AD120" s="22" t="s">
        <v>1113</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1130</v>
      </c>
      <c r="G121" s="205" t="str">
        <f>IF(AND(A121&lt;&gt;"",ISNUMBER(A121)),VLOOKUP(A121,Studies!A:BR,13,FALSE),"")</f>
        <v>PO</v>
      </c>
      <c r="H121" s="68" t="s">
        <v>58</v>
      </c>
      <c r="I121" s="205" t="str">
        <f>IF(AND(A121&lt;&gt;"",ISNUMBER(A121)),VLOOKUP(A121,Studies!A:BR,6,FALSE),"")</f>
        <v>Plasma</v>
      </c>
      <c r="J121" s="43">
        <v>5.0999999999999997E-2</v>
      </c>
      <c r="K121" s="43" t="s">
        <v>1123</v>
      </c>
      <c r="L121" s="76" t="s">
        <v>2849</v>
      </c>
      <c r="M121" s="76" t="s">
        <v>2850</v>
      </c>
      <c r="N121" s="52">
        <v>0.12413793103448276</v>
      </c>
      <c r="O121" s="52" t="s">
        <v>1101</v>
      </c>
      <c r="R121" s="38">
        <v>0</v>
      </c>
      <c r="S121" s="39" t="s">
        <v>936</v>
      </c>
      <c r="T121" s="40">
        <v>113</v>
      </c>
      <c r="U121" s="41" t="s">
        <v>936</v>
      </c>
      <c r="V121" s="42" t="s">
        <v>59</v>
      </c>
      <c r="W121" s="30" t="s">
        <v>2851</v>
      </c>
      <c r="X121" s="22">
        <v>600</v>
      </c>
      <c r="Z121" s="28" t="s">
        <v>57</v>
      </c>
      <c r="AA121" s="22" t="s">
        <v>58</v>
      </c>
      <c r="AB121" s="22" t="s">
        <v>2666</v>
      </c>
      <c r="AC121" s="22" t="s">
        <v>59</v>
      </c>
      <c r="AD121" s="22" t="s">
        <v>2852</v>
      </c>
      <c r="AF121" s="23" t="s">
        <v>2695</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1100</v>
      </c>
      <c r="N122" s="52">
        <v>1.2868217054263567</v>
      </c>
      <c r="O122" s="52" t="s">
        <v>1101</v>
      </c>
      <c r="R122" s="38">
        <v>0</v>
      </c>
      <c r="S122" s="39" t="s">
        <v>936</v>
      </c>
      <c r="T122" s="40">
        <v>73</v>
      </c>
      <c r="U122" s="41" t="s">
        <v>936</v>
      </c>
      <c r="V122" s="42" t="s">
        <v>59</v>
      </c>
      <c r="X122" s="22">
        <v>200</v>
      </c>
      <c r="Z122" s="28" t="s">
        <v>57</v>
      </c>
      <c r="AA122" s="22" t="s">
        <v>58</v>
      </c>
      <c r="AB122" s="22" t="s">
        <v>2700</v>
      </c>
      <c r="AC122" s="22" t="s">
        <v>59</v>
      </c>
      <c r="AD122" s="22" t="s">
        <v>2854</v>
      </c>
      <c r="AF122" s="23" t="s">
        <v>2701</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834</v>
      </c>
      <c r="G123" s="205" t="str">
        <f>IF(AND(A123&lt;&gt;"",ISNUMBER(A123)),VLOOKUP(A123,Studies!A:BR,13,FALSE),"")</f>
        <v>PO</v>
      </c>
      <c r="H123" s="68" t="s">
        <v>58</v>
      </c>
      <c r="I123" s="205" t="str">
        <f>IF(AND(A123&lt;&gt;"",ISNUMBER(A123)),VLOOKUP(A123,Studies!A:BR,6,FALSE),"")</f>
        <v>Plasma</v>
      </c>
      <c r="J123" s="43">
        <v>20.0638618873603</v>
      </c>
      <c r="K123" s="43" t="s">
        <v>2855</v>
      </c>
      <c r="L123" s="76" t="s">
        <v>2856</v>
      </c>
      <c r="M123" s="76" t="s">
        <v>972</v>
      </c>
      <c r="N123" s="52">
        <v>3.1074871263980901</v>
      </c>
      <c r="O123" s="52" t="s">
        <v>2855</v>
      </c>
      <c r="P123" s="84" t="s">
        <v>2857</v>
      </c>
      <c r="Q123" s="84" t="s">
        <v>972</v>
      </c>
      <c r="R123" s="38">
        <v>0</v>
      </c>
      <c r="S123" s="39" t="s">
        <v>936</v>
      </c>
      <c r="T123" s="40">
        <v>73</v>
      </c>
      <c r="U123" s="41" t="s">
        <v>936</v>
      </c>
      <c r="V123" s="42" t="s">
        <v>59</v>
      </c>
      <c r="W123" s="30" t="s">
        <v>2858</v>
      </c>
      <c r="X123" s="22">
        <v>400</v>
      </c>
      <c r="Z123" s="28" t="s">
        <v>57</v>
      </c>
      <c r="AB123" s="22" t="s">
        <v>2315</v>
      </c>
      <c r="AC123" s="22" t="s">
        <v>59</v>
      </c>
      <c r="AD123" s="22" t="s">
        <v>2859</v>
      </c>
      <c r="AF123" s="23" t="s">
        <v>2317</v>
      </c>
      <c r="AM123" s="52" t="s">
        <v>2310</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2855</v>
      </c>
      <c r="L124" s="76" t="s">
        <v>2860</v>
      </c>
      <c r="M124" s="76" t="s">
        <v>972</v>
      </c>
      <c r="N124" s="52">
        <v>2.6854478328357501</v>
      </c>
      <c r="O124" s="52" t="s">
        <v>2855</v>
      </c>
      <c r="P124" s="84" t="s">
        <v>2861</v>
      </c>
      <c r="Q124" s="84" t="s">
        <v>972</v>
      </c>
      <c r="R124" s="38">
        <v>0</v>
      </c>
      <c r="S124" s="39" t="s">
        <v>936</v>
      </c>
      <c r="T124" s="40">
        <v>73</v>
      </c>
      <c r="U124" s="41" t="s">
        <v>936</v>
      </c>
      <c r="V124" s="42" t="s">
        <v>59</v>
      </c>
      <c r="W124" s="30" t="s">
        <v>2858</v>
      </c>
      <c r="X124" s="22">
        <v>200</v>
      </c>
      <c r="Z124" s="28" t="s">
        <v>57</v>
      </c>
      <c r="AB124" s="22" t="s">
        <v>2315</v>
      </c>
      <c r="AC124" s="22" t="s">
        <v>59</v>
      </c>
      <c r="AD124" s="22" t="s">
        <v>2859</v>
      </c>
      <c r="AF124" s="23" t="s">
        <v>833</v>
      </c>
      <c r="AM124" s="52" t="s">
        <v>2310</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2771</v>
      </c>
      <c r="N125" s="52">
        <v>1.41</v>
      </c>
      <c r="O125" s="52" t="s">
        <v>334</v>
      </c>
      <c r="R125" s="38">
        <v>0</v>
      </c>
      <c r="S125" s="39" t="s">
        <v>936</v>
      </c>
      <c r="T125" s="40">
        <v>0</v>
      </c>
      <c r="U125" s="41" t="s">
        <v>936</v>
      </c>
      <c r="V125" s="42" t="s">
        <v>59</v>
      </c>
      <c r="W125" s="30" t="s">
        <v>2862</v>
      </c>
      <c r="X125" s="22">
        <v>200</v>
      </c>
      <c r="Z125" s="28" t="s">
        <v>57</v>
      </c>
      <c r="AA125" s="22" t="s">
        <v>58</v>
      </c>
      <c r="AB125" s="22">
        <v>0</v>
      </c>
      <c r="AC125" s="22" t="s">
        <v>59</v>
      </c>
      <c r="AD125" s="22" t="s">
        <v>78</v>
      </c>
      <c r="AF125" s="23" t="s">
        <v>2376</v>
      </c>
      <c r="AH125" s="23">
        <v>150</v>
      </c>
      <c r="AJ125" s="52" t="s">
        <v>642</v>
      </c>
      <c r="AK125" s="52">
        <v>3</v>
      </c>
      <c r="AL125" s="52">
        <v>4</v>
      </c>
      <c r="AM125" s="52" t="s">
        <v>2659</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2771</v>
      </c>
      <c r="N126" s="52">
        <v>1.76</v>
      </c>
      <c r="O126" s="52" t="s">
        <v>334</v>
      </c>
      <c r="R126" s="38">
        <v>0</v>
      </c>
      <c r="S126" s="39" t="s">
        <v>936</v>
      </c>
      <c r="T126" s="40">
        <v>3</v>
      </c>
      <c r="U126" s="41" t="s">
        <v>936</v>
      </c>
      <c r="V126" s="42" t="s">
        <v>59</v>
      </c>
      <c r="W126" s="30" t="s">
        <v>2862</v>
      </c>
      <c r="X126" s="22">
        <v>200</v>
      </c>
      <c r="Z126" s="28" t="s">
        <v>57</v>
      </c>
      <c r="AA126" s="22" t="s">
        <v>58</v>
      </c>
      <c r="AB126" s="22">
        <v>0</v>
      </c>
      <c r="AC126" s="22" t="s">
        <v>59</v>
      </c>
      <c r="AD126" s="22" t="s">
        <v>78</v>
      </c>
      <c r="AF126" s="23" t="s">
        <v>2376</v>
      </c>
      <c r="AH126" s="23">
        <v>150</v>
      </c>
      <c r="AJ126" s="52" t="s">
        <v>642</v>
      </c>
      <c r="AK126" s="52">
        <v>0</v>
      </c>
      <c r="AM126" s="52" t="s">
        <v>2660</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2771</v>
      </c>
      <c r="N127" s="52">
        <v>1.76</v>
      </c>
      <c r="O127" s="52" t="s">
        <v>334</v>
      </c>
      <c r="R127" s="38">
        <v>0</v>
      </c>
      <c r="S127" s="39" t="s">
        <v>936</v>
      </c>
      <c r="T127" s="40">
        <v>12</v>
      </c>
      <c r="U127" s="41" t="s">
        <v>936</v>
      </c>
      <c r="V127" s="42" t="s">
        <v>59</v>
      </c>
      <c r="W127" s="30" t="s">
        <v>2862</v>
      </c>
      <c r="X127" s="22">
        <v>200</v>
      </c>
      <c r="Z127" s="28" t="s">
        <v>57</v>
      </c>
      <c r="AA127" s="22" t="s">
        <v>58</v>
      </c>
      <c r="AB127" s="22">
        <v>0</v>
      </c>
      <c r="AC127" s="22" t="s">
        <v>59</v>
      </c>
      <c r="AD127" s="22" t="s">
        <v>78</v>
      </c>
      <c r="AF127" s="23" t="s">
        <v>2376</v>
      </c>
      <c r="AH127" s="23">
        <v>150</v>
      </c>
      <c r="AJ127" s="52" t="s">
        <v>642</v>
      </c>
      <c r="AK127" s="52">
        <v>0</v>
      </c>
      <c r="AM127" s="52" t="s">
        <v>2661</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2771</v>
      </c>
      <c r="N128" s="52">
        <v>1.71</v>
      </c>
      <c r="O128" s="52" t="s">
        <v>334</v>
      </c>
      <c r="R128" s="38">
        <v>0</v>
      </c>
      <c r="S128" s="39" t="s">
        <v>936</v>
      </c>
      <c r="T128" s="40">
        <v>24</v>
      </c>
      <c r="U128" s="41" t="s">
        <v>936</v>
      </c>
      <c r="V128" s="42" t="s">
        <v>59</v>
      </c>
      <c r="W128" s="30" t="s">
        <v>2862</v>
      </c>
      <c r="X128" s="22">
        <v>200</v>
      </c>
      <c r="Z128" s="28" t="s">
        <v>57</v>
      </c>
      <c r="AA128" s="22" t="s">
        <v>58</v>
      </c>
      <c r="AB128" s="22">
        <v>0</v>
      </c>
      <c r="AC128" s="22" t="s">
        <v>59</v>
      </c>
      <c r="AD128" s="22" t="s">
        <v>78</v>
      </c>
      <c r="AF128" s="23" t="s">
        <v>2376</v>
      </c>
      <c r="AH128" s="23">
        <v>150</v>
      </c>
      <c r="AJ128" s="52" t="s">
        <v>642</v>
      </c>
      <c r="AK128" s="52">
        <v>0</v>
      </c>
      <c r="AM128" s="52" t="s">
        <v>2661</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834</v>
      </c>
      <c r="G129" s="205" t="str">
        <f>IF(AND(A129&lt;&gt;"",ISNUMBER(A129)),VLOOKUP(A129,Studies!A:BR,13,FALSE),"")</f>
        <v>PO</v>
      </c>
      <c r="H129" s="68" t="s">
        <v>58</v>
      </c>
      <c r="I129" s="205" t="str">
        <f>IF(AND(A129&lt;&gt;"",ISNUMBER(A129)),VLOOKUP(A129,Studies!A:BR,6,FALSE),"")</f>
        <v>Plasma</v>
      </c>
      <c r="J129" s="43">
        <f>772/100+1</f>
        <v>8.7199999999999989</v>
      </c>
      <c r="K129" s="43" t="s">
        <v>2653</v>
      </c>
      <c r="L129" s="76">
        <f>596/100</f>
        <v>5.96</v>
      </c>
      <c r="M129" s="76" t="s">
        <v>78</v>
      </c>
      <c r="N129" s="52">
        <f>268/100+1</f>
        <v>3.68</v>
      </c>
      <c r="O129" s="52" t="s">
        <v>2653</v>
      </c>
      <c r="P129" s="84">
        <f>222/100</f>
        <v>2.2200000000000002</v>
      </c>
      <c r="Q129" s="84" t="s">
        <v>78</v>
      </c>
      <c r="R129" s="38">
        <v>0</v>
      </c>
      <c r="S129" s="39" t="s">
        <v>936</v>
      </c>
      <c r="T129" s="40">
        <v>265</v>
      </c>
      <c r="U129" s="41" t="s">
        <v>936</v>
      </c>
      <c r="V129" s="42" t="s">
        <v>59</v>
      </c>
      <c r="X129" s="22">
        <v>200</v>
      </c>
      <c r="Z129" s="28" t="s">
        <v>57</v>
      </c>
      <c r="AB129" s="22" t="s">
        <v>2654</v>
      </c>
      <c r="AC129" s="22" t="s">
        <v>59</v>
      </c>
      <c r="AD129" s="22" t="s">
        <v>2655</v>
      </c>
      <c r="AE129" s="23" t="s">
        <v>835</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1092</v>
      </c>
      <c r="G130" s="205" t="str">
        <f>IF(AND(A130&lt;&gt;"",ISNUMBER(A130)),VLOOKUP(A130,Studies!A:BR,13,FALSE),"")</f>
        <v>PO</v>
      </c>
      <c r="H130" s="68" t="s">
        <v>58</v>
      </c>
      <c r="I130" s="205" t="str">
        <f>IF(AND(A130&lt;&gt;"",ISNUMBER(A130)),VLOOKUP(A130,Studies!A:BR,6,FALSE),"")</f>
        <v>Plasma</v>
      </c>
      <c r="J130" s="43">
        <f>66/100+1</f>
        <v>1.6600000000000001</v>
      </c>
      <c r="K130" s="43" t="s">
        <v>2653</v>
      </c>
      <c r="L130" s="76">
        <f>80/100</f>
        <v>0.8</v>
      </c>
      <c r="M130" s="76" t="s">
        <v>78</v>
      </c>
      <c r="N130" s="52">
        <f>63/100+1</f>
        <v>1.63</v>
      </c>
      <c r="O130" s="52" t="s">
        <v>2653</v>
      </c>
      <c r="P130" s="84">
        <f>107/100</f>
        <v>1.07</v>
      </c>
      <c r="Q130" s="84" t="s">
        <v>78</v>
      </c>
      <c r="R130" s="38">
        <v>0</v>
      </c>
      <c r="S130" s="39" t="s">
        <v>936</v>
      </c>
      <c r="T130" s="40">
        <v>265</v>
      </c>
      <c r="U130" s="41" t="s">
        <v>936</v>
      </c>
      <c r="V130" s="42" t="s">
        <v>59</v>
      </c>
      <c r="X130" s="22" t="s">
        <v>2644</v>
      </c>
      <c r="Z130" s="28" t="s">
        <v>57</v>
      </c>
      <c r="AB130" s="22" t="s">
        <v>2656</v>
      </c>
      <c r="AC130" s="22" t="s">
        <v>59</v>
      </c>
      <c r="AD130" s="22" t="s">
        <v>2657</v>
      </c>
      <c r="AE130" s="23" t="s">
        <v>2658</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834</v>
      </c>
      <c r="G131" s="205" t="str">
        <f>IF(AND(A131&lt;&gt;"",ISNUMBER(A131)),VLOOKUP(A131,Studies!A:BR,13,FALSE),"")</f>
        <v>IV</v>
      </c>
      <c r="H131" s="68" t="s">
        <v>58</v>
      </c>
      <c r="I131" s="205" t="str">
        <f>IF(AND(A131&lt;&gt;"",ISNUMBER(A131)),VLOOKUP(A131,Studies!A:BR,6,FALSE),"")</f>
        <v>Plasma</v>
      </c>
      <c r="J131" s="43">
        <v>2.89</v>
      </c>
      <c r="K131" s="43" t="s">
        <v>2662</v>
      </c>
      <c r="L131" s="76" t="s">
        <v>2680</v>
      </c>
      <c r="M131" s="76" t="s">
        <v>1160</v>
      </c>
      <c r="R131" s="38">
        <v>0</v>
      </c>
      <c r="S131" s="39" t="s">
        <v>936</v>
      </c>
      <c r="T131" s="40">
        <v>73</v>
      </c>
      <c r="U131" s="41" t="s">
        <v>936</v>
      </c>
      <c r="V131" s="42" t="s">
        <v>59</v>
      </c>
      <c r="W131" s="30" t="s">
        <v>2794</v>
      </c>
      <c r="X131" s="22">
        <v>400</v>
      </c>
      <c r="Z131" s="28" t="s">
        <v>57</v>
      </c>
      <c r="AA131" s="22" t="s">
        <v>58</v>
      </c>
      <c r="AB131" s="22" t="s">
        <v>2681</v>
      </c>
      <c r="AC131" s="22" t="s">
        <v>59</v>
      </c>
      <c r="AD131" s="22" t="s">
        <v>2682</v>
      </c>
      <c r="AE131" s="23" t="s">
        <v>2683</v>
      </c>
      <c r="AF131" s="23" t="s">
        <v>2684</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2662</v>
      </c>
      <c r="L132" s="76" t="str">
        <f>0.41*2.5&amp;" - "&amp;0.51*2.5</f>
        <v>1.025 - 1.275</v>
      </c>
      <c r="M132" s="76" t="s">
        <v>1160</v>
      </c>
      <c r="R132" s="38">
        <v>0</v>
      </c>
      <c r="S132" s="39" t="s">
        <v>936</v>
      </c>
      <c r="T132" s="40">
        <v>216</v>
      </c>
      <c r="U132" s="41" t="s">
        <v>936</v>
      </c>
      <c r="V132" s="42" t="s">
        <v>59</v>
      </c>
      <c r="W132" s="30" t="s">
        <v>2793</v>
      </c>
      <c r="X132" s="22">
        <v>600</v>
      </c>
      <c r="Z132" s="28" t="s">
        <v>57</v>
      </c>
      <c r="AA132" s="22" t="s">
        <v>58</v>
      </c>
      <c r="AB132" s="22" t="s">
        <v>2686</v>
      </c>
      <c r="AC132" s="22" t="s">
        <v>59</v>
      </c>
      <c r="AD132" s="22" t="s">
        <v>2687</v>
      </c>
      <c r="AE132" s="23" t="s">
        <v>2688</v>
      </c>
      <c r="AF132" s="23" t="s">
        <v>2689</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834</v>
      </c>
      <c r="G133" s="205" t="str">
        <f>IF(AND(A133&lt;&gt;"",ISNUMBER(A133)),VLOOKUP(A133,Studies!A:BR,13,FALSE),"")</f>
        <v>IV</v>
      </c>
      <c r="I133" s="205" t="str">
        <f>IF(AND(A133&lt;&gt;"",ISNUMBER(A133)),VLOOKUP(A133,Studies!A:BR,6,FALSE),"")</f>
        <v>Plasma</v>
      </c>
      <c r="J133" s="43">
        <v>4.7699999999999996</v>
      </c>
      <c r="K133" s="43" t="s">
        <v>2662</v>
      </c>
      <c r="L133" s="76" t="s">
        <v>2690</v>
      </c>
      <c r="M133" s="76" t="s">
        <v>1160</v>
      </c>
      <c r="N133" s="52">
        <v>1.45</v>
      </c>
      <c r="O133" s="52" t="s">
        <v>2662</v>
      </c>
      <c r="P133" s="84" t="s">
        <v>2691</v>
      </c>
      <c r="Q133" s="84" t="s">
        <v>1160</v>
      </c>
      <c r="R133" s="38">
        <v>0</v>
      </c>
      <c r="S133" s="39" t="s">
        <v>936</v>
      </c>
      <c r="T133" s="40">
        <v>73</v>
      </c>
      <c r="U133" s="41" t="s">
        <v>936</v>
      </c>
      <c r="V133" s="42" t="s">
        <v>59</v>
      </c>
      <c r="X133" s="22">
        <v>400</v>
      </c>
      <c r="Z133" s="28" t="s">
        <v>57</v>
      </c>
      <c r="AB133" s="22" t="s">
        <v>2681</v>
      </c>
      <c r="AC133" s="22" t="s">
        <v>59</v>
      </c>
      <c r="AD133" s="22" t="s">
        <v>2682</v>
      </c>
      <c r="AE133" s="23" t="s">
        <v>835</v>
      </c>
      <c r="AF133" s="23" t="s">
        <v>2692</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2662</v>
      </c>
      <c r="L134" s="76" t="str">
        <f>0.46*2.5&amp;" - "&amp;0.53*2.5</f>
        <v>1.15 - 1.325</v>
      </c>
      <c r="M134" s="76" t="s">
        <v>1160</v>
      </c>
      <c r="N134" s="52">
        <f>0.71*2.5</f>
        <v>1.7749999999999999</v>
      </c>
      <c r="O134" s="52" t="s">
        <v>2662</v>
      </c>
      <c r="P134" s="84" t="str">
        <f>0.68*2.5&amp;" - "&amp;0.76*2.5</f>
        <v>1.7 - 1.9</v>
      </c>
      <c r="Q134" s="84" t="s">
        <v>1160</v>
      </c>
      <c r="R134" s="38">
        <v>0</v>
      </c>
      <c r="S134" s="39" t="s">
        <v>936</v>
      </c>
      <c r="T134" s="40">
        <v>216</v>
      </c>
      <c r="U134" s="41" t="s">
        <v>936</v>
      </c>
      <c r="V134" s="42" t="s">
        <v>59</v>
      </c>
      <c r="W134" s="30" t="s">
        <v>2792</v>
      </c>
      <c r="X134" s="22">
        <v>600</v>
      </c>
      <c r="Z134" s="28" t="s">
        <v>57</v>
      </c>
      <c r="AB134" s="22" t="s">
        <v>2686</v>
      </c>
      <c r="AC134" s="22" t="s">
        <v>59</v>
      </c>
      <c r="AD134" s="22" t="s">
        <v>2687</v>
      </c>
      <c r="AE134" s="23" t="s">
        <v>1143</v>
      </c>
      <c r="AF134" s="23" t="s">
        <v>2694</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2145</v>
      </c>
      <c r="L135" s="76" t="s">
        <v>2663</v>
      </c>
      <c r="M135" s="76" t="s">
        <v>1160</v>
      </c>
      <c r="N135" s="52">
        <v>3.71</v>
      </c>
      <c r="O135" s="52" t="s">
        <v>2145</v>
      </c>
      <c r="P135" s="84" t="s">
        <v>2664</v>
      </c>
      <c r="Q135" s="84" t="s">
        <v>1160</v>
      </c>
      <c r="R135" s="38">
        <v>0</v>
      </c>
      <c r="S135" s="39" t="s">
        <v>936</v>
      </c>
      <c r="T135" s="40">
        <v>72</v>
      </c>
      <c r="U135" s="41" t="s">
        <v>936</v>
      </c>
      <c r="V135" s="42" t="s">
        <v>59</v>
      </c>
      <c r="W135" s="30" t="s">
        <v>2665</v>
      </c>
      <c r="X135" s="22">
        <v>200</v>
      </c>
      <c r="Z135" s="28" t="s">
        <v>57</v>
      </c>
      <c r="AA135" s="22" t="s">
        <v>58</v>
      </c>
      <c r="AB135" s="22" t="s">
        <v>2666</v>
      </c>
      <c r="AC135" s="22" t="s">
        <v>59</v>
      </c>
      <c r="AD135" s="22" t="s">
        <v>2667</v>
      </c>
      <c r="AE135" s="23" t="s">
        <v>832</v>
      </c>
      <c r="AF135" s="23" t="s">
        <v>2668</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1130</v>
      </c>
      <c r="G136" s="205" t="str">
        <f>IF(AND(A136&lt;&gt;"",ISNUMBER(A136)),VLOOKUP(A136,Studies!A:BR,13,FALSE),"")</f>
        <v>PO</v>
      </c>
      <c r="H136" s="68" t="s">
        <v>58</v>
      </c>
      <c r="I136" s="205" t="str">
        <f>IF(AND(A136&lt;&gt;"",ISNUMBER(A136)),VLOOKUP(A136,Studies!A:BR,6,FALSE),"")</f>
        <v>Plasma</v>
      </c>
      <c r="J136" s="43">
        <v>0.94</v>
      </c>
      <c r="K136" s="43" t="s">
        <v>2145</v>
      </c>
      <c r="L136" s="76" t="s">
        <v>2669</v>
      </c>
      <c r="M136" s="76" t="s">
        <v>1160</v>
      </c>
      <c r="N136" s="52">
        <v>1.3</v>
      </c>
      <c r="O136" s="52" t="s">
        <v>2145</v>
      </c>
      <c r="P136" s="84" t="s">
        <v>2670</v>
      </c>
      <c r="Q136" s="84" t="s">
        <v>1160</v>
      </c>
      <c r="R136" s="38">
        <v>0</v>
      </c>
      <c r="S136" s="39" t="s">
        <v>936</v>
      </c>
      <c r="T136" s="40">
        <v>0</v>
      </c>
      <c r="U136" s="41" t="s">
        <v>936</v>
      </c>
      <c r="V136" s="42" t="s">
        <v>59</v>
      </c>
      <c r="W136" s="30" t="s">
        <v>2671</v>
      </c>
      <c r="X136" s="22">
        <v>600</v>
      </c>
      <c r="Z136" s="28" t="s">
        <v>57</v>
      </c>
      <c r="AA136" s="22" t="s">
        <v>58</v>
      </c>
      <c r="AB136" s="22">
        <v>0</v>
      </c>
      <c r="AC136" s="22" t="s">
        <v>59</v>
      </c>
      <c r="AD136" s="22" t="s">
        <v>78</v>
      </c>
      <c r="AE136" s="23" t="s">
        <v>1139</v>
      </c>
      <c r="AF136" s="23" t="s">
        <v>2672</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1111</v>
      </c>
      <c r="G137" s="205" t="str">
        <f>IF(AND(A137&lt;&gt;"",ISNUMBER(A137)),VLOOKUP(A137,Studies!A:BR,13,FALSE),"")</f>
        <v>PO</v>
      </c>
      <c r="H137" s="68" t="s">
        <v>58</v>
      </c>
      <c r="I137" s="205" t="str">
        <f>IF(AND(A137&lt;&gt;"",ISNUMBER(A137)),VLOOKUP(A137,Studies!A:BR,6,FALSE),"")</f>
        <v>Plasma</v>
      </c>
      <c r="J137" s="43">
        <v>4.84</v>
      </c>
      <c r="K137" s="43" t="s">
        <v>2145</v>
      </c>
      <c r="L137" s="76" t="s">
        <v>2673</v>
      </c>
      <c r="M137" s="76" t="s">
        <v>1160</v>
      </c>
      <c r="N137" s="52">
        <v>2.69</v>
      </c>
      <c r="O137" s="52" t="s">
        <v>2145</v>
      </c>
      <c r="P137" s="84" t="s">
        <v>2674</v>
      </c>
      <c r="Q137" s="84" t="s">
        <v>1160</v>
      </c>
      <c r="R137" s="38">
        <v>0</v>
      </c>
      <c r="S137" s="39" t="s">
        <v>936</v>
      </c>
      <c r="T137" s="40">
        <v>72</v>
      </c>
      <c r="U137" s="41" t="s">
        <v>936</v>
      </c>
      <c r="V137" s="42" t="s">
        <v>59</v>
      </c>
      <c r="W137" s="30" t="s">
        <v>2675</v>
      </c>
      <c r="X137" s="22">
        <v>500</v>
      </c>
      <c r="Z137" s="28" t="s">
        <v>57</v>
      </c>
      <c r="AA137" s="22" t="s">
        <v>58</v>
      </c>
      <c r="AB137" s="22" t="s">
        <v>2676</v>
      </c>
      <c r="AC137" s="22" t="s">
        <v>59</v>
      </c>
      <c r="AD137" s="22" t="s">
        <v>2677</v>
      </c>
      <c r="AE137" s="23" t="s">
        <v>1133</v>
      </c>
      <c r="AF137" s="23" t="s">
        <v>2678</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1111</v>
      </c>
      <c r="G138" s="205" t="str">
        <f>IF(AND(A138&lt;&gt;"",ISNUMBER(A138)),VLOOKUP(A138,Studies!A:BR,13,FALSE),"")</f>
        <v>PO</v>
      </c>
      <c r="H138" s="68" t="s">
        <v>58</v>
      </c>
      <c r="I138" s="205" t="str">
        <f>IF(AND(A138&lt;&gt;"",ISNUMBER(A138)),VLOOKUP(A138,Studies!A:BR,6,FALSE),"")</f>
        <v>Plasma</v>
      </c>
      <c r="J138" s="43">
        <v>5.0599999999999996</v>
      </c>
      <c r="K138" s="43" t="s">
        <v>2620</v>
      </c>
      <c r="L138" s="76">
        <v>0.44</v>
      </c>
      <c r="M138" s="76" t="s">
        <v>1122</v>
      </c>
      <c r="N138" s="52">
        <v>1.968</v>
      </c>
      <c r="O138" s="52" t="s">
        <v>1100</v>
      </c>
      <c r="R138" s="38">
        <v>0</v>
      </c>
      <c r="S138" s="39" t="s">
        <v>936</v>
      </c>
      <c r="T138" s="40">
        <v>25</v>
      </c>
      <c r="U138" s="41" t="s">
        <v>936</v>
      </c>
      <c r="V138" s="42" t="s">
        <v>59</v>
      </c>
      <c r="W138" s="181"/>
      <c r="X138" s="22">
        <v>500</v>
      </c>
      <c r="Z138" s="28" t="s">
        <v>57</v>
      </c>
      <c r="AA138" s="22" t="s">
        <v>58</v>
      </c>
      <c r="AB138" s="22" t="s">
        <v>2180</v>
      </c>
      <c r="AC138" s="22" t="s">
        <v>59</v>
      </c>
      <c r="AD138" s="22" t="s">
        <v>2651</v>
      </c>
      <c r="AF138" s="23" t="s">
        <v>1140</v>
      </c>
      <c r="AI138" s="23" t="s">
        <v>2652</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1092</v>
      </c>
      <c r="G139" s="205" t="str">
        <f>IF(AND(A139&lt;&gt;"",ISNUMBER(A139)),VLOOKUP(A139,Studies!A:BR,13,FALSE),"")</f>
        <v>PO</v>
      </c>
      <c r="H139" s="68" t="s">
        <v>58</v>
      </c>
      <c r="I139" s="205" t="str">
        <f>IF(AND(A139&lt;&gt;"",ISNUMBER(A139)),VLOOKUP(A139,Studies!A:BR,6,FALSE),"")</f>
        <v>Plasma</v>
      </c>
      <c r="J139" s="43">
        <v>1.2551440329218106</v>
      </c>
      <c r="K139" s="43" t="s">
        <v>1100</v>
      </c>
      <c r="N139" s="52">
        <v>1.176923076923077</v>
      </c>
      <c r="O139" s="52" t="s">
        <v>1101</v>
      </c>
      <c r="R139" s="38">
        <v>0</v>
      </c>
      <c r="S139" s="39">
        <v>5</v>
      </c>
      <c r="T139" s="40">
        <v>144</v>
      </c>
      <c r="U139" s="41">
        <v>149</v>
      </c>
      <c r="V139" s="42" t="s">
        <v>59</v>
      </c>
      <c r="W139" s="30" t="s">
        <v>2643</v>
      </c>
      <c r="X139" s="22" t="s">
        <v>2644</v>
      </c>
      <c r="Z139" s="28" t="s">
        <v>57</v>
      </c>
      <c r="AA139" s="22" t="s">
        <v>58</v>
      </c>
      <c r="AB139" s="22" t="s">
        <v>2645</v>
      </c>
      <c r="AC139" s="22" t="s">
        <v>59</v>
      </c>
      <c r="AD139" s="22" t="s">
        <v>2646</v>
      </c>
      <c r="AE139" s="23" t="s">
        <v>2440</v>
      </c>
      <c r="AF139" s="23" t="s">
        <v>2441</v>
      </c>
      <c r="AI139" s="23" t="s">
        <v>2647</v>
      </c>
      <c r="AJ139" s="52" t="s">
        <v>642</v>
      </c>
      <c r="AM139" s="52" t="s">
        <v>2435</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2043</v>
      </c>
      <c r="G140" s="205" t="str">
        <f>IF(AND(A140&lt;&gt;"",ISNUMBER(A140)),VLOOKUP(A140,Studies!A:BR,13,FALSE),"")</f>
        <v>PO</v>
      </c>
      <c r="H140" s="68" t="s">
        <v>58</v>
      </c>
      <c r="I140" s="205" t="str">
        <f>IF(AND(A140&lt;&gt;"",ISNUMBER(A140)),VLOOKUP(A140,Studies!A:BR,6,FALSE),"")</f>
        <v>Plasma</v>
      </c>
      <c r="J140" s="43">
        <v>0.92073170731707321</v>
      </c>
      <c r="K140" s="43" t="s">
        <v>1100</v>
      </c>
      <c r="N140" s="52">
        <v>0.96279069767441861</v>
      </c>
      <c r="O140" s="52" t="s">
        <v>1101</v>
      </c>
      <c r="R140" s="38">
        <v>0</v>
      </c>
      <c r="S140" s="39" t="s">
        <v>936</v>
      </c>
      <c r="T140" s="40">
        <v>0</v>
      </c>
      <c r="U140" s="41" t="s">
        <v>936</v>
      </c>
      <c r="V140" s="42" t="s">
        <v>59</v>
      </c>
      <c r="W140" s="30" t="s">
        <v>2650</v>
      </c>
      <c r="X140" s="22">
        <v>1</v>
      </c>
      <c r="Z140" s="28" t="s">
        <v>57</v>
      </c>
      <c r="AA140" s="22" t="s">
        <v>58</v>
      </c>
      <c r="AB140" s="22" t="s">
        <v>2437</v>
      </c>
      <c r="AC140" s="22" t="s">
        <v>59</v>
      </c>
      <c r="AD140" s="22" t="s">
        <v>2434</v>
      </c>
      <c r="AE140" s="23" t="s">
        <v>2302</v>
      </c>
      <c r="AF140" s="23" t="s">
        <v>1895</v>
      </c>
      <c r="AJ140" s="52" t="s">
        <v>642</v>
      </c>
      <c r="AM140" s="52" t="s">
        <v>2435</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2771</v>
      </c>
      <c r="N141" s="52">
        <v>1.9692307692307693</v>
      </c>
      <c r="O141" s="52" t="s">
        <v>2771</v>
      </c>
      <c r="R141" s="38">
        <v>0</v>
      </c>
      <c r="S141" s="39" t="s">
        <v>936</v>
      </c>
      <c r="T141" s="40">
        <v>25</v>
      </c>
      <c r="U141" s="41" t="s">
        <v>936</v>
      </c>
      <c r="V141" s="42" t="s">
        <v>59</v>
      </c>
      <c r="X141" s="22">
        <v>80</v>
      </c>
      <c r="Z141" s="28" t="s">
        <v>57</v>
      </c>
      <c r="AA141" s="22" t="s">
        <v>58</v>
      </c>
      <c r="AB141" s="22" t="s">
        <v>2453</v>
      </c>
      <c r="AC141" s="22" t="s">
        <v>59</v>
      </c>
      <c r="AD141" s="22" t="s">
        <v>2640</v>
      </c>
      <c r="AE141" s="23" t="s">
        <v>2641</v>
      </c>
      <c r="AF141" s="23" t="s">
        <v>2642</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2771</v>
      </c>
      <c r="R142" s="38">
        <v>0</v>
      </c>
      <c r="S142" s="39" t="s">
        <v>936</v>
      </c>
      <c r="T142" s="40">
        <v>144</v>
      </c>
      <c r="U142" s="41" t="s">
        <v>936</v>
      </c>
      <c r="V142" s="42" t="s">
        <v>59</v>
      </c>
      <c r="W142" s="30" t="s">
        <v>2696</v>
      </c>
      <c r="X142" s="22">
        <v>240</v>
      </c>
      <c r="Z142" s="28" t="s">
        <v>57</v>
      </c>
      <c r="AB142" s="22" t="s">
        <v>2645</v>
      </c>
      <c r="AC142" s="22" t="s">
        <v>59</v>
      </c>
      <c r="AD142" s="22" t="s">
        <v>91</v>
      </c>
      <c r="AE142" s="23" t="s">
        <v>2697</v>
      </c>
      <c r="AF142" s="23" t="s">
        <v>2698</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1092</v>
      </c>
      <c r="G143" s="205" t="str">
        <f>IF(AND(A143&lt;&gt;"",ISNUMBER(A143)),VLOOKUP(A143,Studies!A:BR,13,FALSE),"")</f>
        <v>PO</v>
      </c>
      <c r="H143" s="68" t="s">
        <v>58</v>
      </c>
      <c r="I143" s="205" t="str">
        <f>IF(AND(A143&lt;&gt;"",ISNUMBER(A143)),VLOOKUP(A143,Studies!A:BR,6,FALSE),"")</f>
        <v>Plasma</v>
      </c>
      <c r="J143" s="43">
        <f>1/0.5093885</f>
        <v>1.9631381548660796</v>
      </c>
      <c r="K143" s="43" t="s">
        <v>1100</v>
      </c>
      <c r="N143" s="52">
        <f>1/0.5370741</f>
        <v>1.8619404659431538</v>
      </c>
      <c r="O143" s="52" t="s">
        <v>1101</v>
      </c>
      <c r="R143" s="38">
        <v>216</v>
      </c>
      <c r="S143" s="39">
        <f>216+24</f>
        <v>240</v>
      </c>
      <c r="T143" s="40">
        <v>216</v>
      </c>
      <c r="U143" s="41">
        <f>216+24</f>
        <v>240</v>
      </c>
      <c r="V143" s="42" t="s">
        <v>59</v>
      </c>
      <c r="W143" s="30" t="s">
        <v>2869</v>
      </c>
      <c r="X143" s="22" t="s">
        <v>2870</v>
      </c>
      <c r="Z143" s="28" t="s">
        <v>57</v>
      </c>
      <c r="AA143" s="22" t="s">
        <v>58</v>
      </c>
      <c r="AB143" s="22" t="s">
        <v>2649</v>
      </c>
      <c r="AC143" s="22" t="s">
        <v>59</v>
      </c>
      <c r="AD143" s="22" t="s">
        <v>2859</v>
      </c>
      <c r="AE143" s="23" t="s">
        <v>2871</v>
      </c>
      <c r="AJ143" s="52" t="s">
        <v>642</v>
      </c>
      <c r="AM143" s="52" t="s">
        <v>2435</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2043</v>
      </c>
      <c r="G144" s="205" t="str">
        <f>IF(AND(A144&lt;&gt;"",ISNUMBER(A144)),VLOOKUP(A144,Studies!A:BR,13,FALSE),"")</f>
        <v>PO</v>
      </c>
      <c r="H144" s="68" t="s">
        <v>58</v>
      </c>
      <c r="I144" s="205" t="str">
        <f>IF(AND(A144&lt;&gt;"",ISNUMBER(A144)),VLOOKUP(A144,Studies!A:BR,6,FALSE),"")</f>
        <v>Plasma</v>
      </c>
      <c r="J144" s="43">
        <v>0.76106696935300799</v>
      </c>
      <c r="K144" s="43" t="s">
        <v>1100</v>
      </c>
      <c r="N144" s="52">
        <v>0.78751258811681779</v>
      </c>
      <c r="O144" s="52" t="s">
        <v>1101</v>
      </c>
      <c r="R144" s="38">
        <v>0</v>
      </c>
      <c r="S144" s="39">
        <v>216</v>
      </c>
      <c r="T144" s="40">
        <v>0</v>
      </c>
      <c r="U144" s="41">
        <v>216</v>
      </c>
      <c r="V144" s="42" t="s">
        <v>59</v>
      </c>
      <c r="W144" s="30" t="s">
        <v>2648</v>
      </c>
      <c r="X144" s="22">
        <v>1</v>
      </c>
      <c r="Z144" s="28" t="s">
        <v>57</v>
      </c>
      <c r="AA144" s="22" t="s">
        <v>58</v>
      </c>
      <c r="AB144" s="22" t="s">
        <v>2437</v>
      </c>
      <c r="AC144" s="22" t="s">
        <v>59</v>
      </c>
      <c r="AD144" s="22" t="s">
        <v>2434</v>
      </c>
      <c r="AE144" s="23" t="s">
        <v>2302</v>
      </c>
      <c r="AF144" s="23" t="s">
        <v>1895</v>
      </c>
      <c r="AJ144" s="52" t="s">
        <v>642</v>
      </c>
      <c r="AM144" s="52" t="s">
        <v>2435</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2771</v>
      </c>
      <c r="R145" s="38">
        <v>0</v>
      </c>
      <c r="S145" s="39" t="s">
        <v>936</v>
      </c>
      <c r="T145" s="40">
        <v>168</v>
      </c>
      <c r="U145" s="41" t="s">
        <v>936</v>
      </c>
      <c r="V145" s="42" t="s">
        <v>59</v>
      </c>
      <c r="W145" s="30" t="s">
        <v>2699</v>
      </c>
      <c r="X145" s="22">
        <v>240</v>
      </c>
      <c r="Z145" s="28" t="s">
        <v>57</v>
      </c>
      <c r="AB145" s="22" t="s">
        <v>2645</v>
      </c>
      <c r="AC145" s="22" t="s">
        <v>59</v>
      </c>
      <c r="AD145" s="22" t="s">
        <v>91</v>
      </c>
      <c r="AE145" s="23" t="s">
        <v>2697</v>
      </c>
      <c r="AF145" s="23" t="s">
        <v>2698</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994</v>
      </c>
      <c r="L146" s="76" t="str">
        <f>1/4.8&amp;"-"&amp;1/3</f>
        <v>0.208333333333333-0.333333333333333</v>
      </c>
      <c r="M146" s="76" t="s">
        <v>1097</v>
      </c>
      <c r="N146" s="52">
        <f>2.7/7.2</f>
        <v>0.375</v>
      </c>
      <c r="O146" s="52" t="s">
        <v>1101</v>
      </c>
      <c r="Q146" s="202"/>
      <c r="R146" s="38">
        <v>0</v>
      </c>
      <c r="S146" s="39">
        <v>6</v>
      </c>
      <c r="T146" s="40">
        <v>156</v>
      </c>
      <c r="U146" s="41">
        <v>162</v>
      </c>
      <c r="V146" s="42" t="s">
        <v>59</v>
      </c>
      <c r="W146" s="30" t="s">
        <v>2713</v>
      </c>
      <c r="X146" s="22">
        <v>300</v>
      </c>
      <c r="Z146" s="28" t="s">
        <v>57</v>
      </c>
      <c r="AA146" s="22" t="s">
        <v>58</v>
      </c>
      <c r="AB146" s="22" t="s">
        <v>2645</v>
      </c>
      <c r="AC146" s="22" t="s">
        <v>59</v>
      </c>
      <c r="AD146" s="22" t="s">
        <v>2714</v>
      </c>
      <c r="AE146" s="23" t="s">
        <v>1143</v>
      </c>
      <c r="AF146" s="23" t="s">
        <v>2715</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994</v>
      </c>
      <c r="L147" s="201" t="str">
        <f>1/6.4&amp;"-"&amp;1/3.8</f>
        <v>0.15625-0.263157894736842</v>
      </c>
      <c r="M147" s="76" t="s">
        <v>1097</v>
      </c>
      <c r="N147" s="52">
        <f>1.2/5.5</f>
        <v>0.21818181818181817</v>
      </c>
      <c r="O147" s="193" t="s">
        <v>1101</v>
      </c>
      <c r="Q147" s="202"/>
      <c r="R147" s="38">
        <v>0</v>
      </c>
      <c r="S147" s="39">
        <v>6</v>
      </c>
      <c r="T147" s="40">
        <v>156</v>
      </c>
      <c r="U147" s="41">
        <v>162</v>
      </c>
      <c r="V147" s="42" t="s">
        <v>59</v>
      </c>
      <c r="W147" s="30" t="s">
        <v>2716</v>
      </c>
      <c r="X147" s="22">
        <v>300</v>
      </c>
      <c r="Z147" s="28" t="s">
        <v>57</v>
      </c>
      <c r="AA147" s="22" t="s">
        <v>58</v>
      </c>
      <c r="AB147" s="22" t="s">
        <v>2645</v>
      </c>
      <c r="AC147" s="22" t="s">
        <v>59</v>
      </c>
      <c r="AD147" s="22" t="s">
        <v>2714</v>
      </c>
      <c r="AE147" s="23" t="s">
        <v>1143</v>
      </c>
      <c r="AF147" s="23" t="s">
        <v>2715</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1111</v>
      </c>
      <c r="G148" s="205" t="str">
        <f>IF(AND(A148&lt;&gt;"",ISNUMBER(A148)),VLOOKUP(A148,Studies!A:BR,13,FALSE),"")</f>
        <v>PO</v>
      </c>
      <c r="H148" s="68" t="s">
        <v>58</v>
      </c>
      <c r="I148" s="205" t="str">
        <f>IF(AND(A148&lt;&gt;"",ISNUMBER(A148)),VLOOKUP(A148,Studies!A:BR,6,FALSE),"")</f>
        <v>Plasma</v>
      </c>
      <c r="J148" s="43">
        <v>1.9</v>
      </c>
      <c r="K148" s="43" t="s">
        <v>994</v>
      </c>
      <c r="L148" s="76" t="s">
        <v>2717</v>
      </c>
      <c r="M148" s="76" t="s">
        <v>1097</v>
      </c>
      <c r="N148" s="52">
        <f>12.6/7.2</f>
        <v>1.75</v>
      </c>
      <c r="O148" s="193" t="s">
        <v>1101</v>
      </c>
      <c r="R148" s="38">
        <v>0</v>
      </c>
      <c r="S148" s="39">
        <v>6</v>
      </c>
      <c r="T148" s="40">
        <v>72</v>
      </c>
      <c r="U148" s="41">
        <v>78</v>
      </c>
      <c r="V148" s="42" t="s">
        <v>59</v>
      </c>
      <c r="W148" s="30" t="s">
        <v>2718</v>
      </c>
      <c r="X148" s="22">
        <v>250</v>
      </c>
      <c r="Z148" s="28" t="s">
        <v>57</v>
      </c>
      <c r="AB148" s="22" t="s">
        <v>2719</v>
      </c>
      <c r="AC148" s="22" t="s">
        <v>59</v>
      </c>
      <c r="AD148" s="22" t="s">
        <v>2720</v>
      </c>
      <c r="AE148" s="23" t="s">
        <v>1133</v>
      </c>
      <c r="AF148" s="23" t="s">
        <v>2721</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1111</v>
      </c>
      <c r="G149" s="205" t="str">
        <f>IF(AND(A149&lt;&gt;"",ISNUMBER(A149)),VLOOKUP(A149,Studies!A:BR,13,FALSE),"")</f>
        <v>PO</v>
      </c>
      <c r="H149" s="68" t="s">
        <v>58</v>
      </c>
      <c r="I149" s="205" t="str">
        <f>IF(AND(A149&lt;&gt;"",ISNUMBER(A149)),VLOOKUP(A149,Studies!A:BR,6,FALSE),"")</f>
        <v>Plasma</v>
      </c>
      <c r="J149" s="43">
        <v>1.5</v>
      </c>
      <c r="K149" s="43" t="s">
        <v>994</v>
      </c>
      <c r="L149" s="76" t="s">
        <v>2722</v>
      </c>
      <c r="M149" s="76" t="s">
        <v>1097</v>
      </c>
      <c r="N149" s="52">
        <f>8.3/5.5</f>
        <v>1.5090909090909093</v>
      </c>
      <c r="O149" s="193" t="s">
        <v>1101</v>
      </c>
      <c r="Q149" s="202"/>
      <c r="R149" s="38">
        <v>0</v>
      </c>
      <c r="S149" s="39">
        <v>6</v>
      </c>
      <c r="T149" s="40">
        <v>72</v>
      </c>
      <c r="U149" s="41">
        <v>78</v>
      </c>
      <c r="V149" s="42" t="s">
        <v>59</v>
      </c>
      <c r="W149" s="30" t="s">
        <v>2723</v>
      </c>
      <c r="X149" s="22">
        <v>250</v>
      </c>
      <c r="Z149" s="28" t="s">
        <v>57</v>
      </c>
      <c r="AB149" s="22" t="s">
        <v>2719</v>
      </c>
      <c r="AC149" s="22" t="s">
        <v>59</v>
      </c>
      <c r="AD149" s="22" t="s">
        <v>2720</v>
      </c>
      <c r="AE149" s="23" t="s">
        <v>1133</v>
      </c>
      <c r="AF149" s="23" t="s">
        <v>2721</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1092</v>
      </c>
      <c r="G150" s="205" t="str">
        <f>IF(AND(A150&lt;&gt;"",ISNUMBER(A150)),VLOOKUP(A150,Studies!A:BR,13,FALSE),"")</f>
        <v>IV</v>
      </c>
      <c r="H150" s="68" t="s">
        <v>58</v>
      </c>
      <c r="I150" s="205" t="str">
        <f>IF(AND(A150&lt;&gt;"",ISNUMBER(A150)),VLOOKUP(A150,Studies!A:BR,6,FALSE),"")</f>
        <v>Plasma</v>
      </c>
      <c r="J150" s="43">
        <f>0.0081/0.0054</f>
        <v>1.4999999999999998</v>
      </c>
      <c r="K150" s="43" t="s">
        <v>1100</v>
      </c>
      <c r="R150" s="38">
        <v>0</v>
      </c>
      <c r="S150" s="39" t="s">
        <v>936</v>
      </c>
      <c r="T150" s="40">
        <f>(349+685)/2</f>
        <v>517</v>
      </c>
      <c r="U150" s="41" t="s">
        <v>936</v>
      </c>
      <c r="V150" s="42" t="s">
        <v>59</v>
      </c>
      <c r="W150" s="30" t="s">
        <v>2933</v>
      </c>
      <c r="X150" s="22" t="s">
        <v>2724</v>
      </c>
      <c r="Z150" s="28" t="s">
        <v>57</v>
      </c>
      <c r="AB150" s="22" t="s">
        <v>2725</v>
      </c>
      <c r="AC150" s="22" t="s">
        <v>59</v>
      </c>
      <c r="AD150" s="22" t="s">
        <v>2726</v>
      </c>
      <c r="AE150" s="23" t="s">
        <v>2658</v>
      </c>
      <c r="AF150" s="23" t="s">
        <v>2727</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1130</v>
      </c>
      <c r="G151" s="205" t="str">
        <f>IF(AND(A151&lt;&gt;"",ISNUMBER(A151)),VLOOKUP(A151,Studies!A:BR,13,FALSE),"")</f>
        <v>PO</v>
      </c>
      <c r="H151" s="68" t="s">
        <v>58</v>
      </c>
      <c r="I151" s="205" t="str">
        <f>IF(AND(A151&lt;&gt;"",ISNUMBER(A151)),VLOOKUP(A151,Studies!A:BR,6,FALSE),"")</f>
        <v>Plasma</v>
      </c>
      <c r="J151" s="43">
        <v>0.1793478</v>
      </c>
      <c r="K151" s="43" t="s">
        <v>1100</v>
      </c>
      <c r="R151" s="38">
        <v>0</v>
      </c>
      <c r="S151" s="39" t="s">
        <v>936</v>
      </c>
      <c r="T151" s="40">
        <v>100</v>
      </c>
      <c r="U151" s="41">
        <v>436</v>
      </c>
      <c r="V151" s="42" t="s">
        <v>59</v>
      </c>
      <c r="W151" s="30" t="s">
        <v>2875</v>
      </c>
      <c r="X151" s="22">
        <v>450</v>
      </c>
      <c r="Z151" s="28" t="s">
        <v>57</v>
      </c>
      <c r="AA151" s="22" t="s">
        <v>58</v>
      </c>
      <c r="AB151" s="22" t="s">
        <v>2705</v>
      </c>
      <c r="AC151" s="22" t="s">
        <v>59</v>
      </c>
      <c r="AD151" s="22" t="s">
        <v>2667</v>
      </c>
      <c r="AF151" s="23" t="s">
        <v>2706</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1130</v>
      </c>
      <c r="G152" s="205" t="str">
        <f>IF(AND(A152&lt;&gt;"",ISNUMBER(A152)),VLOOKUP(A152,Studies!A:BR,13,FALSE),"")</f>
        <v>PO</v>
      </c>
      <c r="H152" s="68" t="s">
        <v>58</v>
      </c>
      <c r="I152" s="205" t="str">
        <f>IF(AND(A152&lt;&gt;"",ISNUMBER(A152)),VLOOKUP(A152,Studies!A:BR,6,FALSE),"")</f>
        <v>Plasma</v>
      </c>
      <c r="J152" s="43">
        <v>0.91666669999999995</v>
      </c>
      <c r="K152" s="43" t="s">
        <v>1100</v>
      </c>
      <c r="R152" s="38">
        <v>0</v>
      </c>
      <c r="S152" s="39" t="s">
        <v>936</v>
      </c>
      <c r="T152" s="40">
        <v>436</v>
      </c>
      <c r="U152" s="41" t="s">
        <v>936</v>
      </c>
      <c r="V152" s="42" t="s">
        <v>59</v>
      </c>
      <c r="W152" s="30" t="s">
        <v>2875</v>
      </c>
      <c r="X152" s="22">
        <v>450</v>
      </c>
      <c r="Z152" s="28" t="s">
        <v>57</v>
      </c>
      <c r="AA152" s="22" t="s">
        <v>58</v>
      </c>
      <c r="AB152" s="22" t="s">
        <v>2705</v>
      </c>
      <c r="AC152" s="22" t="s">
        <v>59</v>
      </c>
      <c r="AD152" s="22" t="s">
        <v>2667</v>
      </c>
      <c r="AF152" s="23" t="s">
        <v>2706</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1092</v>
      </c>
      <c r="G153" s="205" t="str">
        <f>IF(AND(A153&lt;&gt;"",ISNUMBER(A153)),VLOOKUP(A153,Studies!A:BR,13,FALSE),"")</f>
        <v>IV</v>
      </c>
      <c r="H153" s="68" t="s">
        <v>58</v>
      </c>
      <c r="I153" s="205" t="str">
        <f>IF(AND(A153&lt;&gt;"",ISNUMBER(A153)),VLOOKUP(A153,Studies!A:BR,6,FALSE),"")</f>
        <v>Plasma</v>
      </c>
      <c r="J153" s="43">
        <v>1.4905660377358492</v>
      </c>
      <c r="K153" s="43" t="s">
        <v>2771</v>
      </c>
      <c r="O153" s="193"/>
      <c r="R153" s="38">
        <v>0</v>
      </c>
      <c r="S153" s="39" t="s">
        <v>936</v>
      </c>
      <c r="T153" s="40">
        <v>336</v>
      </c>
      <c r="U153" s="41" t="s">
        <v>936</v>
      </c>
      <c r="V153" s="42" t="s">
        <v>59</v>
      </c>
      <c r="W153" s="30" t="s">
        <v>2696</v>
      </c>
      <c r="X153" s="22">
        <v>150</v>
      </c>
      <c r="Z153" s="28" t="s">
        <v>57</v>
      </c>
      <c r="AA153" s="22" t="s">
        <v>58</v>
      </c>
      <c r="AB153" s="22" t="s">
        <v>2702</v>
      </c>
      <c r="AC153" s="22" t="s">
        <v>59</v>
      </c>
      <c r="AD153" s="22" t="s">
        <v>2703</v>
      </c>
      <c r="AE153" s="23" t="s">
        <v>2658</v>
      </c>
      <c r="AF153" s="23" t="s">
        <v>2704</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1092</v>
      </c>
      <c r="G154" s="205" t="str">
        <f>IF(AND(A154&lt;&gt;"",ISNUMBER(A154)),VLOOKUP(A154,Studies!A:BR,13,FALSE),"")</f>
        <v>IV</v>
      </c>
      <c r="H154" s="68" t="s">
        <v>58</v>
      </c>
      <c r="I154" s="205" t="str">
        <f>IF(AND(A154&lt;&gt;"",ISNUMBER(A154)),VLOOKUP(A154,Studies!A:BR,6,FALSE),"")</f>
        <v>Plasma</v>
      </c>
      <c r="J154" s="43">
        <v>1.6170212765957446</v>
      </c>
      <c r="K154" s="187" t="s">
        <v>2771</v>
      </c>
      <c r="O154" s="193"/>
      <c r="R154" s="38">
        <v>0</v>
      </c>
      <c r="S154" s="39" t="s">
        <v>936</v>
      </c>
      <c r="T154" s="184">
        <v>336</v>
      </c>
      <c r="U154" s="41" t="s">
        <v>936</v>
      </c>
      <c r="V154" s="42" t="s">
        <v>59</v>
      </c>
      <c r="W154" s="30" t="s">
        <v>2696</v>
      </c>
      <c r="X154" s="22">
        <v>150</v>
      </c>
      <c r="Z154" s="28" t="s">
        <v>57</v>
      </c>
      <c r="AA154" s="22" t="s">
        <v>58</v>
      </c>
      <c r="AB154" s="176" t="s">
        <v>2702</v>
      </c>
      <c r="AC154" s="22" t="s">
        <v>59</v>
      </c>
      <c r="AD154" s="22" t="s">
        <v>2703</v>
      </c>
      <c r="AE154" s="23" t="s">
        <v>2658</v>
      </c>
      <c r="AF154" s="23" t="s">
        <v>2704</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1092</v>
      </c>
      <c r="G155" s="205" t="str">
        <f>IF(AND(A155&lt;&gt;"",ISNUMBER(A155)),VLOOKUP(A155,Studies!A:BR,13,FALSE),"")</f>
        <v>IV</v>
      </c>
      <c r="H155" s="68" t="s">
        <v>58</v>
      </c>
      <c r="I155" s="205" t="str">
        <f>IF(AND(A155&lt;&gt;"",ISNUMBER(A155)),VLOOKUP(A155,Studies!A:BR,6,FALSE),"")</f>
        <v>Plasma</v>
      </c>
      <c r="J155" s="43">
        <v>1.3728813559322033</v>
      </c>
      <c r="K155" s="187" t="s">
        <v>2771</v>
      </c>
      <c r="O155" s="193"/>
      <c r="R155" s="38">
        <v>0</v>
      </c>
      <c r="S155" s="39" t="s">
        <v>936</v>
      </c>
      <c r="T155" s="184">
        <v>336</v>
      </c>
      <c r="U155" s="41" t="s">
        <v>936</v>
      </c>
      <c r="V155" s="42" t="s">
        <v>59</v>
      </c>
      <c r="W155" s="30" t="s">
        <v>2696</v>
      </c>
      <c r="X155" s="22">
        <v>150</v>
      </c>
      <c r="Z155" s="28" t="s">
        <v>57</v>
      </c>
      <c r="AA155" s="22" t="s">
        <v>58</v>
      </c>
      <c r="AB155" s="176" t="s">
        <v>2702</v>
      </c>
      <c r="AC155" s="22" t="s">
        <v>59</v>
      </c>
      <c r="AD155" s="22" t="s">
        <v>2703</v>
      </c>
      <c r="AE155" s="23" t="s">
        <v>2658</v>
      </c>
      <c r="AF155" s="23" t="s">
        <v>2704</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1092</v>
      </c>
      <c r="G156" s="205" t="str">
        <f>IF(AND(A156&lt;&gt;"",ISNUMBER(A156)),VLOOKUP(A156,Studies!A:BR,13,FALSE),"")</f>
        <v>PO</v>
      </c>
      <c r="H156" s="68" t="s">
        <v>58</v>
      </c>
      <c r="I156" s="205" t="str">
        <f>IF(AND(A156&lt;&gt;"",ISNUMBER(A156)),VLOOKUP(A156,Studies!A:BR,6,FALSE),"")</f>
        <v>Plasma</v>
      </c>
      <c r="K156" s="187"/>
      <c r="O156" s="193"/>
      <c r="R156" s="38" t="s">
        <v>2600</v>
      </c>
      <c r="S156" s="39" t="s">
        <v>936</v>
      </c>
      <c r="T156" s="184" t="s">
        <v>2600</v>
      </c>
      <c r="U156" s="41" t="s">
        <v>936</v>
      </c>
      <c r="V156" s="42" t="s">
        <v>59</v>
      </c>
      <c r="X156" s="22" t="s">
        <v>2728</v>
      </c>
      <c r="Y156" s="180"/>
      <c r="Z156" s="180" t="s">
        <v>57</v>
      </c>
      <c r="AA156" s="176" t="s">
        <v>58</v>
      </c>
      <c r="AB156" s="176" t="s">
        <v>2512</v>
      </c>
      <c r="AC156" s="176" t="s">
        <v>59</v>
      </c>
      <c r="AD156" s="176" t="s">
        <v>2729</v>
      </c>
      <c r="AE156" s="177" t="s">
        <v>2658</v>
      </c>
      <c r="AF156" s="177" t="s">
        <v>2704</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1111</v>
      </c>
      <c r="G157" s="205" t="str">
        <f>IF(AND(A157&lt;&gt;"",ISNUMBER(A157)),VLOOKUP(A157,Studies!A:BR,13,FALSE),"")</f>
        <v>IV</v>
      </c>
      <c r="H157" s="68" t="s">
        <v>58</v>
      </c>
      <c r="I157" s="205" t="str">
        <f>IF(AND(A157&lt;&gt;"",ISNUMBER(A157)),VLOOKUP(A157,Studies!A:BR,6,FALSE),"")</f>
        <v>Whole Blood</v>
      </c>
      <c r="J157" s="43">
        <v>3.6</v>
      </c>
      <c r="K157" s="187" t="s">
        <v>2735</v>
      </c>
      <c r="L157" s="76" t="s">
        <v>2707</v>
      </c>
      <c r="M157" s="76" t="s">
        <v>1097</v>
      </c>
      <c r="N157" s="52">
        <f>70/58</f>
        <v>1.2068965517241379</v>
      </c>
      <c r="O157" s="193" t="s">
        <v>1101</v>
      </c>
      <c r="R157" s="38">
        <v>0</v>
      </c>
      <c r="S157" s="39" t="s">
        <v>936</v>
      </c>
      <c r="T157" s="184">
        <v>146</v>
      </c>
      <c r="U157" s="41" t="s">
        <v>936</v>
      </c>
      <c r="V157" s="42" t="s">
        <v>59</v>
      </c>
      <c r="X157" s="22">
        <v>500</v>
      </c>
      <c r="Y157" s="180"/>
      <c r="Z157" s="180" t="s">
        <v>57</v>
      </c>
      <c r="AA157" s="176" t="s">
        <v>58</v>
      </c>
      <c r="AB157" s="176" t="s">
        <v>2932</v>
      </c>
      <c r="AC157" s="176" t="s">
        <v>59</v>
      </c>
      <c r="AD157" s="176" t="s">
        <v>2538</v>
      </c>
      <c r="AE157" s="177" t="s">
        <v>1133</v>
      </c>
      <c r="AF157" s="177"/>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1111</v>
      </c>
      <c r="G158" s="205" t="str">
        <f>IF(AND(A158&lt;&gt;"",ISNUMBER(A158)),VLOOKUP(A158,Studies!A:BR,13,FALSE),"")</f>
        <v>IV</v>
      </c>
      <c r="H158" s="68" t="s">
        <v>58</v>
      </c>
      <c r="I158" s="205" t="str">
        <f>IF(AND(A158&lt;&gt;"",ISNUMBER(A158)),VLOOKUP(A158,Studies!A:BR,6,FALSE),"")</f>
        <v>Whole Blood</v>
      </c>
      <c r="J158" s="43">
        <v>2.9</v>
      </c>
      <c r="K158" s="187" t="s">
        <v>2735</v>
      </c>
      <c r="L158" s="76" t="s">
        <v>2708</v>
      </c>
      <c r="M158" s="76" t="s">
        <v>1097</v>
      </c>
      <c r="N158" s="52">
        <f>66/59</f>
        <v>1.1186440677966101</v>
      </c>
      <c r="O158" s="193" t="s">
        <v>1101</v>
      </c>
      <c r="R158" s="38">
        <v>0</v>
      </c>
      <c r="S158" s="39" t="s">
        <v>936</v>
      </c>
      <c r="T158" s="184">
        <v>146</v>
      </c>
      <c r="U158" s="41" t="s">
        <v>936</v>
      </c>
      <c r="V158" s="42" t="s">
        <v>59</v>
      </c>
      <c r="X158" s="22">
        <v>500</v>
      </c>
      <c r="Z158" s="28" t="s">
        <v>57</v>
      </c>
      <c r="AA158" s="22" t="s">
        <v>58</v>
      </c>
      <c r="AB158" s="176" t="s">
        <v>2932</v>
      </c>
      <c r="AC158" s="22" t="s">
        <v>59</v>
      </c>
      <c r="AD158" s="22" t="s">
        <v>2538</v>
      </c>
      <c r="AE158" s="23" t="s">
        <v>1133</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1111</v>
      </c>
      <c r="G159" s="205" t="str">
        <f>IF(AND(A159&lt;&gt;"",ISNUMBER(A159)),VLOOKUP(A159,Studies!A:BR,13,FALSE),"")</f>
        <v>IV</v>
      </c>
      <c r="H159" s="68" t="s">
        <v>58</v>
      </c>
      <c r="I159" s="205" t="str">
        <f>IF(AND(A159&lt;&gt;"",ISNUMBER(A159)),VLOOKUP(A159,Studies!A:BR,6,FALSE),"")</f>
        <v>Whole Blood</v>
      </c>
      <c r="J159" s="43">
        <v>3.2</v>
      </c>
      <c r="K159" s="43" t="s">
        <v>2735</v>
      </c>
      <c r="L159" s="76" t="s">
        <v>2709</v>
      </c>
      <c r="M159" s="76" t="s">
        <v>1097</v>
      </c>
      <c r="N159" s="52">
        <f>68/58</f>
        <v>1.1724137931034482</v>
      </c>
      <c r="O159" s="52" t="s">
        <v>1101</v>
      </c>
      <c r="R159" s="38">
        <v>0</v>
      </c>
      <c r="S159" s="39" t="s">
        <v>936</v>
      </c>
      <c r="T159" s="184">
        <v>146</v>
      </c>
      <c r="U159" s="41" t="s">
        <v>936</v>
      </c>
      <c r="V159" s="42" t="s">
        <v>59</v>
      </c>
      <c r="X159" s="22">
        <v>500</v>
      </c>
      <c r="Z159" s="28" t="s">
        <v>57</v>
      </c>
      <c r="AA159" s="22" t="s">
        <v>58</v>
      </c>
      <c r="AB159" s="176" t="s">
        <v>2932</v>
      </c>
      <c r="AC159" s="22" t="s">
        <v>59</v>
      </c>
      <c r="AD159" s="22" t="s">
        <v>2538</v>
      </c>
      <c r="AE159" s="23" t="s">
        <v>1133</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1111</v>
      </c>
      <c r="G160" s="205" t="str">
        <f>IF(AND(A160&lt;&gt;"",ISNUMBER(A160)),VLOOKUP(A160,Studies!A:BR,13,FALSE),"")</f>
        <v>PO</v>
      </c>
      <c r="H160" s="68" t="s">
        <v>58</v>
      </c>
      <c r="I160" s="205" t="str">
        <f>IF(AND(A160&lt;&gt;"",ISNUMBER(A160)),VLOOKUP(A160,Studies!A:BR,6,FALSE),"")</f>
        <v>Whole Blood</v>
      </c>
      <c r="J160" s="43">
        <v>8.1999999999999993</v>
      </c>
      <c r="K160" s="43" t="s">
        <v>2735</v>
      </c>
      <c r="L160" s="76" t="s">
        <v>2710</v>
      </c>
      <c r="M160" s="76" t="s">
        <v>1097</v>
      </c>
      <c r="N160" s="52">
        <f>34/12</f>
        <v>2.8333333333333335</v>
      </c>
      <c r="O160" s="52" t="s">
        <v>1101</v>
      </c>
      <c r="R160" s="38">
        <v>0</v>
      </c>
      <c r="S160" s="39" t="s">
        <v>936</v>
      </c>
      <c r="T160" s="184">
        <v>146</v>
      </c>
      <c r="U160" s="41" t="s">
        <v>936</v>
      </c>
      <c r="V160" s="42" t="s">
        <v>59</v>
      </c>
      <c r="X160" s="22">
        <v>500</v>
      </c>
      <c r="Y160" s="137"/>
      <c r="Z160" s="137" t="s">
        <v>57</v>
      </c>
      <c r="AA160" s="22" t="s">
        <v>58</v>
      </c>
      <c r="AB160" s="176" t="s">
        <v>2932</v>
      </c>
      <c r="AC160" s="136" t="s">
        <v>59</v>
      </c>
      <c r="AD160" s="22" t="s">
        <v>2538</v>
      </c>
      <c r="AE160" s="174" t="s">
        <v>1133</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1111</v>
      </c>
      <c r="G161" s="205" t="str">
        <f>IF(AND(A161&lt;&gt;"",ISNUMBER(A161)),VLOOKUP(A161,Studies!A:BR,13,FALSE),"")</f>
        <v>PO</v>
      </c>
      <c r="H161" s="68" t="s">
        <v>58</v>
      </c>
      <c r="I161" s="205" t="str">
        <f>IF(AND(A161&lt;&gt;"",ISNUMBER(A161)),VLOOKUP(A161,Studies!A:BR,6,FALSE),"")</f>
        <v>Whole Blood</v>
      </c>
      <c r="J161" s="43">
        <v>7.7</v>
      </c>
      <c r="K161" s="43" t="s">
        <v>2735</v>
      </c>
      <c r="L161" s="76" t="s">
        <v>2711</v>
      </c>
      <c r="M161" s="76" t="s">
        <v>1097</v>
      </c>
      <c r="N161" s="52">
        <f>31/12</f>
        <v>2.5833333333333335</v>
      </c>
      <c r="O161" s="52" t="s">
        <v>1101</v>
      </c>
      <c r="R161" s="38">
        <v>0</v>
      </c>
      <c r="S161" s="39" t="s">
        <v>936</v>
      </c>
      <c r="T161" s="184">
        <v>146</v>
      </c>
      <c r="U161" s="41" t="s">
        <v>936</v>
      </c>
      <c r="V161" s="42" t="s">
        <v>59</v>
      </c>
      <c r="X161" s="22">
        <v>500</v>
      </c>
      <c r="Y161" s="137"/>
      <c r="Z161" s="137" t="s">
        <v>57</v>
      </c>
      <c r="AA161" s="22" t="s">
        <v>58</v>
      </c>
      <c r="AB161" s="176" t="s">
        <v>2932</v>
      </c>
      <c r="AC161" s="136" t="s">
        <v>59</v>
      </c>
      <c r="AD161" s="22" t="s">
        <v>2538</v>
      </c>
      <c r="AE161" s="174" t="s">
        <v>1133</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1111</v>
      </c>
      <c r="G162" s="205" t="str">
        <f>IF(AND(A162&lt;&gt;"",ISNUMBER(A162)),VLOOKUP(A162,Studies!A:BR,13,FALSE),"")</f>
        <v>PO</v>
      </c>
      <c r="H162" s="68" t="s">
        <v>58</v>
      </c>
      <c r="I162" s="205" t="str">
        <f>IF(AND(A162&lt;&gt;"",ISNUMBER(A162)),VLOOKUP(A162,Studies!A:BR,6,FALSE),"")</f>
        <v>Whole Blood</v>
      </c>
      <c r="J162" s="43">
        <v>8</v>
      </c>
      <c r="K162" s="43" t="s">
        <v>2735</v>
      </c>
      <c r="L162" s="76" t="s">
        <v>2712</v>
      </c>
      <c r="M162" s="76" t="s">
        <v>1097</v>
      </c>
      <c r="N162" s="52">
        <f>33/12</f>
        <v>2.75</v>
      </c>
      <c r="O162" s="52" t="s">
        <v>1101</v>
      </c>
      <c r="R162" s="38">
        <v>0</v>
      </c>
      <c r="S162" s="39" t="s">
        <v>936</v>
      </c>
      <c r="T162" s="184">
        <v>146</v>
      </c>
      <c r="U162" s="41" t="s">
        <v>936</v>
      </c>
      <c r="V162" s="42" t="s">
        <v>59</v>
      </c>
      <c r="X162" s="22">
        <v>500</v>
      </c>
      <c r="Z162" s="28" t="s">
        <v>57</v>
      </c>
      <c r="AA162" s="22" t="s">
        <v>58</v>
      </c>
      <c r="AB162" s="176" t="s">
        <v>2932</v>
      </c>
      <c r="AC162" s="22" t="s">
        <v>59</v>
      </c>
      <c r="AD162" s="22" t="s">
        <v>2538</v>
      </c>
      <c r="AE162" s="23" t="s">
        <v>1133</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834</v>
      </c>
      <c r="G163" s="205" t="str">
        <f>IF(AND(A163&lt;&gt;"",ISNUMBER(A163)),VLOOKUP(A163,Studies!A:BR,13,FALSE),"")</f>
        <v>IV</v>
      </c>
      <c r="H163" s="68" t="s">
        <v>58</v>
      </c>
      <c r="I163" s="205" t="str">
        <f>IF(AND(A163&lt;&gt;"",ISNUMBER(A163)),VLOOKUP(A163,Studies!A:BR,6,FALSE),"")</f>
        <v>Plasma</v>
      </c>
      <c r="J163" s="43">
        <v>2.89</v>
      </c>
      <c r="K163" s="43" t="s">
        <v>2662</v>
      </c>
      <c r="L163" s="76" t="s">
        <v>2680</v>
      </c>
      <c r="M163" s="76" t="s">
        <v>1160</v>
      </c>
      <c r="R163" s="38">
        <v>0</v>
      </c>
      <c r="S163" s="39" t="s">
        <v>936</v>
      </c>
      <c r="T163" s="40">
        <v>72</v>
      </c>
      <c r="U163" s="41" t="s">
        <v>936</v>
      </c>
      <c r="V163" s="42" t="s">
        <v>59</v>
      </c>
      <c r="X163" s="22">
        <v>400</v>
      </c>
      <c r="Z163" s="28" t="s">
        <v>57</v>
      </c>
      <c r="AA163" s="22" t="s">
        <v>58</v>
      </c>
      <c r="AB163" s="22" t="s">
        <v>2315</v>
      </c>
      <c r="AC163" s="22" t="s">
        <v>59</v>
      </c>
      <c r="AD163" s="22" t="s">
        <v>2682</v>
      </c>
      <c r="AE163" s="23" t="s">
        <v>835</v>
      </c>
      <c r="AF163" s="23" t="s">
        <v>2704</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2662</v>
      </c>
      <c r="L164" s="76" t="s">
        <v>2685</v>
      </c>
      <c r="M164" s="76" t="s">
        <v>1160</v>
      </c>
      <c r="R164" s="38">
        <v>0</v>
      </c>
      <c r="S164" s="39" t="s">
        <v>936</v>
      </c>
      <c r="T164" s="40">
        <v>216</v>
      </c>
      <c r="U164" s="41" t="s">
        <v>936</v>
      </c>
      <c r="V164" s="42" t="s">
        <v>59</v>
      </c>
      <c r="X164" s="22">
        <v>600</v>
      </c>
      <c r="Z164" s="28" t="s">
        <v>57</v>
      </c>
      <c r="AA164" s="22" t="s">
        <v>58</v>
      </c>
      <c r="AB164" s="22" t="s">
        <v>2649</v>
      </c>
      <c r="AC164" s="22" t="s">
        <v>59</v>
      </c>
      <c r="AD164" s="22" t="s">
        <v>2687</v>
      </c>
      <c r="AE164" s="23" t="s">
        <v>1143</v>
      </c>
      <c r="AF164" s="23" t="s">
        <v>2704</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834</v>
      </c>
      <c r="G165" s="205" t="str">
        <f>IF(AND(A165&lt;&gt;"",ISNUMBER(A165)),VLOOKUP(A165,Studies!A:BR,13,FALSE),"")</f>
        <v>IV</v>
      </c>
      <c r="H165" s="68" t="s">
        <v>58</v>
      </c>
      <c r="I165" s="205" t="str">
        <f>IF(AND(A165&lt;&gt;"",ISNUMBER(A165)),VLOOKUP(A165,Studies!A:BR,6,FALSE),"")</f>
        <v>Plasma</v>
      </c>
      <c r="J165" s="43">
        <v>4.7699999999999996</v>
      </c>
      <c r="K165" s="43" t="s">
        <v>2662</v>
      </c>
      <c r="L165" s="76" t="s">
        <v>2690</v>
      </c>
      <c r="M165" s="76" t="s">
        <v>1160</v>
      </c>
      <c r="R165" s="38">
        <v>0</v>
      </c>
      <c r="S165" s="39" t="s">
        <v>936</v>
      </c>
      <c r="T165" s="40">
        <v>72</v>
      </c>
      <c r="U165" s="41" t="s">
        <v>936</v>
      </c>
      <c r="V165" s="42" t="s">
        <v>59</v>
      </c>
      <c r="X165" s="22">
        <v>400</v>
      </c>
      <c r="Z165" s="28" t="s">
        <v>57</v>
      </c>
      <c r="AA165" s="22" t="s">
        <v>58</v>
      </c>
      <c r="AB165" s="22" t="s">
        <v>2315</v>
      </c>
      <c r="AC165" s="22" t="s">
        <v>59</v>
      </c>
      <c r="AD165" s="22" t="s">
        <v>2682</v>
      </c>
      <c r="AE165" s="23" t="s">
        <v>835</v>
      </c>
      <c r="AF165" s="23" t="s">
        <v>2704</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2662</v>
      </c>
      <c r="L166" s="76" t="s">
        <v>2693</v>
      </c>
      <c r="M166" s="76" t="s">
        <v>1160</v>
      </c>
      <c r="R166" s="38">
        <v>0</v>
      </c>
      <c r="S166" s="39" t="s">
        <v>936</v>
      </c>
      <c r="T166" s="40">
        <v>216</v>
      </c>
      <c r="U166" s="41" t="s">
        <v>936</v>
      </c>
      <c r="V166" s="42" t="s">
        <v>59</v>
      </c>
      <c r="X166" s="22">
        <v>600</v>
      </c>
      <c r="Z166" s="28" t="s">
        <v>57</v>
      </c>
      <c r="AA166" s="22" t="s">
        <v>58</v>
      </c>
      <c r="AB166" s="22" t="s">
        <v>2649</v>
      </c>
      <c r="AC166" s="22" t="s">
        <v>59</v>
      </c>
      <c r="AD166" s="22" t="s">
        <v>2687</v>
      </c>
      <c r="AE166" s="23" t="s">
        <v>1143</v>
      </c>
      <c r="AF166" s="23" t="s">
        <v>2704</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2191</v>
      </c>
      <c r="G167" s="205" t="str">
        <f>IF(AND(A167&lt;&gt;"",ISNUMBER(A167)),VLOOKUP(A167,Studies!A:BR,13,FALSE),"")</f>
        <v>PO</v>
      </c>
      <c r="H167" s="68" t="s">
        <v>58</v>
      </c>
      <c r="I167" s="205" t="str">
        <f>IF(AND(A167&lt;&gt;"",ISNUMBER(A167)),VLOOKUP(A167,Studies!A:BR,6,FALSE),"")</f>
        <v>Plasma</v>
      </c>
      <c r="J167" s="43">
        <v>0.5905511</v>
      </c>
      <c r="K167" s="43" t="s">
        <v>2145</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2191</v>
      </c>
      <c r="G168" s="205" t="str">
        <f>IF(AND(A168&lt;&gt;"",ISNUMBER(A168)),VLOOKUP(A168,Studies!A:BR,13,FALSE),"")</f>
        <v>IV</v>
      </c>
      <c r="H168" s="68" t="s">
        <v>58</v>
      </c>
      <c r="I168" s="205" t="str">
        <f>IF(AND(A168&lt;&gt;"",ISNUMBER(A168)),VLOOKUP(A168,Studies!A:BR,6,FALSE),"")</f>
        <v>Plasma</v>
      </c>
      <c r="J168" s="43">
        <v>0.78537734999999997</v>
      </c>
      <c r="K168" s="43" t="s">
        <v>2145</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2191</v>
      </c>
      <c r="G169" s="205" t="str">
        <f>IF(AND(A169&lt;&gt;"",ISNUMBER(A169)),VLOOKUP(A169,Studies!A:BR,13,FALSE),"")</f>
        <v>PO</v>
      </c>
      <c r="H169" s="68" t="s">
        <v>58</v>
      </c>
      <c r="I169" s="205" t="str">
        <f>IF(AND(A169&lt;&gt;"",ISNUMBER(A169)),VLOOKUP(A169,Studies!A:BR,6,FALSE),"")</f>
        <v>Plasma</v>
      </c>
      <c r="J169" s="43">
        <v>0.61417319999999997</v>
      </c>
      <c r="K169" s="43" t="s">
        <v>2145</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2191</v>
      </c>
      <c r="G170" s="205" t="str">
        <f>IF(AND(A170&lt;&gt;"",ISNUMBER(A170)),VLOOKUP(A170,Studies!A:BR,13,FALSE),"")</f>
        <v>IV</v>
      </c>
      <c r="H170" s="68" t="s">
        <v>58</v>
      </c>
      <c r="I170" s="205" t="str">
        <f>IF(AND(A170&lt;&gt;"",ISNUMBER(A170)),VLOOKUP(A170,Studies!A:BR,6,FALSE),"")</f>
        <v>Plasma</v>
      </c>
      <c r="J170" s="43">
        <v>0.7771226</v>
      </c>
      <c r="K170" s="43" t="s">
        <v>2145</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2191</v>
      </c>
      <c r="G171" s="205" t="str">
        <f>IF(AND(A171&lt;&gt;"",ISNUMBER(A171)),VLOOKUP(A171,Studies!A:BR,13,FALSE),"")</f>
        <v>PO</v>
      </c>
      <c r="H171" s="68" t="s">
        <v>58</v>
      </c>
      <c r="I171" s="205" t="str">
        <f>IF(AND(A171&lt;&gt;"",ISNUMBER(A171)),VLOOKUP(A171,Studies!A:BR,6,FALSE),"")</f>
        <v>Plasma</v>
      </c>
      <c r="J171" s="43">
        <v>0.76968499999999995</v>
      </c>
      <c r="K171" s="43" t="s">
        <v>2145</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2191</v>
      </c>
      <c r="G172" s="205" t="str">
        <f>IF(AND(A172&lt;&gt;"",ISNUMBER(A172)),VLOOKUP(A172,Studies!A:BR,13,FALSE),"")</f>
        <v>IV</v>
      </c>
      <c r="H172" s="68" t="s">
        <v>58</v>
      </c>
      <c r="I172" s="205" t="str">
        <f>IF(AND(A172&lt;&gt;"",ISNUMBER(A172)),VLOOKUP(A172,Studies!A:BR,6,FALSE),"")</f>
        <v>Plasma</v>
      </c>
      <c r="J172" s="43">
        <v>0.9375</v>
      </c>
      <c r="K172" s="43" t="s">
        <v>2145</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2191</v>
      </c>
      <c r="G173" s="205" t="str">
        <f>IF(AND(A173&lt;&gt;"",ISNUMBER(A173)),VLOOKUP(A173,Studies!A:BR,13,FALSE),"")</f>
        <v>PO</v>
      </c>
      <c r="H173" s="68" t="s">
        <v>58</v>
      </c>
      <c r="I173" s="205" t="str">
        <f>IF(AND(A173&lt;&gt;"",ISNUMBER(A173)),VLOOKUP(A173,Studies!A:BR,6,FALSE),"")</f>
        <v>Plasma</v>
      </c>
      <c r="J173" s="43">
        <v>0.74803140000000001</v>
      </c>
      <c r="K173" s="43" t="s">
        <v>2145</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2191</v>
      </c>
      <c r="G174" s="205" t="str">
        <f>IF(AND(A174&lt;&gt;"",ISNUMBER(A174)),VLOOKUP(A174,Studies!A:BR,13,FALSE),"")</f>
        <v>IV</v>
      </c>
      <c r="H174" s="68" t="s">
        <v>58</v>
      </c>
      <c r="I174" s="205" t="str">
        <f>IF(AND(A174&lt;&gt;"",ISNUMBER(A174)),VLOOKUP(A174,Studies!A:BR,6,FALSE),"")</f>
        <v>Plasma</v>
      </c>
      <c r="J174" s="43">
        <v>0.85377349999999996</v>
      </c>
      <c r="K174" s="43" t="s">
        <v>2145</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2191</v>
      </c>
      <c r="G175" s="205" t="str">
        <f>IF(AND(A175&lt;&gt;"",ISNUMBER(A175)),VLOOKUP(A175,Studies!A:BR,13,FALSE),"")</f>
        <v>PO</v>
      </c>
      <c r="H175" s="68" t="s">
        <v>58</v>
      </c>
      <c r="I175" s="205" t="str">
        <f>IF(AND(A175&lt;&gt;"",ISNUMBER(A175)),VLOOKUP(A175,Studies!A:BR,6,FALSE),"")</f>
        <v>Plasma</v>
      </c>
      <c r="J175" s="43">
        <v>0.83661410000000003</v>
      </c>
      <c r="K175" s="43" t="s">
        <v>2145</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2191</v>
      </c>
      <c r="G176" s="205" t="str">
        <f>IF(AND(A176&lt;&gt;"",ISNUMBER(A176)),VLOOKUP(A176,Studies!A:BR,13,FALSE),"")</f>
        <v>IV</v>
      </c>
      <c r="H176" s="68" t="s">
        <v>58</v>
      </c>
      <c r="I176" s="205" t="str">
        <f>IF(AND(A176&lt;&gt;"",ISNUMBER(A176)),VLOOKUP(A176,Studies!A:BR,6,FALSE),"")</f>
        <v>Plasma</v>
      </c>
      <c r="J176" s="43">
        <v>0.92216980000000004</v>
      </c>
      <c r="K176" s="43" t="s">
        <v>2145</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1100</v>
      </c>
      <c r="R177" s="38">
        <v>2</v>
      </c>
      <c r="S177" s="39">
        <v>4</v>
      </c>
      <c r="T177" s="40">
        <v>3</v>
      </c>
      <c r="U177" s="41">
        <v>5</v>
      </c>
      <c r="V177" s="42" t="s">
        <v>59</v>
      </c>
      <c r="X177" s="22">
        <v>250</v>
      </c>
      <c r="Z177" s="28" t="s">
        <v>57</v>
      </c>
      <c r="AA177" s="22" t="s">
        <v>58</v>
      </c>
      <c r="AB177" s="22">
        <v>0</v>
      </c>
      <c r="AC177" s="22" t="s">
        <v>59</v>
      </c>
      <c r="AD177" s="22" t="s">
        <v>78</v>
      </c>
      <c r="AF177" s="177" t="s">
        <v>2937</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1100</v>
      </c>
      <c r="R178" s="38">
        <v>2</v>
      </c>
      <c r="S178" s="39">
        <v>4</v>
      </c>
      <c r="T178" s="40">
        <v>3</v>
      </c>
      <c r="U178" s="41">
        <v>5</v>
      </c>
      <c r="V178" s="42" t="s">
        <v>59</v>
      </c>
      <c r="X178" s="22">
        <v>1000</v>
      </c>
      <c r="Z178" s="28" t="s">
        <v>57</v>
      </c>
      <c r="AA178" s="22" t="s">
        <v>58</v>
      </c>
      <c r="AB178" s="22">
        <v>0</v>
      </c>
      <c r="AC178" s="22" t="s">
        <v>59</v>
      </c>
      <c r="AD178" s="22" t="s">
        <v>78</v>
      </c>
      <c r="AF178" s="177" t="s">
        <v>2937</v>
      </c>
    </row>
    <row r="243" spans="25:35" x14ac:dyDescent="0.2">
      <c r="Y243" s="137"/>
      <c r="Z243" s="137"/>
      <c r="AA243" s="176"/>
      <c r="AB243" s="176"/>
      <c r="AC243" s="136"/>
      <c r="AD243" s="176"/>
      <c r="AE243" s="174"/>
      <c r="AF243" s="177"/>
      <c r="AG243" s="178"/>
      <c r="AH243" s="178"/>
      <c r="AI243" s="178"/>
    </row>
    <row r="244" spans="25:35" x14ac:dyDescent="0.2">
      <c r="Y244" s="137"/>
      <c r="Z244" s="137"/>
      <c r="AA244" s="176"/>
      <c r="AB244" s="176"/>
      <c r="AC244" s="136"/>
      <c r="AD244" s="176"/>
      <c r="AE244" s="174"/>
      <c r="AF244" s="177"/>
      <c r="AG244" s="178"/>
      <c r="AH244" s="178"/>
      <c r="AI244" s="178"/>
    </row>
    <row r="245" spans="25:35" x14ac:dyDescent="0.2">
      <c r="Y245" s="137"/>
      <c r="Z245" s="137"/>
      <c r="AA245" s="176"/>
      <c r="AB245" s="176"/>
      <c r="AC245" s="136"/>
      <c r="AD245" s="176"/>
      <c r="AE245" s="174"/>
      <c r="AF245" s="177"/>
      <c r="AG245" s="178"/>
      <c r="AH245" s="178"/>
      <c r="AI245" s="178"/>
    </row>
    <row r="246" spans="25:35" x14ac:dyDescent="0.2">
      <c r="Y246" s="137"/>
      <c r="Z246" s="137"/>
      <c r="AA246" s="176"/>
      <c r="AB246" s="176"/>
      <c r="AC246" s="136"/>
      <c r="AD246" s="176"/>
      <c r="AE246" s="174"/>
      <c r="AF246" s="177"/>
      <c r="AG246" s="178"/>
      <c r="AH246" s="178"/>
      <c r="AI246" s="178"/>
    </row>
    <row r="247" spans="25:35" x14ac:dyDescent="0.2">
      <c r="Y247" s="137"/>
      <c r="Z247" s="137"/>
      <c r="AA247" s="176"/>
      <c r="AB247" s="27"/>
      <c r="AC247" s="136"/>
      <c r="AD247" s="176"/>
      <c r="AE247" s="174"/>
      <c r="AF247" s="177"/>
      <c r="AG247" s="178"/>
      <c r="AH247" s="178"/>
      <c r="AI247" s="178"/>
    </row>
    <row r="248" spans="25:35" x14ac:dyDescent="0.2">
      <c r="Y248" s="137"/>
      <c r="Z248" s="137"/>
      <c r="AA248" s="176"/>
      <c r="AB248" s="176"/>
      <c r="AC248" s="136"/>
      <c r="AD248" s="176"/>
      <c r="AE248" s="174"/>
      <c r="AF248" s="177"/>
      <c r="AG248" s="178"/>
      <c r="AH248" s="178"/>
      <c r="AI248" s="178"/>
    </row>
    <row r="249" spans="25:35" x14ac:dyDescent="0.2">
      <c r="Y249" s="137"/>
      <c r="Z249" s="137"/>
      <c r="AA249" s="176"/>
      <c r="AB249" s="176"/>
      <c r="AC249" s="136"/>
      <c r="AD249" s="176"/>
      <c r="AE249" s="174"/>
      <c r="AF249" s="177"/>
      <c r="AG249" s="178"/>
      <c r="AH249" s="178"/>
      <c r="AI249" s="178"/>
    </row>
    <row r="250" spans="25:35" x14ac:dyDescent="0.2">
      <c r="Y250" s="137"/>
      <c r="Z250" s="137"/>
      <c r="AA250" s="176"/>
      <c r="AB250" s="176"/>
      <c r="AC250" s="136"/>
      <c r="AD250" s="176"/>
      <c r="AE250" s="174"/>
      <c r="AF250" s="177"/>
      <c r="AG250" s="178"/>
      <c r="AH250" s="178"/>
      <c r="AI250" s="178"/>
    </row>
    <row r="251" spans="25:35" x14ac:dyDescent="0.2">
      <c r="Y251" s="137"/>
      <c r="Z251" s="137"/>
      <c r="AA251" s="176"/>
      <c r="AB251" s="176"/>
      <c r="AC251" s="136"/>
      <c r="AD251" s="176"/>
      <c r="AE251" s="174"/>
      <c r="AF251" s="177"/>
      <c r="AG251" s="178"/>
      <c r="AH251" s="178"/>
      <c r="AI251" s="178"/>
    </row>
    <row r="252" spans="25:35" x14ac:dyDescent="0.2">
      <c r="Y252" s="137"/>
      <c r="Z252" s="137"/>
      <c r="AA252" s="176"/>
      <c r="AB252" s="176"/>
      <c r="AC252" s="136"/>
      <c r="AD252" s="176"/>
      <c r="AE252" s="174"/>
      <c r="AF252" s="177"/>
      <c r="AG252" s="178"/>
      <c r="AH252" s="178"/>
      <c r="AI252" s="178"/>
    </row>
    <row r="253" spans="25:35" x14ac:dyDescent="0.2">
      <c r="Y253" s="137"/>
      <c r="Z253" s="137"/>
      <c r="AA253" s="176"/>
      <c r="AB253" s="176"/>
      <c r="AC253" s="136"/>
      <c r="AD253" s="176"/>
      <c r="AE253" s="174"/>
      <c r="AF253" s="177"/>
      <c r="AG253" s="178"/>
      <c r="AH253" s="178"/>
      <c r="AI253" s="178"/>
    </row>
    <row r="254" spans="25:35" x14ac:dyDescent="0.2">
      <c r="Y254" s="137"/>
      <c r="Z254" s="137"/>
      <c r="AA254" s="176"/>
      <c r="AB254" s="176"/>
      <c r="AC254" s="136"/>
      <c r="AD254" s="176"/>
      <c r="AE254" s="174"/>
      <c r="AF254" s="177"/>
      <c r="AG254" s="178"/>
      <c r="AH254" s="178"/>
      <c r="AI254" s="178"/>
    </row>
    <row r="255" spans="25:35" x14ac:dyDescent="0.2">
      <c r="Y255" s="137"/>
      <c r="Z255" s="137"/>
      <c r="AA255" s="176"/>
      <c r="AB255" s="176"/>
      <c r="AC255" s="136"/>
      <c r="AD255" s="176"/>
      <c r="AE255" s="174"/>
      <c r="AF255" s="177"/>
      <c r="AG255" s="178"/>
      <c r="AH255" s="178"/>
      <c r="AI255" s="178"/>
    </row>
    <row r="256" spans="25:35" x14ac:dyDescent="0.2">
      <c r="Y256" s="137"/>
      <c r="Z256" s="137"/>
      <c r="AA256" s="176"/>
      <c r="AB256" s="176"/>
      <c r="AC256" s="136"/>
      <c r="AD256" s="176"/>
      <c r="AE256" s="174"/>
      <c r="AF256" s="177"/>
      <c r="AG256" s="178"/>
      <c r="AH256" s="178"/>
      <c r="AI256" s="178"/>
    </row>
    <row r="257" spans="25:35" x14ac:dyDescent="0.2">
      <c r="Y257" s="137"/>
      <c r="Z257" s="137"/>
      <c r="AA257" s="176"/>
      <c r="AB257" s="176"/>
      <c r="AC257" s="136"/>
      <c r="AD257" s="176"/>
      <c r="AE257" s="174"/>
      <c r="AF257" s="177"/>
      <c r="AG257" s="178"/>
      <c r="AH257" s="178"/>
      <c r="AI257" s="178"/>
    </row>
    <row r="258" spans="25:35" x14ac:dyDescent="0.2">
      <c r="Y258" s="137"/>
      <c r="Z258" s="137"/>
      <c r="AA258" s="176"/>
      <c r="AB258" s="176"/>
      <c r="AC258" s="136"/>
      <c r="AD258" s="176"/>
      <c r="AE258" s="174"/>
      <c r="AF258" s="177"/>
      <c r="AG258" s="178"/>
      <c r="AH258" s="178"/>
      <c r="AI258" s="178"/>
    </row>
    <row r="259" spans="25:35" x14ac:dyDescent="0.2">
      <c r="Y259" s="137"/>
      <c r="Z259" s="137"/>
      <c r="AA259" s="176"/>
      <c r="AB259" s="176"/>
      <c r="AC259" s="136"/>
      <c r="AD259" s="176"/>
      <c r="AE259" s="174"/>
      <c r="AF259" s="177"/>
      <c r="AG259" s="178"/>
      <c r="AH259" s="178"/>
      <c r="AI259" s="178"/>
    </row>
    <row r="260" spans="25:35" x14ac:dyDescent="0.2">
      <c r="Y260" s="137"/>
      <c r="Z260" s="137"/>
      <c r="AA260" s="176"/>
      <c r="AB260" s="176"/>
      <c r="AC260" s="136"/>
      <c r="AD260" s="176"/>
      <c r="AE260" s="174"/>
      <c r="AF260" s="177"/>
      <c r="AG260" s="178"/>
      <c r="AH260" s="178"/>
      <c r="AI260" s="178"/>
    </row>
    <row r="261" spans="25:35" x14ac:dyDescent="0.2">
      <c r="Y261" s="137"/>
      <c r="Z261" s="137"/>
      <c r="AA261" s="176"/>
      <c r="AB261" s="176"/>
      <c r="AC261" s="136"/>
      <c r="AD261" s="176"/>
      <c r="AE261" s="174"/>
      <c r="AF261" s="177"/>
      <c r="AG261" s="178"/>
      <c r="AH261" s="178"/>
      <c r="AI261" s="178"/>
    </row>
    <row r="265" spans="25:35" x14ac:dyDescent="0.2">
      <c r="Y265" s="137"/>
      <c r="Z265" s="137"/>
      <c r="AA265" s="176"/>
      <c r="AB265" s="176"/>
      <c r="AC265" s="136"/>
      <c r="AD265" s="176"/>
      <c r="AE265" s="174"/>
      <c r="AF265" s="177"/>
      <c r="AG265" s="178"/>
      <c r="AH265" s="178"/>
      <c r="AI265" s="178"/>
    </row>
    <row r="266" spans="25:35" x14ac:dyDescent="0.2">
      <c r="Y266" s="137"/>
      <c r="Z266" s="137"/>
      <c r="AA266" s="176"/>
      <c r="AB266" s="176"/>
      <c r="AC266" s="136"/>
      <c r="AD266" s="176"/>
      <c r="AE266" s="174"/>
      <c r="AF266" s="177"/>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1173</v>
      </c>
      <c r="B1" s="1" t="s">
        <v>1174</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1175</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1176</v>
      </c>
      <c r="B13" s="245">
        <v>178.27070000000001</v>
      </c>
    </row>
    <row r="14" spans="1:2" x14ac:dyDescent="0.2">
      <c r="A14" s="172" t="s">
        <v>1177</v>
      </c>
      <c r="B14" s="245">
        <v>444.41629999999998</v>
      </c>
    </row>
    <row r="15" spans="1:2" x14ac:dyDescent="0.2">
      <c r="A15" s="172" t="s">
        <v>1178</v>
      </c>
      <c r="B15" s="245">
        <v>853.92</v>
      </c>
    </row>
    <row r="16" spans="1:2" x14ac:dyDescent="0.2">
      <c r="A16" s="172" t="s">
        <v>101</v>
      </c>
      <c r="B16" s="245">
        <v>325.77</v>
      </c>
    </row>
    <row r="17" spans="1:2" x14ac:dyDescent="0.2">
      <c r="A17" s="172" t="s">
        <v>53</v>
      </c>
      <c r="B17" s="245">
        <v>822.94</v>
      </c>
    </row>
    <row r="18" spans="1:2" x14ac:dyDescent="0.2">
      <c r="A18" s="172" t="s">
        <v>1179</v>
      </c>
      <c r="B18" s="245">
        <v>502.899</v>
      </c>
    </row>
    <row r="19" spans="1:2" x14ac:dyDescent="0.2">
      <c r="A19" s="172" t="s">
        <v>572</v>
      </c>
      <c r="B19" s="245">
        <v>241.29</v>
      </c>
    </row>
    <row r="20" spans="1:2" x14ac:dyDescent="0.2">
      <c r="A20" s="172" t="s">
        <v>834</v>
      </c>
      <c r="B20" s="245">
        <v>531.43100000000004</v>
      </c>
    </row>
    <row r="21" spans="1:2" x14ac:dyDescent="0.2">
      <c r="A21" s="172" t="s">
        <v>660</v>
      </c>
      <c r="B21" s="245">
        <v>194.19</v>
      </c>
    </row>
    <row r="22" spans="1:2" x14ac:dyDescent="0.2">
      <c r="A22" s="172" t="s">
        <v>873</v>
      </c>
      <c r="B22" s="245">
        <v>349.31099999999998</v>
      </c>
    </row>
    <row r="23" spans="1:2" x14ac:dyDescent="0.2">
      <c r="A23" s="172" t="s">
        <v>207</v>
      </c>
      <c r="B23" s="245">
        <v>418.56599999999997</v>
      </c>
    </row>
    <row r="24" spans="1:2" x14ac:dyDescent="0.2">
      <c r="A24" t="s">
        <v>1410</v>
      </c>
      <c r="B24" s="245">
        <v>704.85550000000001</v>
      </c>
    </row>
    <row r="25" spans="1:2" x14ac:dyDescent="0.2">
      <c r="A25" t="s">
        <v>1613</v>
      </c>
      <c r="B25" s="245">
        <v>408.87299999999999</v>
      </c>
    </row>
    <row r="26" spans="1:2" x14ac:dyDescent="0.2">
      <c r="A26" t="s">
        <v>1696</v>
      </c>
      <c r="B26" s="245">
        <v>585</v>
      </c>
    </row>
    <row r="27" spans="1:2" x14ac:dyDescent="0.2">
      <c r="A27" t="s">
        <v>1697</v>
      </c>
      <c r="B27" s="245">
        <v>585</v>
      </c>
    </row>
    <row r="28" spans="1:2" x14ac:dyDescent="0.2">
      <c r="A28" t="s">
        <v>1698</v>
      </c>
      <c r="B28" s="245">
        <v>0</v>
      </c>
    </row>
    <row r="29" spans="1:2" x14ac:dyDescent="0.2">
      <c r="A29" t="s">
        <v>2043</v>
      </c>
      <c r="B29" s="245">
        <v>308.76499999999999</v>
      </c>
    </row>
    <row r="30" spans="1:2" x14ac:dyDescent="0.2">
      <c r="A30" t="s">
        <v>1964</v>
      </c>
      <c r="B30" s="245">
        <v>343.21</v>
      </c>
    </row>
    <row r="31" spans="1:2" x14ac:dyDescent="0.2">
      <c r="A31" t="s">
        <v>2191</v>
      </c>
      <c r="B31" s="245">
        <v>315.67500000000001</v>
      </c>
    </row>
    <row r="32" spans="1:2" x14ac:dyDescent="0.2">
      <c r="A32" t="s">
        <v>1111</v>
      </c>
      <c r="B32" s="245">
        <v>747.95299999999997</v>
      </c>
    </row>
    <row r="33" spans="1:2" x14ac:dyDescent="0.2">
      <c r="A33" t="s">
        <v>2539</v>
      </c>
      <c r="B33">
        <v>763.95</v>
      </c>
    </row>
    <row r="34" spans="1:2" x14ac:dyDescent="0.2">
      <c r="A34" t="s">
        <v>2540</v>
      </c>
      <c r="B34">
        <v>733.93</v>
      </c>
    </row>
    <row r="35" spans="1:2" x14ac:dyDescent="0.2">
      <c r="A35" s="172" t="s">
        <v>382</v>
      </c>
      <c r="B35" s="172">
        <v>454.6</v>
      </c>
    </row>
    <row r="36" spans="1:2" x14ac:dyDescent="0.2">
      <c r="A36" t="s">
        <v>1092</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1180</v>
      </c>
      <c r="B1" s="172"/>
      <c r="C1" s="172"/>
      <c r="D1" s="172"/>
      <c r="E1" s="1" t="s">
        <v>1181</v>
      </c>
      <c r="F1" s="1"/>
      <c r="G1" s="172"/>
      <c r="H1" s="1"/>
      <c r="I1" s="1"/>
      <c r="J1" s="172"/>
      <c r="K1" s="172"/>
      <c r="L1" s="172"/>
      <c r="M1" s="172"/>
      <c r="N1" s="172"/>
      <c r="O1" s="172"/>
      <c r="P1" s="172"/>
    </row>
    <row r="2" spans="1:16" ht="15" x14ac:dyDescent="0.25">
      <c r="A2" s="1" t="s">
        <v>1182</v>
      </c>
      <c r="B2" s="1" t="s">
        <v>940</v>
      </c>
      <c r="C2" s="1" t="s">
        <v>1183</v>
      </c>
      <c r="D2" s="172"/>
      <c r="E2" s="1" t="s">
        <v>1184</v>
      </c>
      <c r="F2" s="1" t="s">
        <v>1185</v>
      </c>
      <c r="G2" s="1" t="s">
        <v>1186</v>
      </c>
      <c r="H2" s="1" t="s">
        <v>1187</v>
      </c>
      <c r="I2" s="1" t="s">
        <v>1188</v>
      </c>
      <c r="J2" s="1" t="s">
        <v>1189</v>
      </c>
      <c r="K2" s="1" t="s">
        <v>1190</v>
      </c>
      <c r="L2" s="1" t="s">
        <v>1191</v>
      </c>
      <c r="M2" s="1" t="s">
        <v>1192</v>
      </c>
      <c r="N2" s="1" t="s">
        <v>1013</v>
      </c>
      <c r="O2" s="172"/>
      <c r="P2" s="1" t="s">
        <v>1193</v>
      </c>
    </row>
    <row r="3" spans="1:16" x14ac:dyDescent="0.2">
      <c r="A3" s="172" t="s">
        <v>938</v>
      </c>
      <c r="B3" s="172" t="s">
        <v>940</v>
      </c>
      <c r="C3" s="172" t="s">
        <v>967</v>
      </c>
      <c r="D3" s="172"/>
      <c r="E3" s="172" t="s">
        <v>960</v>
      </c>
      <c r="F3" s="172" t="s">
        <v>960</v>
      </c>
      <c r="G3" s="172" t="s">
        <v>960</v>
      </c>
      <c r="H3" s="172" t="s">
        <v>960</v>
      </c>
      <c r="I3" s="172"/>
      <c r="J3" s="172" t="s">
        <v>958</v>
      </c>
      <c r="K3" s="172" t="s">
        <v>958</v>
      </c>
      <c r="L3" s="172" t="s">
        <v>964</v>
      </c>
      <c r="M3" s="172" t="s">
        <v>964</v>
      </c>
      <c r="N3" s="172" t="s">
        <v>59</v>
      </c>
      <c r="O3" s="172"/>
      <c r="P3" s="172" t="s">
        <v>55</v>
      </c>
    </row>
    <row r="4" spans="1:16" x14ac:dyDescent="0.2">
      <c r="A4" s="172" t="s">
        <v>955</v>
      </c>
      <c r="B4" s="172" t="s">
        <v>1194</v>
      </c>
      <c r="C4" s="172" t="s">
        <v>946</v>
      </c>
      <c r="D4" s="172"/>
      <c r="E4" s="172" t="s">
        <v>966</v>
      </c>
      <c r="F4" s="172" t="s">
        <v>966</v>
      </c>
      <c r="G4" s="172" t="s">
        <v>966</v>
      </c>
      <c r="H4" s="172" t="s">
        <v>966</v>
      </c>
      <c r="I4" s="172"/>
      <c r="J4" s="172" t="s">
        <v>965</v>
      </c>
      <c r="K4" s="172" t="s">
        <v>965</v>
      </c>
      <c r="L4" s="172" t="s">
        <v>949</v>
      </c>
      <c r="M4" s="172" t="s">
        <v>949</v>
      </c>
      <c r="N4" s="172" t="s">
        <v>951</v>
      </c>
      <c r="O4" s="172"/>
      <c r="P4" s="172" t="s">
        <v>75</v>
      </c>
    </row>
    <row r="5" spans="1:16" x14ac:dyDescent="0.2">
      <c r="A5" s="172" t="s">
        <v>941</v>
      </c>
      <c r="B5" s="172"/>
      <c r="C5" s="172" t="s">
        <v>1195</v>
      </c>
      <c r="D5" s="172"/>
      <c r="E5" s="172" t="s">
        <v>1196</v>
      </c>
      <c r="F5" s="172" t="s">
        <v>1196</v>
      </c>
      <c r="G5" s="172" t="s">
        <v>1196</v>
      </c>
      <c r="H5" s="172" t="s">
        <v>1196</v>
      </c>
      <c r="I5" s="172"/>
      <c r="J5" s="172" t="s">
        <v>1197</v>
      </c>
      <c r="K5" s="172" t="s">
        <v>1197</v>
      </c>
      <c r="L5" s="172" t="s">
        <v>1011</v>
      </c>
      <c r="M5" s="172" t="s">
        <v>1011</v>
      </c>
      <c r="N5" s="172" t="s">
        <v>365</v>
      </c>
      <c r="O5" s="172"/>
      <c r="P5" s="172" t="s">
        <v>703</v>
      </c>
    </row>
    <row r="6" spans="1:16" x14ac:dyDescent="0.2">
      <c r="A6" s="172" t="s">
        <v>1198</v>
      </c>
      <c r="B6" s="172"/>
      <c r="C6" s="172" t="s">
        <v>1199</v>
      </c>
      <c r="D6" s="172"/>
      <c r="E6" s="172" t="s">
        <v>1200</v>
      </c>
      <c r="F6" s="172" t="s">
        <v>1200</v>
      </c>
      <c r="G6" s="172" t="s">
        <v>1200</v>
      </c>
      <c r="H6" s="172" t="s">
        <v>1200</v>
      </c>
      <c r="I6" s="172"/>
      <c r="J6" s="172" t="s">
        <v>1201</v>
      </c>
      <c r="K6" s="172" t="s">
        <v>1201</v>
      </c>
      <c r="L6" s="172" t="s">
        <v>952</v>
      </c>
      <c r="M6" s="172" t="s">
        <v>952</v>
      </c>
      <c r="N6" s="172"/>
      <c r="O6" s="172"/>
      <c r="P6" s="172"/>
    </row>
    <row r="7" spans="1:16" x14ac:dyDescent="0.2">
      <c r="A7" s="172" t="s">
        <v>1202</v>
      </c>
      <c r="B7" s="172"/>
      <c r="C7" s="172"/>
      <c r="D7" s="172"/>
      <c r="E7" s="172" t="s">
        <v>1203</v>
      </c>
      <c r="F7" s="172" t="s">
        <v>1203</v>
      </c>
      <c r="G7" s="172" t="s">
        <v>1203</v>
      </c>
      <c r="H7" s="172" t="s">
        <v>1203</v>
      </c>
      <c r="I7" s="172"/>
      <c r="J7" s="172" t="s">
        <v>1204</v>
      </c>
      <c r="K7" s="172" t="s">
        <v>1204</v>
      </c>
      <c r="L7" s="172" t="s">
        <v>945</v>
      </c>
      <c r="M7" s="172" t="s">
        <v>945</v>
      </c>
      <c r="N7" s="172"/>
      <c r="O7" s="172"/>
      <c r="P7" s="172"/>
    </row>
    <row r="8" spans="1:16" x14ac:dyDescent="0.2">
      <c r="A8" s="172" t="s">
        <v>1205</v>
      </c>
      <c r="B8" s="172"/>
      <c r="C8" s="172"/>
      <c r="D8" s="172"/>
      <c r="E8" s="172" t="s">
        <v>1206</v>
      </c>
      <c r="F8" s="172" t="s">
        <v>1206</v>
      </c>
      <c r="G8" s="172" t="s">
        <v>1206</v>
      </c>
      <c r="H8" s="172" t="s">
        <v>1206</v>
      </c>
      <c r="I8" s="172"/>
      <c r="J8" s="172" t="s">
        <v>1207</v>
      </c>
      <c r="K8" s="172" t="s">
        <v>1207</v>
      </c>
      <c r="L8" s="172" t="s">
        <v>1208</v>
      </c>
      <c r="M8" s="172" t="s">
        <v>1208</v>
      </c>
      <c r="N8" s="172"/>
      <c r="O8" s="172"/>
      <c r="P8" s="172"/>
    </row>
    <row r="9" spans="1:16" x14ac:dyDescent="0.2">
      <c r="A9" s="172"/>
      <c r="B9" s="172"/>
      <c r="C9" s="172"/>
      <c r="D9" s="172"/>
      <c r="E9" s="172" t="s">
        <v>1209</v>
      </c>
      <c r="F9" s="172" t="s">
        <v>1209</v>
      </c>
      <c r="G9" s="172" t="s">
        <v>1209</v>
      </c>
      <c r="H9" s="172" t="s">
        <v>1209</v>
      </c>
      <c r="I9" s="172"/>
      <c r="J9" s="172" t="s">
        <v>1210</v>
      </c>
      <c r="K9" s="172" t="s">
        <v>1210</v>
      </c>
      <c r="L9" s="172" t="s">
        <v>1211</v>
      </c>
      <c r="M9" s="172" t="s">
        <v>1211</v>
      </c>
      <c r="N9" s="172"/>
      <c r="O9" s="172"/>
      <c r="P9" s="172"/>
    </row>
    <row r="10" spans="1:16" x14ac:dyDescent="0.2">
      <c r="A10" s="172"/>
      <c r="B10" s="172"/>
      <c r="C10" s="172"/>
      <c r="D10" s="172"/>
      <c r="E10" s="172" t="s">
        <v>1212</v>
      </c>
      <c r="F10" s="172" t="s">
        <v>1212</v>
      </c>
      <c r="G10" s="172" t="s">
        <v>1212</v>
      </c>
      <c r="H10" s="172" t="s">
        <v>1212</v>
      </c>
      <c r="I10" s="172"/>
      <c r="J10" s="172" t="s">
        <v>1213</v>
      </c>
      <c r="K10" s="172" t="s">
        <v>1213</v>
      </c>
      <c r="L10" s="172" t="s">
        <v>974</v>
      </c>
      <c r="M10" s="172" t="s">
        <v>974</v>
      </c>
      <c r="N10" s="172"/>
      <c r="O10" s="172"/>
      <c r="P10" s="172"/>
    </row>
    <row r="11" spans="1:16" x14ac:dyDescent="0.2">
      <c r="A11" s="172"/>
      <c r="B11" s="172"/>
      <c r="C11" s="172"/>
      <c r="D11" s="172"/>
      <c r="E11" s="172" t="s">
        <v>1214</v>
      </c>
      <c r="F11" s="172" t="s">
        <v>1214</v>
      </c>
      <c r="G11" s="172" t="s">
        <v>1214</v>
      </c>
      <c r="H11" s="172" t="s">
        <v>1214</v>
      </c>
      <c r="I11" s="172"/>
      <c r="J11" s="172" t="s">
        <v>963</v>
      </c>
      <c r="K11" s="172" t="s">
        <v>963</v>
      </c>
      <c r="L11" s="172"/>
      <c r="M11" s="172" t="s">
        <v>446</v>
      </c>
      <c r="N11" s="172"/>
      <c r="O11" s="172"/>
      <c r="P11" s="172"/>
    </row>
    <row r="12" spans="1:16" x14ac:dyDescent="0.2">
      <c r="A12" s="172"/>
      <c r="B12" s="172"/>
      <c r="C12" s="172"/>
      <c r="D12" s="172"/>
      <c r="E12" s="172" t="s">
        <v>957</v>
      </c>
      <c r="F12" s="172" t="s">
        <v>957</v>
      </c>
      <c r="G12" s="172" t="s">
        <v>957</v>
      </c>
      <c r="H12" s="172" t="s">
        <v>957</v>
      </c>
      <c r="I12" s="172"/>
      <c r="J12" s="172" t="s">
        <v>954</v>
      </c>
      <c r="K12" s="172" t="s">
        <v>954</v>
      </c>
      <c r="L12" s="172"/>
      <c r="M12" s="172"/>
      <c r="N12" s="172"/>
      <c r="O12" s="172"/>
      <c r="P12" s="172"/>
    </row>
    <row r="13" spans="1:16" x14ac:dyDescent="0.2">
      <c r="A13" s="172"/>
      <c r="B13" s="172"/>
      <c r="C13" s="172"/>
      <c r="D13" s="172"/>
      <c r="E13" s="172" t="s">
        <v>939</v>
      </c>
      <c r="F13" s="172" t="s">
        <v>939</v>
      </c>
      <c r="G13" s="172" t="s">
        <v>939</v>
      </c>
      <c r="H13" s="172" t="s">
        <v>939</v>
      </c>
      <c r="I13" s="172"/>
      <c r="J13" s="172" t="s">
        <v>937</v>
      </c>
      <c r="K13" s="172" t="s">
        <v>937</v>
      </c>
      <c r="L13" s="172"/>
      <c r="M13" s="172"/>
      <c r="N13" s="172"/>
      <c r="O13" s="172"/>
      <c r="P13" s="172"/>
    </row>
    <row r="14" spans="1:16" x14ac:dyDescent="0.2">
      <c r="A14" s="172"/>
      <c r="B14" s="172"/>
      <c r="C14" s="172"/>
      <c r="D14" s="172"/>
      <c r="E14" s="172" t="s">
        <v>944</v>
      </c>
      <c r="F14" s="172" t="s">
        <v>944</v>
      </c>
      <c r="G14" s="172" t="s">
        <v>944</v>
      </c>
      <c r="H14" s="172" t="s">
        <v>944</v>
      </c>
      <c r="I14" s="172"/>
      <c r="J14" s="172" t="s">
        <v>953</v>
      </c>
      <c r="K14" s="172" t="s">
        <v>953</v>
      </c>
      <c r="L14" s="172"/>
      <c r="M14" s="172"/>
      <c r="N14" s="172"/>
      <c r="O14" s="172"/>
      <c r="P14" s="172"/>
    </row>
    <row r="15" spans="1:16" x14ac:dyDescent="0.2">
      <c r="A15" s="172"/>
      <c r="B15" s="172"/>
      <c r="C15" s="172"/>
      <c r="D15" s="172"/>
      <c r="E15" s="172" t="s">
        <v>1215</v>
      </c>
      <c r="F15" s="172" t="s">
        <v>1215</v>
      </c>
      <c r="G15" s="172" t="s">
        <v>1215</v>
      </c>
      <c r="H15" s="172" t="s">
        <v>1215</v>
      </c>
      <c r="I15" s="172"/>
      <c r="J15" s="172" t="s">
        <v>1216</v>
      </c>
      <c r="K15" s="172" t="s">
        <v>1216</v>
      </c>
      <c r="L15" s="172"/>
      <c r="M15" s="172"/>
      <c r="N15" s="172"/>
      <c r="O15" s="172"/>
      <c r="P15" s="172"/>
    </row>
    <row r="16" spans="1:16" x14ac:dyDescent="0.2">
      <c r="A16" s="172"/>
      <c r="B16" s="172"/>
      <c r="C16" s="172"/>
      <c r="D16" s="172"/>
      <c r="E16" s="172" t="s">
        <v>1217</v>
      </c>
      <c r="F16" s="172" t="s">
        <v>1217</v>
      </c>
      <c r="G16" s="172" t="s">
        <v>1217</v>
      </c>
      <c r="H16" s="172" t="s">
        <v>1217</v>
      </c>
      <c r="I16" s="172"/>
      <c r="J16" s="172" t="s">
        <v>1218</v>
      </c>
      <c r="K16" s="172" t="s">
        <v>1218</v>
      </c>
      <c r="L16" s="172"/>
      <c r="M16" s="172"/>
      <c r="N16" s="172"/>
      <c r="O16" s="172"/>
      <c r="P16" s="172"/>
    </row>
    <row r="17" spans="5:11" x14ac:dyDescent="0.2">
      <c r="E17" s="172" t="s">
        <v>962</v>
      </c>
      <c r="F17" s="172" t="s">
        <v>962</v>
      </c>
      <c r="G17" s="172" t="s">
        <v>962</v>
      </c>
      <c r="H17" s="172" t="s">
        <v>962</v>
      </c>
      <c r="I17" s="172"/>
      <c r="J17" s="172" t="s">
        <v>961</v>
      </c>
      <c r="K17" s="172" t="s">
        <v>961</v>
      </c>
    </row>
    <row r="18" spans="5:11" x14ac:dyDescent="0.2">
      <c r="E18" s="172" t="s">
        <v>1219</v>
      </c>
      <c r="F18" s="172" t="s">
        <v>1219</v>
      </c>
      <c r="G18" s="172" t="s">
        <v>1219</v>
      </c>
      <c r="H18" s="172" t="s">
        <v>1219</v>
      </c>
      <c r="I18" s="172"/>
      <c r="J18" s="172" t="s">
        <v>1220</v>
      </c>
      <c r="K18" s="172" t="s">
        <v>1220</v>
      </c>
    </row>
    <row r="19" spans="5:11" x14ac:dyDescent="0.2">
      <c r="E19" s="172" t="s">
        <v>1221</v>
      </c>
      <c r="F19" s="172" t="s">
        <v>1221</v>
      </c>
      <c r="G19" s="172" t="s">
        <v>1221</v>
      </c>
      <c r="H19" s="172" t="s">
        <v>1221</v>
      </c>
      <c r="I19" s="172"/>
      <c r="J19" s="172" t="s">
        <v>1222</v>
      </c>
      <c r="K19" s="172" t="s">
        <v>1222</v>
      </c>
    </row>
    <row r="20" spans="5:11" x14ac:dyDescent="0.2">
      <c r="E20" s="172" t="s">
        <v>1223</v>
      </c>
      <c r="F20" s="172" t="s">
        <v>1223</v>
      </c>
      <c r="G20" s="172" t="s">
        <v>1223</v>
      </c>
      <c r="H20" s="172" t="s">
        <v>1223</v>
      </c>
      <c r="I20" s="172"/>
      <c r="J20" s="172" t="s">
        <v>1224</v>
      </c>
      <c r="K20" s="172" t="s">
        <v>1224</v>
      </c>
    </row>
    <row r="21" spans="5:11" x14ac:dyDescent="0.2">
      <c r="E21" s="172" t="s">
        <v>1225</v>
      </c>
      <c r="F21" s="172" t="s">
        <v>1225</v>
      </c>
      <c r="G21" s="172" t="s">
        <v>1225</v>
      </c>
      <c r="H21" s="172" t="s">
        <v>1225</v>
      </c>
      <c r="I21" s="172"/>
      <c r="J21" s="172" t="s">
        <v>1226</v>
      </c>
      <c r="K21" s="172" t="s">
        <v>1226</v>
      </c>
    </row>
    <row r="22" spans="5:11" x14ac:dyDescent="0.2">
      <c r="E22" s="172" t="s">
        <v>1227</v>
      </c>
      <c r="F22" s="172" t="s">
        <v>1227</v>
      </c>
      <c r="G22" s="172" t="s">
        <v>1227</v>
      </c>
      <c r="H22" s="172" t="s">
        <v>1227</v>
      </c>
      <c r="I22" s="172"/>
      <c r="J22" s="172" t="s">
        <v>1228</v>
      </c>
      <c r="K22" s="172" t="s">
        <v>1228</v>
      </c>
    </row>
    <row r="23" spans="5:11" x14ac:dyDescent="0.2">
      <c r="E23" s="172" t="s">
        <v>1229</v>
      </c>
      <c r="F23" s="172" t="s">
        <v>1229</v>
      </c>
      <c r="G23" s="172" t="s">
        <v>1229</v>
      </c>
      <c r="H23" s="172" t="s">
        <v>1229</v>
      </c>
      <c r="I23" s="172"/>
      <c r="J23" s="172" t="s">
        <v>1230</v>
      </c>
      <c r="K23" s="172" t="s">
        <v>1230</v>
      </c>
    </row>
    <row r="24" spans="5:11" x14ac:dyDescent="0.2">
      <c r="E24" s="172" t="s">
        <v>1231</v>
      </c>
      <c r="F24" s="172" t="s">
        <v>1231</v>
      </c>
      <c r="G24" s="172" t="s">
        <v>1231</v>
      </c>
      <c r="H24" s="172" t="s">
        <v>1231</v>
      </c>
      <c r="I24" s="172"/>
      <c r="J24" s="172" t="s">
        <v>1232</v>
      </c>
      <c r="K24" s="172" t="s">
        <v>1232</v>
      </c>
    </row>
    <row r="25" spans="5:11" x14ac:dyDescent="0.2">
      <c r="E25" s="172" t="s">
        <v>1233</v>
      </c>
      <c r="F25" s="172" t="s">
        <v>1233</v>
      </c>
      <c r="G25" s="172" t="s">
        <v>1233</v>
      </c>
      <c r="H25" s="172" t="s">
        <v>1233</v>
      </c>
      <c r="I25" s="172"/>
      <c r="J25" s="172" t="s">
        <v>1234</v>
      </c>
      <c r="K25" s="172" t="s">
        <v>1234</v>
      </c>
    </row>
    <row r="26" spans="5:11" x14ac:dyDescent="0.2">
      <c r="E26" s="172" t="s">
        <v>1235</v>
      </c>
      <c r="F26" s="172" t="s">
        <v>1235</v>
      </c>
      <c r="G26" s="172" t="s">
        <v>1235</v>
      </c>
      <c r="H26" s="172" t="s">
        <v>1235</v>
      </c>
      <c r="I26" s="172"/>
      <c r="J26" s="172" t="s">
        <v>1236</v>
      </c>
      <c r="K26" s="172" t="s">
        <v>1236</v>
      </c>
    </row>
    <row r="27" spans="5:11" x14ac:dyDescent="0.2">
      <c r="E27" s="172" t="s">
        <v>57</v>
      </c>
      <c r="F27" s="172" t="s">
        <v>57</v>
      </c>
      <c r="G27" s="172"/>
      <c r="H27" s="172" t="s">
        <v>446</v>
      </c>
      <c r="I27" s="172"/>
      <c r="J27" s="172" t="s">
        <v>1237</v>
      </c>
      <c r="K27" s="172" t="s">
        <v>1237</v>
      </c>
    </row>
    <row r="28" spans="5:11" x14ac:dyDescent="0.2">
      <c r="E28" s="172" t="s">
        <v>448</v>
      </c>
      <c r="F28" s="172" t="s">
        <v>448</v>
      </c>
      <c r="G28" s="172"/>
      <c r="H28" s="172"/>
      <c r="I28" s="172"/>
      <c r="J28" s="172" t="s">
        <v>1238</v>
      </c>
      <c r="K28" s="172" t="s">
        <v>1238</v>
      </c>
    </row>
    <row r="29" spans="5:11" x14ac:dyDescent="0.2">
      <c r="E29" s="172" t="s">
        <v>1239</v>
      </c>
      <c r="F29" s="172" t="s">
        <v>1239</v>
      </c>
      <c r="G29" s="172"/>
      <c r="H29" s="172"/>
      <c r="I29" s="172"/>
      <c r="J29" s="172" t="s">
        <v>1240</v>
      </c>
      <c r="K29" s="172" t="s">
        <v>1240</v>
      </c>
    </row>
    <row r="30" spans="5:11" x14ac:dyDescent="0.2">
      <c r="E30" s="172" t="s">
        <v>1241</v>
      </c>
      <c r="F30" s="172" t="s">
        <v>1241</v>
      </c>
      <c r="G30" s="172"/>
      <c r="H30" s="172"/>
      <c r="I30" s="172"/>
      <c r="J30" s="172" t="s">
        <v>1242</v>
      </c>
      <c r="K30" s="172" t="s">
        <v>1242</v>
      </c>
    </row>
    <row r="31" spans="5:11" x14ac:dyDescent="0.2">
      <c r="E31" s="172" t="s">
        <v>1243</v>
      </c>
      <c r="F31" s="172" t="s">
        <v>1243</v>
      </c>
      <c r="G31" s="172"/>
      <c r="H31" s="172"/>
      <c r="I31" s="172"/>
      <c r="J31" s="172" t="s">
        <v>1244</v>
      </c>
      <c r="K31" s="172" t="s">
        <v>1244</v>
      </c>
    </row>
    <row r="32" spans="5:11" x14ac:dyDescent="0.2">
      <c r="E32" s="172" t="s">
        <v>1245</v>
      </c>
      <c r="F32" s="172" t="s">
        <v>1245</v>
      </c>
      <c r="G32" s="172"/>
      <c r="H32" s="172"/>
      <c r="I32" s="172"/>
      <c r="J32" s="172" t="s">
        <v>1246</v>
      </c>
      <c r="K32" s="172" t="s">
        <v>1246</v>
      </c>
    </row>
    <row r="33" spans="5:11" x14ac:dyDescent="0.2">
      <c r="E33" s="172" t="s">
        <v>1247</v>
      </c>
      <c r="F33" s="172" t="s">
        <v>1247</v>
      </c>
      <c r="G33" s="172"/>
      <c r="H33" s="172"/>
      <c r="I33" s="172"/>
      <c r="J33" s="172" t="s">
        <v>1248</v>
      </c>
      <c r="K33" s="172" t="s">
        <v>1248</v>
      </c>
    </row>
    <row r="34" spans="5:11" x14ac:dyDescent="0.2">
      <c r="E34" s="172" t="s">
        <v>1249</v>
      </c>
      <c r="F34" s="172" t="s">
        <v>1249</v>
      </c>
      <c r="G34" s="172"/>
      <c r="H34" s="172"/>
      <c r="I34" s="172"/>
      <c r="J34" s="172" t="s">
        <v>1250</v>
      </c>
      <c r="K34" s="172" t="s">
        <v>1250</v>
      </c>
    </row>
    <row r="35" spans="5:11" x14ac:dyDescent="0.2">
      <c r="E35" s="172" t="s">
        <v>446</v>
      </c>
      <c r="F35" s="172" t="s">
        <v>446</v>
      </c>
      <c r="G35" s="172"/>
      <c r="H35" s="172"/>
      <c r="I35" s="172"/>
      <c r="J35" s="172" t="s">
        <v>1251</v>
      </c>
      <c r="K35" s="172" t="s">
        <v>1251</v>
      </c>
    </row>
    <row r="36" spans="5:11" x14ac:dyDescent="0.2">
      <c r="E36" s="172"/>
      <c r="F36" s="172"/>
      <c r="G36" s="172"/>
      <c r="H36" s="172"/>
      <c r="I36" s="172"/>
      <c r="J36" s="172" t="s">
        <v>1010</v>
      </c>
      <c r="K36" s="172" t="s">
        <v>1010</v>
      </c>
    </row>
    <row r="37" spans="5:11" x14ac:dyDescent="0.2">
      <c r="E37" s="172"/>
      <c r="F37" s="172"/>
      <c r="G37" s="172"/>
      <c r="H37" s="172"/>
      <c r="I37" s="172"/>
      <c r="J37" s="172" t="s">
        <v>1002</v>
      </c>
      <c r="K37" s="172" t="s">
        <v>1002</v>
      </c>
    </row>
    <row r="38" spans="5:11" x14ac:dyDescent="0.2">
      <c r="E38" s="172"/>
      <c r="F38" s="172"/>
      <c r="G38" s="172"/>
      <c r="H38" s="172"/>
      <c r="I38" s="172"/>
      <c r="J38" s="172" t="s">
        <v>1252</v>
      </c>
      <c r="K38" s="172" t="s">
        <v>1252</v>
      </c>
    </row>
    <row r="39" spans="5:11" x14ac:dyDescent="0.2">
      <c r="E39" s="172"/>
      <c r="F39" s="172"/>
      <c r="G39" s="172"/>
      <c r="H39" s="172"/>
      <c r="I39" s="172"/>
      <c r="J39" s="172" t="s">
        <v>1253</v>
      </c>
      <c r="K39" s="172" t="s">
        <v>1253</v>
      </c>
    </row>
    <row r="40" spans="5:11" x14ac:dyDescent="0.2">
      <c r="E40" s="172"/>
      <c r="F40" s="172"/>
      <c r="G40" s="172"/>
      <c r="H40" s="172"/>
      <c r="I40" s="172"/>
      <c r="J40" s="172" t="s">
        <v>1254</v>
      </c>
      <c r="K40" s="172" t="s">
        <v>1254</v>
      </c>
    </row>
    <row r="41" spans="5:11" x14ac:dyDescent="0.2">
      <c r="E41" s="172"/>
      <c r="F41" s="172"/>
      <c r="G41" s="172"/>
      <c r="H41" s="172"/>
      <c r="I41" s="172"/>
      <c r="J41" s="172" t="s">
        <v>1255</v>
      </c>
      <c r="K41" s="172" t="s">
        <v>1255</v>
      </c>
    </row>
    <row r="42" spans="5:11" x14ac:dyDescent="0.2">
      <c r="E42" s="172"/>
      <c r="F42" s="172"/>
      <c r="G42" s="172"/>
      <c r="H42" s="172"/>
      <c r="I42" s="172"/>
      <c r="J42" s="172" t="s">
        <v>1256</v>
      </c>
      <c r="K42" s="172" t="s">
        <v>1256</v>
      </c>
    </row>
    <row r="43" spans="5:11" x14ac:dyDescent="0.2">
      <c r="E43" s="172"/>
      <c r="F43" s="172"/>
      <c r="G43" s="172"/>
      <c r="H43" s="172"/>
      <c r="I43" s="172"/>
      <c r="J43" s="172" t="s">
        <v>1257</v>
      </c>
      <c r="K43" s="172" t="s">
        <v>1257</v>
      </c>
    </row>
    <row r="44" spans="5:11" x14ac:dyDescent="0.2">
      <c r="E44" s="172"/>
      <c r="F44" s="172"/>
      <c r="G44" s="172"/>
      <c r="H44" s="172"/>
      <c r="I44" s="172"/>
      <c r="J44" s="172" t="s">
        <v>1258</v>
      </c>
      <c r="K44" s="172" t="s">
        <v>1258</v>
      </c>
    </row>
    <row r="45" spans="5:11" x14ac:dyDescent="0.2">
      <c r="E45" s="172"/>
      <c r="F45" s="172"/>
      <c r="G45" s="172"/>
      <c r="H45" s="172"/>
      <c r="I45" s="172"/>
      <c r="J45" s="172" t="s">
        <v>1259</v>
      </c>
      <c r="K45" s="172" t="s">
        <v>1259</v>
      </c>
    </row>
    <row r="46" spans="5:11" x14ac:dyDescent="0.2">
      <c r="E46" s="172"/>
      <c r="F46" s="172"/>
      <c r="G46" s="172"/>
      <c r="H46" s="172"/>
      <c r="I46" s="172"/>
      <c r="J46" s="172" t="s">
        <v>1260</v>
      </c>
      <c r="K46" s="172" t="s">
        <v>1260</v>
      </c>
    </row>
    <row r="47" spans="5:11" x14ac:dyDescent="0.2">
      <c r="E47" s="172"/>
      <c r="F47" s="172"/>
      <c r="G47" s="172"/>
      <c r="H47" s="172"/>
      <c r="I47" s="172"/>
      <c r="J47" s="172" t="s">
        <v>1261</v>
      </c>
      <c r="K47" s="172" t="s">
        <v>1261</v>
      </c>
    </row>
    <row r="48" spans="5:11" x14ac:dyDescent="0.2">
      <c r="E48" s="172"/>
      <c r="F48" s="172"/>
      <c r="G48" s="172"/>
      <c r="H48" s="172"/>
      <c r="I48" s="172"/>
      <c r="J48" s="172" t="s">
        <v>1262</v>
      </c>
      <c r="K48" s="172" t="s">
        <v>1262</v>
      </c>
    </row>
    <row r="49" spans="10:13" x14ac:dyDescent="0.2">
      <c r="J49" s="172" t="s">
        <v>1263</v>
      </c>
      <c r="K49" s="172" t="s">
        <v>1263</v>
      </c>
      <c r="L49" s="172"/>
      <c r="M49" s="172"/>
    </row>
    <row r="50" spans="10:13" x14ac:dyDescent="0.2">
      <c r="J50" s="172" t="s">
        <v>1264</v>
      </c>
      <c r="K50" s="172" t="s">
        <v>1264</v>
      </c>
      <c r="L50" s="172"/>
      <c r="M50" s="172"/>
    </row>
    <row r="51" spans="10:13" x14ac:dyDescent="0.2">
      <c r="J51" s="172" t="s">
        <v>1265</v>
      </c>
      <c r="K51" s="172" t="s">
        <v>1265</v>
      </c>
      <c r="L51" s="172"/>
      <c r="M51" s="172"/>
    </row>
    <row r="52" spans="10:13" x14ac:dyDescent="0.2">
      <c r="J52" s="172" t="s">
        <v>965</v>
      </c>
      <c r="K52" s="172" t="s">
        <v>965</v>
      </c>
      <c r="L52" s="172"/>
      <c r="M52" s="172"/>
    </row>
    <row r="53" spans="10:13" x14ac:dyDescent="0.2">
      <c r="J53" s="172" t="s">
        <v>1197</v>
      </c>
      <c r="K53" s="172" t="s">
        <v>1197</v>
      </c>
      <c r="L53" s="172"/>
      <c r="M53" s="172"/>
    </row>
    <row r="54" spans="10:13" x14ac:dyDescent="0.2">
      <c r="J54" s="172" t="s">
        <v>1201</v>
      </c>
      <c r="K54" s="172" t="s">
        <v>1201</v>
      </c>
      <c r="L54" s="172"/>
      <c r="M54" s="172"/>
    </row>
    <row r="55" spans="10:13" x14ac:dyDescent="0.2">
      <c r="J55" s="172" t="s">
        <v>1204</v>
      </c>
      <c r="K55" s="172" t="s">
        <v>1204</v>
      </c>
      <c r="L55" s="172"/>
      <c r="M55" s="172"/>
    </row>
    <row r="56" spans="10:13" x14ac:dyDescent="0.2">
      <c r="J56" s="172" t="s">
        <v>1207</v>
      </c>
      <c r="K56" s="172" t="s">
        <v>1207</v>
      </c>
      <c r="L56" s="172"/>
      <c r="M56" s="172"/>
    </row>
    <row r="57" spans="10:13" x14ac:dyDescent="0.2">
      <c r="J57" s="172" t="s">
        <v>1210</v>
      </c>
      <c r="K57" s="172" t="s">
        <v>1210</v>
      </c>
      <c r="L57" s="172"/>
      <c r="M57" s="172"/>
    </row>
    <row r="58" spans="10:13" x14ac:dyDescent="0.2">
      <c r="J58" s="172" t="s">
        <v>1213</v>
      </c>
      <c r="K58" s="172" t="s">
        <v>1213</v>
      </c>
      <c r="L58" s="172"/>
      <c r="M58" s="172"/>
    </row>
    <row r="59" spans="10:13" x14ac:dyDescent="0.2">
      <c r="J59" s="172" t="s">
        <v>963</v>
      </c>
      <c r="K59" s="172" t="s">
        <v>963</v>
      </c>
      <c r="L59" s="172"/>
      <c r="M59" s="172"/>
    </row>
    <row r="60" spans="10:13" x14ac:dyDescent="0.2">
      <c r="J60" s="172" t="s">
        <v>954</v>
      </c>
      <c r="K60" s="172" t="s">
        <v>954</v>
      </c>
      <c r="L60" s="172"/>
      <c r="M60" s="172"/>
    </row>
    <row r="61" spans="10:13" x14ac:dyDescent="0.2">
      <c r="J61" s="172" t="s">
        <v>937</v>
      </c>
      <c r="K61" s="172" t="s">
        <v>937</v>
      </c>
      <c r="L61" s="172"/>
      <c r="M61" s="172"/>
    </row>
    <row r="62" spans="10:13" x14ac:dyDescent="0.2">
      <c r="J62" s="172" t="s">
        <v>953</v>
      </c>
      <c r="K62" s="172" t="s">
        <v>953</v>
      </c>
      <c r="L62" s="172"/>
      <c r="M62" s="172"/>
    </row>
    <row r="63" spans="10:13" x14ac:dyDescent="0.2">
      <c r="J63" s="172" t="s">
        <v>1216</v>
      </c>
      <c r="K63" s="172" t="s">
        <v>1216</v>
      </c>
      <c r="L63" s="172"/>
      <c r="M63" s="172"/>
    </row>
    <row r="64" spans="10:13" x14ac:dyDescent="0.2">
      <c r="J64" s="172" t="s">
        <v>1218</v>
      </c>
      <c r="K64" s="172" t="s">
        <v>1218</v>
      </c>
      <c r="L64" s="172"/>
      <c r="M64" s="172"/>
    </row>
    <row r="65" spans="10:13" x14ac:dyDescent="0.2">
      <c r="J65" s="172" t="s">
        <v>961</v>
      </c>
      <c r="K65" s="172" t="s">
        <v>961</v>
      </c>
      <c r="L65" s="172"/>
      <c r="M65" s="172"/>
    </row>
    <row r="66" spans="10:13" x14ac:dyDescent="0.2">
      <c r="J66" s="172" t="s">
        <v>1220</v>
      </c>
      <c r="K66" s="172" t="s">
        <v>1220</v>
      </c>
      <c r="L66" s="172"/>
      <c r="M66" s="172"/>
    </row>
    <row r="67" spans="10:13" x14ac:dyDescent="0.2">
      <c r="J67" s="172" t="s">
        <v>1222</v>
      </c>
      <c r="K67" s="172" t="s">
        <v>1222</v>
      </c>
      <c r="L67" s="172"/>
      <c r="M67" s="172"/>
    </row>
    <row r="68" spans="10:13" x14ac:dyDescent="0.2">
      <c r="J68" s="172" t="s">
        <v>1224</v>
      </c>
      <c r="K68" s="172" t="s">
        <v>1224</v>
      </c>
      <c r="L68" s="172"/>
      <c r="M68" s="172"/>
    </row>
    <row r="69" spans="10:13" x14ac:dyDescent="0.2">
      <c r="J69" s="172" t="s">
        <v>1226</v>
      </c>
      <c r="K69" s="172" t="s">
        <v>1226</v>
      </c>
      <c r="L69" s="172"/>
      <c r="M69" s="172"/>
    </row>
    <row r="70" spans="10:13" x14ac:dyDescent="0.2">
      <c r="J70" s="172" t="s">
        <v>1228</v>
      </c>
      <c r="K70" s="172" t="s">
        <v>1228</v>
      </c>
      <c r="L70" s="172"/>
      <c r="M70" s="172"/>
    </row>
    <row r="71" spans="10:13" x14ac:dyDescent="0.2">
      <c r="J71" s="172" t="s">
        <v>1230</v>
      </c>
      <c r="K71" s="172" t="s">
        <v>1230</v>
      </c>
      <c r="L71" s="172"/>
      <c r="M71" s="172"/>
    </row>
    <row r="72" spans="10:13" x14ac:dyDescent="0.2">
      <c r="J72" s="172" t="s">
        <v>1232</v>
      </c>
      <c r="K72" s="172" t="s">
        <v>1232</v>
      </c>
      <c r="L72" s="172"/>
      <c r="M72" s="172"/>
    </row>
    <row r="73" spans="10:13" x14ac:dyDescent="0.2">
      <c r="J73" s="172" t="s">
        <v>1234</v>
      </c>
      <c r="K73" s="172" t="s">
        <v>1234</v>
      </c>
      <c r="L73" s="172"/>
      <c r="M73" s="172"/>
    </row>
    <row r="74" spans="10:13" x14ac:dyDescent="0.2">
      <c r="J74" s="172" t="s">
        <v>1236</v>
      </c>
      <c r="K74" s="172" t="s">
        <v>1236</v>
      </c>
      <c r="L74" s="172"/>
      <c r="M74" s="172"/>
    </row>
    <row r="75" spans="10:13" x14ac:dyDescent="0.2">
      <c r="J75" s="172" t="s">
        <v>1237</v>
      </c>
      <c r="K75" s="172" t="s">
        <v>1237</v>
      </c>
      <c r="L75" s="172"/>
      <c r="M75" s="172"/>
    </row>
    <row r="76" spans="10:13" x14ac:dyDescent="0.2">
      <c r="J76" s="172" t="s">
        <v>1238</v>
      </c>
      <c r="K76" s="172" t="s">
        <v>1238</v>
      </c>
      <c r="L76" s="172"/>
      <c r="M76" s="172"/>
    </row>
    <row r="77" spans="10:13" x14ac:dyDescent="0.2">
      <c r="J77" s="172" t="s">
        <v>1240</v>
      </c>
      <c r="K77" s="172" t="s">
        <v>1240</v>
      </c>
      <c r="L77" s="172"/>
      <c r="M77" s="172"/>
    </row>
    <row r="78" spans="10:13" x14ac:dyDescent="0.2">
      <c r="J78" s="172" t="s">
        <v>1242</v>
      </c>
      <c r="K78" s="172" t="s">
        <v>1242</v>
      </c>
      <c r="L78" s="172"/>
      <c r="M78" s="172"/>
    </row>
    <row r="79" spans="10:13" x14ac:dyDescent="0.2">
      <c r="J79" s="172" t="s">
        <v>1244</v>
      </c>
      <c r="K79" s="172" t="s">
        <v>1244</v>
      </c>
      <c r="L79" s="172"/>
      <c r="M79" s="172"/>
    </row>
    <row r="80" spans="10:13" x14ac:dyDescent="0.2">
      <c r="J80" s="172" t="s">
        <v>1246</v>
      </c>
      <c r="K80" s="172" t="s">
        <v>1246</v>
      </c>
      <c r="L80" s="172"/>
      <c r="M80" s="172"/>
    </row>
    <row r="81" spans="10:13" x14ac:dyDescent="0.2">
      <c r="J81" s="172" t="s">
        <v>1248</v>
      </c>
      <c r="K81" s="172" t="s">
        <v>1248</v>
      </c>
      <c r="L81" s="172"/>
      <c r="M81" s="172"/>
    </row>
    <row r="82" spans="10:13" x14ac:dyDescent="0.2">
      <c r="J82" s="172" t="s">
        <v>1250</v>
      </c>
      <c r="K82" s="172" t="s">
        <v>1250</v>
      </c>
      <c r="L82" s="172"/>
      <c r="M82" s="172"/>
    </row>
    <row r="83" spans="10:13" x14ac:dyDescent="0.2">
      <c r="J83" s="172" t="s">
        <v>1251</v>
      </c>
      <c r="K83" s="172" t="s">
        <v>1251</v>
      </c>
      <c r="L83" s="172"/>
      <c r="M83" s="172"/>
    </row>
    <row r="84" spans="10:13" x14ac:dyDescent="0.2">
      <c r="J84" s="172" t="s">
        <v>1010</v>
      </c>
      <c r="K84" s="172" t="s">
        <v>1010</v>
      </c>
      <c r="L84" s="172"/>
      <c r="M84" s="172"/>
    </row>
    <row r="85" spans="10:13" x14ac:dyDescent="0.2">
      <c r="J85" s="172" t="s">
        <v>1002</v>
      </c>
      <c r="K85" s="172" t="s">
        <v>1002</v>
      </c>
      <c r="L85" s="172"/>
      <c r="M85" s="172"/>
    </row>
    <row r="86" spans="10:13" x14ac:dyDescent="0.2">
      <c r="J86" s="172" t="s">
        <v>1252</v>
      </c>
      <c r="K86" s="172" t="s">
        <v>1252</v>
      </c>
      <c r="L86" s="172"/>
      <c r="M86" s="172"/>
    </row>
    <row r="87" spans="10:13" x14ac:dyDescent="0.2">
      <c r="J87" s="172" t="s">
        <v>1253</v>
      </c>
      <c r="K87" s="172" t="s">
        <v>1253</v>
      </c>
      <c r="L87" s="172"/>
      <c r="M87" s="172"/>
    </row>
    <row r="88" spans="10:13" x14ac:dyDescent="0.2">
      <c r="J88" s="172" t="s">
        <v>1254</v>
      </c>
      <c r="K88" s="172" t="s">
        <v>1254</v>
      </c>
      <c r="L88" s="172"/>
      <c r="M88" s="172"/>
    </row>
    <row r="89" spans="10:13" x14ac:dyDescent="0.2">
      <c r="J89" s="172" t="s">
        <v>1255</v>
      </c>
      <c r="K89" s="172" t="s">
        <v>1255</v>
      </c>
      <c r="L89" s="172"/>
      <c r="M89" s="172"/>
    </row>
    <row r="90" spans="10:13" x14ac:dyDescent="0.2">
      <c r="J90" s="172" t="s">
        <v>1256</v>
      </c>
      <c r="K90" s="172" t="s">
        <v>1256</v>
      </c>
      <c r="L90" s="172"/>
      <c r="M90" s="172"/>
    </row>
    <row r="91" spans="10:13" x14ac:dyDescent="0.2">
      <c r="J91" s="172" t="s">
        <v>1257</v>
      </c>
      <c r="K91" s="172" t="s">
        <v>1257</v>
      </c>
      <c r="L91" s="172"/>
      <c r="M91" s="172"/>
    </row>
    <row r="92" spans="10:13" x14ac:dyDescent="0.2">
      <c r="J92" s="172" t="s">
        <v>1258</v>
      </c>
      <c r="K92" s="172" t="s">
        <v>1258</v>
      </c>
      <c r="L92" s="172"/>
      <c r="M92" s="172"/>
    </row>
    <row r="93" spans="10:13" x14ac:dyDescent="0.2">
      <c r="J93" s="172" t="s">
        <v>1259</v>
      </c>
      <c r="K93" s="172" t="s">
        <v>1259</v>
      </c>
      <c r="L93" s="172"/>
      <c r="M93" s="172"/>
    </row>
    <row r="94" spans="10:13" x14ac:dyDescent="0.2">
      <c r="J94" s="172" t="s">
        <v>1260</v>
      </c>
      <c r="K94" s="172" t="s">
        <v>1260</v>
      </c>
      <c r="L94" s="172"/>
      <c r="M94" s="172"/>
    </row>
    <row r="95" spans="10:13" x14ac:dyDescent="0.2">
      <c r="J95" s="172" t="s">
        <v>1261</v>
      </c>
      <c r="K95" s="172" t="s">
        <v>1261</v>
      </c>
      <c r="L95" s="172"/>
      <c r="M95" s="172"/>
    </row>
    <row r="96" spans="10:13" x14ac:dyDescent="0.2">
      <c r="J96" s="172" t="s">
        <v>1262</v>
      </c>
      <c r="K96" s="172" t="s">
        <v>1262</v>
      </c>
      <c r="L96" s="172"/>
      <c r="M96" s="172"/>
    </row>
    <row r="97" spans="10:13" x14ac:dyDescent="0.2">
      <c r="J97" s="172" t="s">
        <v>1263</v>
      </c>
      <c r="K97" s="172" t="s">
        <v>1263</v>
      </c>
      <c r="L97" s="172"/>
      <c r="M97" s="172"/>
    </row>
    <row r="98" spans="10:13" x14ac:dyDescent="0.2">
      <c r="J98" s="172" t="s">
        <v>1264</v>
      </c>
      <c r="K98" s="172" t="s">
        <v>1264</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910</v>
      </c>
      <c r="F1" s="77" t="s">
        <v>1266</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1267</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1268</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1269</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1270</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1271</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1270</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1270</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1268</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1268</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1272</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1270</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1273</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1272</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1270</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1273</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1272</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1270</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1410</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1276</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1277</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1276</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1277</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1269</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1270</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1269</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1270</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1274</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1275</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1274</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1275</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1269</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1270</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1276</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1277</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1269</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1270</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1276</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1277</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1274</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1275</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1278</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1279</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1280</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1281</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1282</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1280</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1281</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1269</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1269</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1283</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1283</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1269</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1270</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1283</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1284</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1283</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1269</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1270</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1283</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1284</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1269</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1283</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1284</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1269</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1270</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1270</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1270</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1270</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1283</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1284</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1284</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1284</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1284</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1269</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1270</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1270</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1270</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1270</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1283</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1284</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1284</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1284</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1284</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1274</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1275</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1274</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1275</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1285</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1286</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1287</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1288</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1289</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1290</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1291</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1292</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1293</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1294</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1295</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1296</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1297</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1298</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1274</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1275</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1299</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1269</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1270</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1269</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1270</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1276</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1277</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1300</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1301</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1301</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1301</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1300</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1301</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1300</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1301</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1302</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1268</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1273</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1303</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1304</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1267</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1267</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1267</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1268</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1268</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1268</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1321</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1321</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1321</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1269</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1270</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1283</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1284</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1270</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1270</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1270</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1269</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1275</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1275</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1275</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1274</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1305</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1306</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1307</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1305</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1306</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1307</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1300</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1301</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1269</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1270</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1267</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1268</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1268</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1268</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1308</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1273</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1276</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1277</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1300</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1301</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1410</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1410</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1410</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1410</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1410</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1410</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1410</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1410</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1410</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1410</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1410</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1410</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1410</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1410</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1410</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1410</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1410</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1410</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1410</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1410</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1511</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1828</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1511</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1828</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1511</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1828</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1829</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1828</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1511</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1828</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1410</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1410</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1410</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1410</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1410</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1410</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1410</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1410</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1613</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1613</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1613</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1613</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1613</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1613</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1613</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1613</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1613</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1613</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1613</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1692</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1691</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2156</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2157</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1613</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1613</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1613</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1613</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1613</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1613</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1613</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1613</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1613</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1613</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1613</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1613</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1613</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1613</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1613</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1613</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1613</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1613</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1613</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1613</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1613</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1613</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1613</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1613</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1613</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1613</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1613</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1613</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1613</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1613</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1613</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1613</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1613</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1613</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1613</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1613</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1613</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1613</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1613</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1613</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1613</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1613</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1613</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1613</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1613</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1613</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1964</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1964</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1964</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1964</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1964</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1964</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1964</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1964</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1964</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1964</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1964</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1964</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1964</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1964</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1964</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1964</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1964</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1964</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1964</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1964</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1964</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1964</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1964</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1964</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1964</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1964</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2930</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1964</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2043</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2043</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2043</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2043</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2043</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2043</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2043</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2043</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2043</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2043</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2043</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2043</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2043</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2043</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2043</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2043</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2043</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2043</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2043</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2043</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2043</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2845</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2043</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2043</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2043</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2043</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2043</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2043</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2043</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2183</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2158</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2159</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1284</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2158</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2159</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1284</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2158</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2159</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1284</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2158</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2159</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1284</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2043</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2184</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2185</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2185</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2185</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2183</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2191</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2191</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2191</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2191</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2191</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2191</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2191</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2191</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2191</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2191</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2191</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2191</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2191</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2191</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2191</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2191</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2191</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2191</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2260</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2260</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2260</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2260</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2191</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2191</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2846</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2847</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2931</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2930</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2930</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2930</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2930</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2930</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2930</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2930</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2930</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2930</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2930</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2931</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2931</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2931</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2931</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2931</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2931</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2931</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2931</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2931</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2931</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2916</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2916</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2918</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2915</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2917</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2915</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2915</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2915</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2915</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2915</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2915</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2915</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2915</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2915</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2915</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2917</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2917</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2917</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2917</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2917</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2917</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2917</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2917</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2917</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2917</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2918</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2918</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2918</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2918</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2918</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2918</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2918</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2918</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2918</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2915</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2915</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2915</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2915</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2915</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2915</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2915</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2915</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2915</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2917</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2917</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2917</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2917</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2917</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2917</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2917</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2917</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2917</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2917</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2917</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2917</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2917</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2917</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2917</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2917</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2917</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2917</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1308</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1273</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2766</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2767</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2791</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1273</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1270</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2791</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1273</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1270</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2769</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1268</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2770</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1277</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2919</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2920</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2920</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2920</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2920</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2775</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2776</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2777</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2775</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2776</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2920</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2920</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2775</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2776</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2922</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2922</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1270</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1270</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1277</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1277</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2766</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2767</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2846</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2846</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2846</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2766</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2767</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2766</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2767</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2766</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2767</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1276</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1276</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1276</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1276</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1276</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1276</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1277</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1277</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1277</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1277</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1277</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1277</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2921</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2921</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1277</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1308</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1273</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1270</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1308</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1273</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1270</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2740</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2741</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2740</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2740</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2741</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2741</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2802</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2741</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2741</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2741</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2741</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2741</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2741</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2741</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2741</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2914</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2914</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2914</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2914</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2914</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2914</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2914</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2914</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2914</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2914</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2914</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2914</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2914</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2914</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2914</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2914</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2914</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2914</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2914</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2914</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2914</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2914</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1301</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1301</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2020-02-06T08:35:33Z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