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Mestrado\Arquivos auxiliares\"/>
    </mc:Choice>
  </mc:AlternateContent>
  <xr:revisionPtr revIDLastSave="0" documentId="13_ncr:1_{8DC7C574-FC62-41BA-8206-002A969D7D9A}" xr6:coauthVersionLast="47" xr6:coauthVersionMax="47" xr10:uidLastSave="{00000000-0000-0000-0000-000000000000}"/>
  <bookViews>
    <workbookView xWindow="-98" yWindow="-98" windowWidth="28996" windowHeight="15796" activeTab="1" xr2:uid="{82B4205D-44AF-4B33-950B-D8AB33479EE6}"/>
  </bookViews>
  <sheets>
    <sheet name="Questions-Developer&amp;Specialist" sheetId="42" r:id="rId1"/>
    <sheet name="Questions-Student-Group-A" sheetId="1" r:id="rId2"/>
    <sheet name="Questions-Student-Adjustment" sheetId="43" r:id="rId3"/>
    <sheet name="Developer (1)" sheetId="2" r:id="rId4"/>
    <sheet name="Developer (2)" sheetId="4" r:id="rId5"/>
    <sheet name="Specialist (3)" sheetId="12" r:id="rId6"/>
    <sheet name="Specialist (4)" sheetId="5" r:id="rId7"/>
    <sheet name="Specialist (5)" sheetId="13" r:id="rId8"/>
    <sheet name="Specialist (6)" sheetId="14" r:id="rId9"/>
    <sheet name="Specialist (7)" sheetId="15" r:id="rId10"/>
    <sheet name="Specialist (8)" sheetId="16" r:id="rId11"/>
    <sheet name="Student (20)" sheetId="17" r:id="rId12"/>
    <sheet name="Student (21)" sheetId="18" r:id="rId13"/>
    <sheet name="Student (22)" sheetId="19" r:id="rId14"/>
    <sheet name="Student (24)" sheetId="20" r:id="rId15"/>
    <sheet name="Student (25)" sheetId="21" r:id="rId16"/>
    <sheet name="Student (26)" sheetId="22" r:id="rId17"/>
    <sheet name="Student (27)" sheetId="23" r:id="rId18"/>
    <sheet name="Student (28)" sheetId="24" r:id="rId19"/>
    <sheet name="Student (29)" sheetId="25" r:id="rId20"/>
    <sheet name="Student (30)" sheetId="26" r:id="rId21"/>
    <sheet name="Student (31)" sheetId="27" r:id="rId22"/>
    <sheet name="Student (32)" sheetId="28" r:id="rId23"/>
    <sheet name="Student (33)" sheetId="29" r:id="rId24"/>
    <sheet name="Student (35)" sheetId="31" r:id="rId25"/>
    <sheet name="Student (36)" sheetId="32" r:id="rId26"/>
    <sheet name="Student (1)" sheetId="33" r:id="rId27"/>
    <sheet name="Student (2)" sheetId="34" r:id="rId28"/>
    <sheet name="Student (3)" sheetId="35" r:id="rId29"/>
    <sheet name="Student (4)" sheetId="36" r:id="rId30"/>
    <sheet name="Student (5)" sheetId="37" r:id="rId31"/>
    <sheet name="Student (6)" sheetId="38" r:id="rId32"/>
    <sheet name="Student (7)" sheetId="39" r:id="rId33"/>
    <sheet name="Student (9)" sheetId="40" r:id="rId34"/>
    <sheet name="Student (10)" sheetId="41" r:id="rId3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3" i="43" l="1"/>
  <c r="F45" i="43"/>
  <c r="F46" i="43"/>
  <c r="G46" i="43" s="1"/>
  <c r="F47" i="43"/>
  <c r="G47" i="43" s="1"/>
  <c r="F48" i="43"/>
  <c r="F49" i="43"/>
  <c r="F50" i="43"/>
  <c r="F51" i="43"/>
  <c r="F52" i="43"/>
  <c r="E46" i="43"/>
  <c r="E47" i="43"/>
  <c r="E48" i="43"/>
  <c r="E49" i="43"/>
  <c r="E50" i="43"/>
  <c r="E51" i="43"/>
  <c r="G51" i="43" s="1"/>
  <c r="E52" i="43"/>
  <c r="E45" i="43"/>
  <c r="B46" i="43"/>
  <c r="C46" i="43"/>
  <c r="B47" i="43"/>
  <c r="C47" i="43"/>
  <c r="B48" i="43"/>
  <c r="C48" i="43"/>
  <c r="B49" i="43"/>
  <c r="C49" i="43"/>
  <c r="D49" i="43" s="1"/>
  <c r="B50" i="43"/>
  <c r="D50" i="43" s="1"/>
  <c r="C50" i="43"/>
  <c r="B51" i="43"/>
  <c r="D51" i="43" s="1"/>
  <c r="C51" i="43"/>
  <c r="B52" i="43"/>
  <c r="C52" i="43"/>
  <c r="C45" i="43"/>
  <c r="D52" i="43"/>
  <c r="B45" i="43"/>
  <c r="B40" i="43"/>
  <c r="E33" i="43"/>
  <c r="F33" i="43"/>
  <c r="E34" i="43"/>
  <c r="F34" i="43"/>
  <c r="E35" i="43"/>
  <c r="G35" i="43" s="1"/>
  <c r="F35" i="43"/>
  <c r="E36" i="43"/>
  <c r="F36" i="43"/>
  <c r="E37" i="43"/>
  <c r="F37" i="43"/>
  <c r="E38" i="43"/>
  <c r="F38" i="43"/>
  <c r="E39" i="43"/>
  <c r="F39" i="43"/>
  <c r="F32" i="43"/>
  <c r="G32" i="43" s="1"/>
  <c r="G38" i="43"/>
  <c r="E32" i="43"/>
  <c r="B33" i="43"/>
  <c r="D33" i="43" s="1"/>
  <c r="C33" i="43"/>
  <c r="B34" i="43"/>
  <c r="C34" i="43"/>
  <c r="B35" i="43"/>
  <c r="C35" i="43"/>
  <c r="B36" i="43"/>
  <c r="C36" i="43"/>
  <c r="B37" i="43"/>
  <c r="C37" i="43"/>
  <c r="B38" i="43"/>
  <c r="C38" i="43"/>
  <c r="B39" i="43"/>
  <c r="D39" i="43" s="1"/>
  <c r="C39" i="43"/>
  <c r="C32" i="43"/>
  <c r="B32" i="43"/>
  <c r="B27" i="43"/>
  <c r="E20" i="43"/>
  <c r="F20" i="43"/>
  <c r="E21" i="43"/>
  <c r="F21" i="43"/>
  <c r="E22" i="43"/>
  <c r="F22" i="43"/>
  <c r="E23" i="43"/>
  <c r="F23" i="43"/>
  <c r="E24" i="43"/>
  <c r="F24" i="43"/>
  <c r="E25" i="43"/>
  <c r="F25" i="43"/>
  <c r="E26" i="43"/>
  <c r="F26" i="43"/>
  <c r="F19" i="43"/>
  <c r="E19" i="43"/>
  <c r="C26" i="43"/>
  <c r="B26" i="43"/>
  <c r="C25" i="43"/>
  <c r="B25" i="43"/>
  <c r="C24" i="43"/>
  <c r="B24" i="43"/>
  <c r="C23" i="43"/>
  <c r="B23" i="43"/>
  <c r="C22" i="43"/>
  <c r="B22" i="43"/>
  <c r="D22" i="43" s="1"/>
  <c r="C21" i="43"/>
  <c r="B21" i="43"/>
  <c r="C20" i="43"/>
  <c r="B20" i="43"/>
  <c r="D20" i="43" s="1"/>
  <c r="D23" i="43"/>
  <c r="D25" i="43"/>
  <c r="C19" i="43"/>
  <c r="D19" i="43" s="1"/>
  <c r="B19" i="43"/>
  <c r="G13" i="43"/>
  <c r="F13" i="43"/>
  <c r="E13" i="43"/>
  <c r="D13" i="43"/>
  <c r="C13" i="43"/>
  <c r="B13" i="43"/>
  <c r="G6" i="43"/>
  <c r="G7" i="43"/>
  <c r="G8" i="43"/>
  <c r="G9" i="43"/>
  <c r="G10" i="43"/>
  <c r="G11" i="43"/>
  <c r="G12" i="43"/>
  <c r="G5" i="43"/>
  <c r="F6" i="43"/>
  <c r="F7" i="43"/>
  <c r="F8" i="43"/>
  <c r="F9" i="43"/>
  <c r="F10" i="43"/>
  <c r="F11" i="43"/>
  <c r="F12" i="43"/>
  <c r="F5" i="43"/>
  <c r="E6" i="43"/>
  <c r="E7" i="43"/>
  <c r="E8" i="43"/>
  <c r="E9" i="43"/>
  <c r="E10" i="43"/>
  <c r="E11" i="43"/>
  <c r="E12" i="43"/>
  <c r="E5" i="43"/>
  <c r="D6" i="43"/>
  <c r="D7" i="43"/>
  <c r="D8" i="43"/>
  <c r="D9" i="43"/>
  <c r="D10" i="43"/>
  <c r="D11" i="43"/>
  <c r="D12" i="43"/>
  <c r="D5" i="43"/>
  <c r="C6" i="43"/>
  <c r="C7" i="43"/>
  <c r="C8" i="43"/>
  <c r="C9" i="43"/>
  <c r="C10" i="43"/>
  <c r="C11" i="43"/>
  <c r="C12" i="43"/>
  <c r="C5" i="43"/>
  <c r="B6" i="43"/>
  <c r="B7" i="43"/>
  <c r="B8" i="43"/>
  <c r="B9" i="43"/>
  <c r="B10" i="43"/>
  <c r="B11" i="43"/>
  <c r="B12" i="43"/>
  <c r="B5" i="43"/>
  <c r="G48" i="43"/>
  <c r="D47" i="43"/>
  <c r="D46" i="43"/>
  <c r="D38" i="43"/>
  <c r="G37" i="43"/>
  <c r="D36" i="43"/>
  <c r="G34" i="43"/>
  <c r="G33" i="43"/>
  <c r="D32" i="43"/>
  <c r="B14" i="43"/>
  <c r="G24" i="43"/>
  <c r="D24" i="43"/>
  <c r="G23" i="43"/>
  <c r="G20" i="43"/>
  <c r="G19" i="43"/>
  <c r="F14" i="43"/>
  <c r="D14" i="43"/>
  <c r="G46" i="1"/>
  <c r="G47" i="1"/>
  <c r="G48" i="1"/>
  <c r="G49" i="1"/>
  <c r="G50" i="1"/>
  <c r="G51" i="1"/>
  <c r="G52" i="1"/>
  <c r="D46" i="1"/>
  <c r="D47" i="1"/>
  <c r="D48" i="1"/>
  <c r="D49" i="1"/>
  <c r="D50" i="1"/>
  <c r="D51" i="1"/>
  <c r="D52" i="1"/>
  <c r="D45" i="1"/>
  <c r="G45" i="1"/>
  <c r="G33" i="1"/>
  <c r="G34" i="1"/>
  <c r="G35" i="1"/>
  <c r="G36" i="1"/>
  <c r="G37" i="1"/>
  <c r="G38" i="1"/>
  <c r="G39" i="1"/>
  <c r="G32" i="1"/>
  <c r="D33" i="1"/>
  <c r="D34" i="1"/>
  <c r="D35" i="1"/>
  <c r="D36" i="1"/>
  <c r="D37" i="1"/>
  <c r="D38" i="1"/>
  <c r="D39" i="1"/>
  <c r="D32" i="1"/>
  <c r="G20" i="1"/>
  <c r="G21" i="1"/>
  <c r="G22" i="1"/>
  <c r="G23" i="1"/>
  <c r="G24" i="1"/>
  <c r="G25" i="1"/>
  <c r="G26" i="1"/>
  <c r="G19" i="1"/>
  <c r="D20" i="1"/>
  <c r="D21" i="1"/>
  <c r="D22" i="1"/>
  <c r="D23" i="1"/>
  <c r="D24" i="1"/>
  <c r="D25" i="1"/>
  <c r="D26" i="1"/>
  <c r="D19" i="1"/>
  <c r="B53" i="1"/>
  <c r="F45" i="1"/>
  <c r="F46" i="1"/>
  <c r="F47" i="1"/>
  <c r="F48" i="1"/>
  <c r="F49" i="1"/>
  <c r="F50" i="1"/>
  <c r="F51" i="1"/>
  <c r="F52" i="1"/>
  <c r="E46" i="1"/>
  <c r="E47" i="1"/>
  <c r="E48" i="1"/>
  <c r="E49" i="1"/>
  <c r="E50" i="1"/>
  <c r="E51" i="1"/>
  <c r="E52" i="1"/>
  <c r="E45" i="1"/>
  <c r="C46" i="1"/>
  <c r="C47" i="1"/>
  <c r="C48" i="1"/>
  <c r="C49" i="1"/>
  <c r="C50" i="1"/>
  <c r="C51" i="1"/>
  <c r="C52" i="1"/>
  <c r="C45" i="1"/>
  <c r="B46" i="1"/>
  <c r="B47" i="1"/>
  <c r="B48" i="1"/>
  <c r="B49" i="1"/>
  <c r="B50" i="1"/>
  <c r="B51" i="1"/>
  <c r="B52" i="1"/>
  <c r="B45" i="1"/>
  <c r="B40" i="1"/>
  <c r="F33" i="1"/>
  <c r="F34" i="1"/>
  <c r="F35" i="1"/>
  <c r="F36" i="1"/>
  <c r="F37" i="1"/>
  <c r="F38" i="1"/>
  <c r="F39" i="1"/>
  <c r="F32" i="1"/>
  <c r="E33" i="1"/>
  <c r="E34" i="1"/>
  <c r="E35" i="1"/>
  <c r="E36" i="1"/>
  <c r="E37" i="1"/>
  <c r="E38" i="1"/>
  <c r="E39" i="1"/>
  <c r="E32" i="1"/>
  <c r="C32" i="1"/>
  <c r="C33" i="1"/>
  <c r="C34" i="1"/>
  <c r="C35" i="1"/>
  <c r="C36" i="1"/>
  <c r="C37" i="1"/>
  <c r="C38" i="1"/>
  <c r="C39" i="1"/>
  <c r="B33" i="1"/>
  <c r="B34" i="1"/>
  <c r="B35" i="1"/>
  <c r="B36" i="1"/>
  <c r="B37" i="1"/>
  <c r="B38" i="1"/>
  <c r="B39" i="1"/>
  <c r="B32" i="1"/>
  <c r="B27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F19" i="1"/>
  <c r="E19" i="1"/>
  <c r="C20" i="1"/>
  <c r="C21" i="1"/>
  <c r="C22" i="1"/>
  <c r="C23" i="1"/>
  <c r="C24" i="1"/>
  <c r="C25" i="1"/>
  <c r="C26" i="1"/>
  <c r="C19" i="1"/>
  <c r="C19" i="42"/>
  <c r="B20" i="1"/>
  <c r="B21" i="1"/>
  <c r="B22" i="1"/>
  <c r="B23" i="1"/>
  <c r="B24" i="1"/>
  <c r="B25" i="1"/>
  <c r="B26" i="1"/>
  <c r="B19" i="1"/>
  <c r="G13" i="1"/>
  <c r="F13" i="1"/>
  <c r="G6" i="1"/>
  <c r="G7" i="1"/>
  <c r="G8" i="1"/>
  <c r="G9" i="1"/>
  <c r="G10" i="1"/>
  <c r="G11" i="1"/>
  <c r="G12" i="1"/>
  <c r="G5" i="1"/>
  <c r="F6" i="1"/>
  <c r="F7" i="1"/>
  <c r="F8" i="1"/>
  <c r="F9" i="1"/>
  <c r="F10" i="1"/>
  <c r="F11" i="1"/>
  <c r="F12" i="1"/>
  <c r="F5" i="1"/>
  <c r="E13" i="1"/>
  <c r="D13" i="1"/>
  <c r="E6" i="1"/>
  <c r="E7" i="1"/>
  <c r="E8" i="1"/>
  <c r="E9" i="1"/>
  <c r="E10" i="1"/>
  <c r="E11" i="1"/>
  <c r="E12" i="1"/>
  <c r="E5" i="1"/>
  <c r="D6" i="1"/>
  <c r="D7" i="1"/>
  <c r="D8" i="1"/>
  <c r="D9" i="1"/>
  <c r="D10" i="1"/>
  <c r="D11" i="1"/>
  <c r="D12" i="1"/>
  <c r="D5" i="1"/>
  <c r="C13" i="1"/>
  <c r="C6" i="1"/>
  <c r="C7" i="1"/>
  <c r="C8" i="1"/>
  <c r="C9" i="1"/>
  <c r="C10" i="1"/>
  <c r="C11" i="1"/>
  <c r="C12" i="1"/>
  <c r="C5" i="1"/>
  <c r="B13" i="1"/>
  <c r="B6" i="1"/>
  <c r="B7" i="1"/>
  <c r="B8" i="1"/>
  <c r="B9" i="1"/>
  <c r="B10" i="1"/>
  <c r="B11" i="1"/>
  <c r="B12" i="1"/>
  <c r="B5" i="1"/>
  <c r="B53" i="42"/>
  <c r="F52" i="42"/>
  <c r="E52" i="42"/>
  <c r="C52" i="42"/>
  <c r="B52" i="42"/>
  <c r="F51" i="42"/>
  <c r="E51" i="42"/>
  <c r="C51" i="42"/>
  <c r="B51" i="42"/>
  <c r="F50" i="42"/>
  <c r="E50" i="42"/>
  <c r="C50" i="42"/>
  <c r="B50" i="42"/>
  <c r="F49" i="42"/>
  <c r="E49" i="42"/>
  <c r="C49" i="42"/>
  <c r="B49" i="42"/>
  <c r="F48" i="42"/>
  <c r="E48" i="42"/>
  <c r="C48" i="42"/>
  <c r="B48" i="42"/>
  <c r="F47" i="42"/>
  <c r="E47" i="42"/>
  <c r="C47" i="42"/>
  <c r="B47" i="42"/>
  <c r="F46" i="42"/>
  <c r="E46" i="42"/>
  <c r="C46" i="42"/>
  <c r="B46" i="42"/>
  <c r="F45" i="42"/>
  <c r="E45" i="42"/>
  <c r="C45" i="42"/>
  <c r="B45" i="42"/>
  <c r="B40" i="42"/>
  <c r="F39" i="42"/>
  <c r="E39" i="42"/>
  <c r="C39" i="42"/>
  <c r="B39" i="42"/>
  <c r="F38" i="42"/>
  <c r="E38" i="42"/>
  <c r="C38" i="42"/>
  <c r="B38" i="42"/>
  <c r="F37" i="42"/>
  <c r="E37" i="42"/>
  <c r="C37" i="42"/>
  <c r="B37" i="42"/>
  <c r="F36" i="42"/>
  <c r="E36" i="42"/>
  <c r="C36" i="42"/>
  <c r="B36" i="42"/>
  <c r="F35" i="42"/>
  <c r="E35" i="42"/>
  <c r="C35" i="42"/>
  <c r="B35" i="42"/>
  <c r="F34" i="42"/>
  <c r="E34" i="42"/>
  <c r="C34" i="42"/>
  <c r="B34" i="42"/>
  <c r="F33" i="42"/>
  <c r="E33" i="42"/>
  <c r="C33" i="42"/>
  <c r="B33" i="42"/>
  <c r="F32" i="42"/>
  <c r="E32" i="42"/>
  <c r="C32" i="42"/>
  <c r="B32" i="42"/>
  <c r="B27" i="42"/>
  <c r="B14" i="42" s="1"/>
  <c r="F26" i="42"/>
  <c r="E26" i="42"/>
  <c r="C26" i="42"/>
  <c r="B26" i="42"/>
  <c r="F25" i="42"/>
  <c r="E25" i="42"/>
  <c r="C25" i="42"/>
  <c r="B25" i="42"/>
  <c r="F24" i="42"/>
  <c r="E24" i="42"/>
  <c r="C24" i="42"/>
  <c r="B24" i="42"/>
  <c r="F23" i="42"/>
  <c r="E23" i="42"/>
  <c r="C23" i="42"/>
  <c r="B23" i="42"/>
  <c r="F22" i="42"/>
  <c r="E22" i="42"/>
  <c r="C22" i="42"/>
  <c r="B22" i="42"/>
  <c r="F21" i="42"/>
  <c r="E21" i="42"/>
  <c r="C21" i="42"/>
  <c r="B21" i="42"/>
  <c r="F20" i="42"/>
  <c r="E20" i="42"/>
  <c r="C20" i="42"/>
  <c r="B20" i="42"/>
  <c r="F19" i="42"/>
  <c r="E19" i="42"/>
  <c r="B19" i="42"/>
  <c r="F14" i="42"/>
  <c r="D14" i="42"/>
  <c r="G13" i="42"/>
  <c r="F13" i="42"/>
  <c r="H46" i="42" s="1"/>
  <c r="E13" i="42"/>
  <c r="D13" i="42"/>
  <c r="H35" i="42" s="1"/>
  <c r="C13" i="42"/>
  <c r="B13" i="42"/>
  <c r="G12" i="42"/>
  <c r="F12" i="42"/>
  <c r="E12" i="42"/>
  <c r="D12" i="42"/>
  <c r="C12" i="42"/>
  <c r="B12" i="42"/>
  <c r="G11" i="42"/>
  <c r="F11" i="42"/>
  <c r="E11" i="42"/>
  <c r="D11" i="42"/>
  <c r="C11" i="42"/>
  <c r="B11" i="42"/>
  <c r="G10" i="42"/>
  <c r="F10" i="42"/>
  <c r="E10" i="42"/>
  <c r="D10" i="42"/>
  <c r="C10" i="42"/>
  <c r="B10" i="42"/>
  <c r="G9" i="42"/>
  <c r="F9" i="42"/>
  <c r="E9" i="42"/>
  <c r="D9" i="42"/>
  <c r="C9" i="42"/>
  <c r="B9" i="42"/>
  <c r="G8" i="42"/>
  <c r="F8" i="42"/>
  <c r="E8" i="42"/>
  <c r="D8" i="42"/>
  <c r="C8" i="42"/>
  <c r="B8" i="42"/>
  <c r="G7" i="42"/>
  <c r="F7" i="42"/>
  <c r="E7" i="42"/>
  <c r="D7" i="42"/>
  <c r="C7" i="42"/>
  <c r="B7" i="42"/>
  <c r="G6" i="42"/>
  <c r="F6" i="42"/>
  <c r="E6" i="42"/>
  <c r="D6" i="42"/>
  <c r="C6" i="42"/>
  <c r="B6" i="42"/>
  <c r="G5" i="42"/>
  <c r="F5" i="42"/>
  <c r="E5" i="42"/>
  <c r="D5" i="42"/>
  <c r="C5" i="42"/>
  <c r="B5" i="42"/>
  <c r="P40" i="41"/>
  <c r="J40" i="41"/>
  <c r="D40" i="41"/>
  <c r="C36" i="41"/>
  <c r="B36" i="41"/>
  <c r="Q30" i="41"/>
  <c r="K30" i="41"/>
  <c r="E30" i="41"/>
  <c r="P25" i="41"/>
  <c r="O47" i="41" s="1"/>
  <c r="N25" i="41"/>
  <c r="O37" i="41" s="1"/>
  <c r="M25" i="41"/>
  <c r="J25" i="41"/>
  <c r="I47" i="41" s="1"/>
  <c r="H25" i="41"/>
  <c r="G25" i="41"/>
  <c r="D25" i="41"/>
  <c r="B25" i="41"/>
  <c r="C37" i="41" s="1"/>
  <c r="A25" i="41"/>
  <c r="P24" i="41"/>
  <c r="O46" i="41" s="1"/>
  <c r="N24" i="41"/>
  <c r="O36" i="41" s="1"/>
  <c r="M24" i="41"/>
  <c r="J24" i="41"/>
  <c r="I46" i="41" s="1"/>
  <c r="H24" i="41"/>
  <c r="I36" i="41" s="1"/>
  <c r="G24" i="41"/>
  <c r="D24" i="41"/>
  <c r="B24" i="41"/>
  <c r="A24" i="41"/>
  <c r="P23" i="41"/>
  <c r="O45" i="41" s="1"/>
  <c r="N23" i="41"/>
  <c r="N35" i="41" s="1"/>
  <c r="M23" i="41"/>
  <c r="J23" i="41"/>
  <c r="H23" i="41"/>
  <c r="I35" i="41" s="1"/>
  <c r="G23" i="41"/>
  <c r="D23" i="41"/>
  <c r="C45" i="41" s="1"/>
  <c r="B23" i="41"/>
  <c r="C35" i="41" s="1"/>
  <c r="A23" i="41"/>
  <c r="P22" i="41"/>
  <c r="O44" i="41" s="1"/>
  <c r="N22" i="41"/>
  <c r="O34" i="41" s="1"/>
  <c r="M22" i="41"/>
  <c r="J22" i="41"/>
  <c r="I44" i="41" s="1"/>
  <c r="H22" i="41"/>
  <c r="I34" i="41" s="1"/>
  <c r="G22" i="41"/>
  <c r="D22" i="41"/>
  <c r="B22" i="41"/>
  <c r="C34" i="41" s="1"/>
  <c r="A22" i="41"/>
  <c r="P21" i="41"/>
  <c r="O43" i="41" s="1"/>
  <c r="N21" i="41"/>
  <c r="O33" i="41" s="1"/>
  <c r="M21" i="41"/>
  <c r="J21" i="41"/>
  <c r="I43" i="41" s="1"/>
  <c r="H21" i="41"/>
  <c r="I33" i="41" s="1"/>
  <c r="G21" i="41"/>
  <c r="D21" i="41"/>
  <c r="C43" i="41" s="1"/>
  <c r="B21" i="41"/>
  <c r="B33" i="41" s="1"/>
  <c r="A21" i="41"/>
  <c r="P20" i="41"/>
  <c r="N20" i="41"/>
  <c r="O32" i="41" s="1"/>
  <c r="M20" i="41"/>
  <c r="J20" i="41"/>
  <c r="I42" i="41" s="1"/>
  <c r="H20" i="41"/>
  <c r="I32" i="41" s="1"/>
  <c r="G20" i="41"/>
  <c r="D20" i="41"/>
  <c r="C42" i="41" s="1"/>
  <c r="B20" i="41"/>
  <c r="A20" i="41"/>
  <c r="P19" i="41"/>
  <c r="O41" i="41" s="1"/>
  <c r="N19" i="41"/>
  <c r="O31" i="41" s="1"/>
  <c r="M19" i="41"/>
  <c r="J19" i="41"/>
  <c r="I41" i="41" s="1"/>
  <c r="H19" i="41"/>
  <c r="I31" i="41" s="1"/>
  <c r="G19" i="41"/>
  <c r="D19" i="41"/>
  <c r="C41" i="41" s="1"/>
  <c r="B19" i="41"/>
  <c r="C31" i="41" s="1"/>
  <c r="A19" i="41"/>
  <c r="P18" i="41"/>
  <c r="N18" i="41"/>
  <c r="N30" i="41" s="1"/>
  <c r="M18" i="41"/>
  <c r="J18" i="41"/>
  <c r="I40" i="41" s="1"/>
  <c r="H18" i="41"/>
  <c r="J30" i="41" s="1"/>
  <c r="G18" i="41"/>
  <c r="D18" i="41"/>
  <c r="C40" i="41" s="1"/>
  <c r="B18" i="41"/>
  <c r="A18" i="41"/>
  <c r="N15" i="41"/>
  <c r="Q14" i="41" s="1"/>
  <c r="H15" i="41"/>
  <c r="K14" i="41" s="1"/>
  <c r="B15" i="41"/>
  <c r="E14" i="41" s="1"/>
  <c r="P40" i="40"/>
  <c r="J40" i="40"/>
  <c r="D40" i="40"/>
  <c r="C36" i="40"/>
  <c r="B36" i="40"/>
  <c r="B34" i="40"/>
  <c r="C33" i="40"/>
  <c r="C31" i="40"/>
  <c r="Q30" i="40"/>
  <c r="K30" i="40"/>
  <c r="E30" i="40"/>
  <c r="P25" i="40"/>
  <c r="O47" i="40" s="1"/>
  <c r="N25" i="40"/>
  <c r="O37" i="40" s="1"/>
  <c r="M25" i="40"/>
  <c r="J25" i="40"/>
  <c r="I47" i="40" s="1"/>
  <c r="H25" i="40"/>
  <c r="G25" i="40"/>
  <c r="D25" i="40"/>
  <c r="B25" i="40"/>
  <c r="C25" i="40" s="1"/>
  <c r="A25" i="40"/>
  <c r="P24" i="40"/>
  <c r="O46" i="40" s="1"/>
  <c r="N24" i="40"/>
  <c r="M24" i="40"/>
  <c r="J24" i="40"/>
  <c r="I46" i="40" s="1"/>
  <c r="H24" i="40"/>
  <c r="H36" i="40" s="1"/>
  <c r="G24" i="40"/>
  <c r="D24" i="40"/>
  <c r="B24" i="40"/>
  <c r="C24" i="40" s="1"/>
  <c r="A24" i="40"/>
  <c r="P23" i="40"/>
  <c r="N23" i="40"/>
  <c r="N35" i="40" s="1"/>
  <c r="M23" i="40"/>
  <c r="J23" i="40"/>
  <c r="H23" i="40"/>
  <c r="I35" i="40" s="1"/>
  <c r="G23" i="40"/>
  <c r="D23" i="40"/>
  <c r="C45" i="40" s="1"/>
  <c r="B23" i="40"/>
  <c r="C35" i="40" s="1"/>
  <c r="A23" i="40"/>
  <c r="P22" i="40"/>
  <c r="O44" i="40" s="1"/>
  <c r="N22" i="40"/>
  <c r="O34" i="40" s="1"/>
  <c r="M22" i="40"/>
  <c r="J22" i="40"/>
  <c r="I44" i="40" s="1"/>
  <c r="H22" i="40"/>
  <c r="I34" i="40" s="1"/>
  <c r="G22" i="40"/>
  <c r="D22" i="40"/>
  <c r="B22" i="40"/>
  <c r="C22" i="40" s="1"/>
  <c r="A22" i="40"/>
  <c r="P21" i="40"/>
  <c r="N21" i="40"/>
  <c r="O33" i="40" s="1"/>
  <c r="M21" i="40"/>
  <c r="J21" i="40"/>
  <c r="H43" i="40" s="1"/>
  <c r="H21" i="40"/>
  <c r="G21" i="40"/>
  <c r="D21" i="40"/>
  <c r="C43" i="40" s="1"/>
  <c r="B21" i="40"/>
  <c r="B33" i="40" s="1"/>
  <c r="A21" i="40"/>
  <c r="P20" i="40"/>
  <c r="O42" i="40" s="1"/>
  <c r="N20" i="40"/>
  <c r="O32" i="40" s="1"/>
  <c r="M20" i="40"/>
  <c r="J20" i="40"/>
  <c r="I42" i="40" s="1"/>
  <c r="H20" i="40"/>
  <c r="I32" i="40" s="1"/>
  <c r="G20" i="40"/>
  <c r="D20" i="40"/>
  <c r="B20" i="40"/>
  <c r="C20" i="40" s="1"/>
  <c r="A20" i="40"/>
  <c r="P19" i="40"/>
  <c r="N19" i="40"/>
  <c r="M19" i="40"/>
  <c r="J19" i="40"/>
  <c r="I41" i="40" s="1"/>
  <c r="H19" i="40"/>
  <c r="G19" i="40"/>
  <c r="D19" i="40"/>
  <c r="C41" i="40" s="1"/>
  <c r="B19" i="40"/>
  <c r="B31" i="40" s="1"/>
  <c r="A19" i="40"/>
  <c r="P18" i="40"/>
  <c r="O40" i="40" s="1"/>
  <c r="N18" i="40"/>
  <c r="N30" i="40" s="1"/>
  <c r="M18" i="40"/>
  <c r="J18" i="40"/>
  <c r="H18" i="40"/>
  <c r="J30" i="40" s="1"/>
  <c r="G18" i="40"/>
  <c r="D18" i="40"/>
  <c r="C40" i="40" s="1"/>
  <c r="B18" i="40"/>
  <c r="C21" i="40" s="1"/>
  <c r="A18" i="40"/>
  <c r="N15" i="40"/>
  <c r="Q14" i="40" s="1"/>
  <c r="H15" i="40"/>
  <c r="K14" i="40" s="1"/>
  <c r="B15" i="40"/>
  <c r="C14" i="40" s="1"/>
  <c r="E14" i="40"/>
  <c r="P40" i="39"/>
  <c r="J40" i="39"/>
  <c r="D40" i="39"/>
  <c r="Q30" i="39"/>
  <c r="K30" i="39"/>
  <c r="E30" i="39"/>
  <c r="P25" i="39"/>
  <c r="O47" i="39" s="1"/>
  <c r="N25" i="39"/>
  <c r="O37" i="39" s="1"/>
  <c r="M25" i="39"/>
  <c r="J25" i="39"/>
  <c r="I47" i="39" s="1"/>
  <c r="H25" i="39"/>
  <c r="G25" i="39"/>
  <c r="D25" i="39"/>
  <c r="B25" i="39"/>
  <c r="A25" i="39"/>
  <c r="P24" i="39"/>
  <c r="O46" i="39" s="1"/>
  <c r="N24" i="39"/>
  <c r="O36" i="39" s="1"/>
  <c r="M24" i="39"/>
  <c r="J24" i="39"/>
  <c r="I46" i="39" s="1"/>
  <c r="H24" i="39"/>
  <c r="I36" i="39" s="1"/>
  <c r="G24" i="39"/>
  <c r="D24" i="39"/>
  <c r="B24" i="39"/>
  <c r="C36" i="39" s="1"/>
  <c r="A24" i="39"/>
  <c r="P23" i="39"/>
  <c r="N23" i="39"/>
  <c r="N35" i="39" s="1"/>
  <c r="M23" i="39"/>
  <c r="J23" i="39"/>
  <c r="H23" i="39"/>
  <c r="I35" i="39" s="1"/>
  <c r="G23" i="39"/>
  <c r="D23" i="39"/>
  <c r="C45" i="39" s="1"/>
  <c r="B23" i="39"/>
  <c r="C35" i="39" s="1"/>
  <c r="A23" i="39"/>
  <c r="P22" i="39"/>
  <c r="O44" i="39" s="1"/>
  <c r="N22" i="39"/>
  <c r="O34" i="39" s="1"/>
  <c r="M22" i="39"/>
  <c r="J22" i="39"/>
  <c r="I44" i="39" s="1"/>
  <c r="H22" i="39"/>
  <c r="I34" i="39" s="1"/>
  <c r="G22" i="39"/>
  <c r="D22" i="39"/>
  <c r="B22" i="39"/>
  <c r="A22" i="39"/>
  <c r="P21" i="39"/>
  <c r="N21" i="39"/>
  <c r="M21" i="39"/>
  <c r="J21" i="39"/>
  <c r="I43" i="39" s="1"/>
  <c r="H21" i="39"/>
  <c r="G21" i="39"/>
  <c r="D21" i="39"/>
  <c r="C43" i="39" s="1"/>
  <c r="B21" i="39"/>
  <c r="B33" i="39" s="1"/>
  <c r="A21" i="39"/>
  <c r="P20" i="39"/>
  <c r="O42" i="39" s="1"/>
  <c r="N20" i="39"/>
  <c r="O32" i="39" s="1"/>
  <c r="M20" i="39"/>
  <c r="J20" i="39"/>
  <c r="I42" i="39" s="1"/>
  <c r="H20" i="39"/>
  <c r="I32" i="39" s="1"/>
  <c r="G20" i="39"/>
  <c r="D20" i="39"/>
  <c r="C42" i="39" s="1"/>
  <c r="B20" i="39"/>
  <c r="A20" i="39"/>
  <c r="P19" i="39"/>
  <c r="N19" i="39"/>
  <c r="M19" i="39"/>
  <c r="J19" i="39"/>
  <c r="I41" i="39" s="1"/>
  <c r="H19" i="39"/>
  <c r="I31" i="39" s="1"/>
  <c r="G19" i="39"/>
  <c r="D19" i="39"/>
  <c r="C41" i="39" s="1"/>
  <c r="B19" i="39"/>
  <c r="C31" i="39" s="1"/>
  <c r="A19" i="39"/>
  <c r="P18" i="39"/>
  <c r="N18" i="39"/>
  <c r="N30" i="39" s="1"/>
  <c r="M18" i="39"/>
  <c r="J18" i="39"/>
  <c r="H40" i="39" s="1"/>
  <c r="H18" i="39"/>
  <c r="J30" i="39" s="1"/>
  <c r="G18" i="39"/>
  <c r="D18" i="39"/>
  <c r="C40" i="39" s="1"/>
  <c r="B18" i="39"/>
  <c r="A18" i="39"/>
  <c r="N15" i="39"/>
  <c r="Q14" i="39" s="1"/>
  <c r="H15" i="39"/>
  <c r="K14" i="39" s="1"/>
  <c r="B15" i="39"/>
  <c r="E14" i="39" s="1"/>
  <c r="P40" i="38"/>
  <c r="J40" i="38"/>
  <c r="D40" i="38"/>
  <c r="Q30" i="38"/>
  <c r="K30" i="38"/>
  <c r="E30" i="38"/>
  <c r="P25" i="38"/>
  <c r="O47" i="38" s="1"/>
  <c r="N25" i="38"/>
  <c r="O37" i="38" s="1"/>
  <c r="M25" i="38"/>
  <c r="J25" i="38"/>
  <c r="H25" i="38"/>
  <c r="G25" i="38"/>
  <c r="D25" i="38"/>
  <c r="B25" i="38"/>
  <c r="A25" i="38"/>
  <c r="P24" i="38"/>
  <c r="O46" i="38" s="1"/>
  <c r="N24" i="38"/>
  <c r="O36" i="38" s="1"/>
  <c r="M24" i="38"/>
  <c r="J24" i="38"/>
  <c r="I46" i="38" s="1"/>
  <c r="H24" i="38"/>
  <c r="I36" i="38" s="1"/>
  <c r="G24" i="38"/>
  <c r="D24" i="38"/>
  <c r="B24" i="38"/>
  <c r="C36" i="38" s="1"/>
  <c r="A24" i="38"/>
  <c r="P23" i="38"/>
  <c r="N23" i="38"/>
  <c r="N35" i="38" s="1"/>
  <c r="M23" i="38"/>
  <c r="J23" i="38"/>
  <c r="I45" i="38" s="1"/>
  <c r="H23" i="38"/>
  <c r="I35" i="38" s="1"/>
  <c r="G23" i="38"/>
  <c r="D23" i="38"/>
  <c r="C45" i="38" s="1"/>
  <c r="B23" i="38"/>
  <c r="C35" i="38" s="1"/>
  <c r="A23" i="38"/>
  <c r="P22" i="38"/>
  <c r="O44" i="38" s="1"/>
  <c r="N22" i="38"/>
  <c r="O34" i="38" s="1"/>
  <c r="M22" i="38"/>
  <c r="J22" i="38"/>
  <c r="I44" i="38" s="1"/>
  <c r="H22" i="38"/>
  <c r="G22" i="38"/>
  <c r="D22" i="38"/>
  <c r="B22" i="38"/>
  <c r="B34" i="38" s="1"/>
  <c r="A22" i="38"/>
  <c r="P21" i="38"/>
  <c r="O43" i="38" s="1"/>
  <c r="N21" i="38"/>
  <c r="O33" i="38" s="1"/>
  <c r="M21" i="38"/>
  <c r="J21" i="38"/>
  <c r="I43" i="38" s="1"/>
  <c r="H21" i="38"/>
  <c r="I33" i="38" s="1"/>
  <c r="G21" i="38"/>
  <c r="D21" i="38"/>
  <c r="C43" i="38" s="1"/>
  <c r="B21" i="38"/>
  <c r="B33" i="38" s="1"/>
  <c r="A21" i="38"/>
  <c r="P20" i="38"/>
  <c r="O42" i="38" s="1"/>
  <c r="N20" i="38"/>
  <c r="O32" i="38" s="1"/>
  <c r="M20" i="38"/>
  <c r="J20" i="38"/>
  <c r="I42" i="38" s="1"/>
  <c r="H20" i="38"/>
  <c r="I32" i="38" s="1"/>
  <c r="G20" i="38"/>
  <c r="D20" i="38"/>
  <c r="C42" i="38" s="1"/>
  <c r="B20" i="38"/>
  <c r="A20" i="38"/>
  <c r="P19" i="38"/>
  <c r="N19" i="38"/>
  <c r="O31" i="38" s="1"/>
  <c r="M19" i="38"/>
  <c r="J19" i="38"/>
  <c r="I41" i="38" s="1"/>
  <c r="H19" i="38"/>
  <c r="I31" i="38" s="1"/>
  <c r="G19" i="38"/>
  <c r="D19" i="38"/>
  <c r="B19" i="38"/>
  <c r="C31" i="38" s="1"/>
  <c r="A19" i="38"/>
  <c r="P18" i="38"/>
  <c r="N40" i="38" s="1"/>
  <c r="N18" i="38"/>
  <c r="N30" i="38" s="1"/>
  <c r="M18" i="38"/>
  <c r="J18" i="38"/>
  <c r="I40" i="38" s="1"/>
  <c r="H18" i="38"/>
  <c r="J30" i="38" s="1"/>
  <c r="G18" i="38"/>
  <c r="D18" i="38"/>
  <c r="C40" i="38" s="1"/>
  <c r="B18" i="38"/>
  <c r="A18" i="38"/>
  <c r="N15" i="38"/>
  <c r="Q14" i="38" s="1"/>
  <c r="H15" i="38"/>
  <c r="K14" i="38" s="1"/>
  <c r="B15" i="38"/>
  <c r="E14" i="38" s="1"/>
  <c r="P40" i="37"/>
  <c r="J40" i="37"/>
  <c r="D40" i="37"/>
  <c r="Q30" i="37"/>
  <c r="K30" i="37"/>
  <c r="E30" i="37"/>
  <c r="P25" i="37"/>
  <c r="O47" i="37" s="1"/>
  <c r="N25" i="37"/>
  <c r="O37" i="37" s="1"/>
  <c r="M25" i="37"/>
  <c r="J25" i="37"/>
  <c r="I47" i="37" s="1"/>
  <c r="H25" i="37"/>
  <c r="I25" i="37" s="1"/>
  <c r="G25" i="37"/>
  <c r="D25" i="37"/>
  <c r="B25" i="37"/>
  <c r="A25" i="37"/>
  <c r="P24" i="37"/>
  <c r="O46" i="37" s="1"/>
  <c r="N24" i="37"/>
  <c r="O36" i="37" s="1"/>
  <c r="M24" i="37"/>
  <c r="J24" i="37"/>
  <c r="I46" i="37" s="1"/>
  <c r="I24" i="37"/>
  <c r="H24" i="37"/>
  <c r="I36" i="37" s="1"/>
  <c r="G24" i="37"/>
  <c r="D24" i="37"/>
  <c r="B24" i="37"/>
  <c r="C36" i="37" s="1"/>
  <c r="A24" i="37"/>
  <c r="P23" i="37"/>
  <c r="N23" i="37"/>
  <c r="N35" i="37" s="1"/>
  <c r="M23" i="37"/>
  <c r="J23" i="37"/>
  <c r="H23" i="37"/>
  <c r="I35" i="37" s="1"/>
  <c r="G23" i="37"/>
  <c r="D23" i="37"/>
  <c r="C45" i="37" s="1"/>
  <c r="B23" i="37"/>
  <c r="C35" i="37" s="1"/>
  <c r="A23" i="37"/>
  <c r="P22" i="37"/>
  <c r="O44" i="37" s="1"/>
  <c r="N22" i="37"/>
  <c r="O34" i="37" s="1"/>
  <c r="M22" i="37"/>
  <c r="J22" i="37"/>
  <c r="I44" i="37" s="1"/>
  <c r="H22" i="37"/>
  <c r="I34" i="37" s="1"/>
  <c r="G22" i="37"/>
  <c r="D22" i="37"/>
  <c r="B22" i="37"/>
  <c r="A22" i="37"/>
  <c r="P21" i="37"/>
  <c r="O43" i="37" s="1"/>
  <c r="N21" i="37"/>
  <c r="M21" i="37"/>
  <c r="J21" i="37"/>
  <c r="I43" i="37" s="1"/>
  <c r="H21" i="37"/>
  <c r="I22" i="37" s="1"/>
  <c r="G21" i="37"/>
  <c r="D21" i="37"/>
  <c r="C43" i="37" s="1"/>
  <c r="B21" i="37"/>
  <c r="B33" i="37" s="1"/>
  <c r="A21" i="37"/>
  <c r="P20" i="37"/>
  <c r="N20" i="37"/>
  <c r="O32" i="37" s="1"/>
  <c r="M20" i="37"/>
  <c r="J20" i="37"/>
  <c r="I42" i="37" s="1"/>
  <c r="H20" i="37"/>
  <c r="I32" i="37" s="1"/>
  <c r="G20" i="37"/>
  <c r="D20" i="37"/>
  <c r="C42" i="37" s="1"/>
  <c r="B20" i="37"/>
  <c r="A20" i="37"/>
  <c r="P19" i="37"/>
  <c r="N19" i="37"/>
  <c r="O31" i="37" s="1"/>
  <c r="M19" i="37"/>
  <c r="J19" i="37"/>
  <c r="I41" i="37" s="1"/>
  <c r="H19" i="37"/>
  <c r="I31" i="37" s="1"/>
  <c r="G19" i="37"/>
  <c r="D19" i="37"/>
  <c r="C41" i="37" s="1"/>
  <c r="B19" i="37"/>
  <c r="C31" i="37" s="1"/>
  <c r="A19" i="37"/>
  <c r="P18" i="37"/>
  <c r="N18" i="37"/>
  <c r="N30" i="37" s="1"/>
  <c r="M18" i="37"/>
  <c r="J18" i="37"/>
  <c r="H18" i="37"/>
  <c r="J30" i="37" s="1"/>
  <c r="G18" i="37"/>
  <c r="D18" i="37"/>
  <c r="C40" i="37" s="1"/>
  <c r="B18" i="37"/>
  <c r="A18" i="37"/>
  <c r="N15" i="37"/>
  <c r="Q14" i="37" s="1"/>
  <c r="H15" i="37"/>
  <c r="B15" i="37"/>
  <c r="C14" i="37" s="1"/>
  <c r="K14" i="37"/>
  <c r="I14" i="37"/>
  <c r="E14" i="37"/>
  <c r="P40" i="36"/>
  <c r="J40" i="36"/>
  <c r="D40" i="36"/>
  <c r="H36" i="36"/>
  <c r="C36" i="36"/>
  <c r="B36" i="36"/>
  <c r="B34" i="36"/>
  <c r="H33" i="36"/>
  <c r="C33" i="36"/>
  <c r="B31" i="36"/>
  <c r="Q30" i="36"/>
  <c r="O30" i="36"/>
  <c r="K30" i="36"/>
  <c r="E30" i="36"/>
  <c r="P25" i="36"/>
  <c r="O47" i="36" s="1"/>
  <c r="N25" i="36"/>
  <c r="O37" i="36" s="1"/>
  <c r="M25" i="36"/>
  <c r="J25" i="36"/>
  <c r="H25" i="36"/>
  <c r="I25" i="36" s="1"/>
  <c r="G25" i="36"/>
  <c r="D25" i="36"/>
  <c r="B25" i="36"/>
  <c r="C25" i="36" s="1"/>
  <c r="A25" i="36"/>
  <c r="P24" i="36"/>
  <c r="O46" i="36" s="1"/>
  <c r="N24" i="36"/>
  <c r="O36" i="36" s="1"/>
  <c r="M24" i="36"/>
  <c r="J24" i="36"/>
  <c r="H24" i="36"/>
  <c r="I36" i="36" s="1"/>
  <c r="G24" i="36"/>
  <c r="D24" i="36"/>
  <c r="C46" i="36" s="1"/>
  <c r="B24" i="36"/>
  <c r="C24" i="36" s="1"/>
  <c r="A24" i="36"/>
  <c r="P23" i="36"/>
  <c r="N45" i="36" s="1"/>
  <c r="N23" i="36"/>
  <c r="N35" i="36" s="1"/>
  <c r="M23" i="36"/>
  <c r="J23" i="36"/>
  <c r="H23" i="36"/>
  <c r="I35" i="36" s="1"/>
  <c r="G23" i="36"/>
  <c r="D23" i="36"/>
  <c r="C45" i="36" s="1"/>
  <c r="B23" i="36"/>
  <c r="C35" i="36" s="1"/>
  <c r="A23" i="36"/>
  <c r="P22" i="36"/>
  <c r="O44" i="36" s="1"/>
  <c r="N22" i="36"/>
  <c r="O34" i="36" s="1"/>
  <c r="M22" i="36"/>
  <c r="J22" i="36"/>
  <c r="I44" i="36" s="1"/>
  <c r="H22" i="36"/>
  <c r="I34" i="36" s="1"/>
  <c r="G22" i="36"/>
  <c r="D22" i="36"/>
  <c r="B22" i="36"/>
  <c r="C34" i="36" s="1"/>
  <c r="A22" i="36"/>
  <c r="P21" i="36"/>
  <c r="O43" i="36" s="1"/>
  <c r="N21" i="36"/>
  <c r="M21" i="36"/>
  <c r="J21" i="36"/>
  <c r="I43" i="36" s="1"/>
  <c r="H21" i="36"/>
  <c r="I33" i="36" s="1"/>
  <c r="G21" i="36"/>
  <c r="D21" i="36"/>
  <c r="C43" i="36" s="1"/>
  <c r="B21" i="36"/>
  <c r="B33" i="36" s="1"/>
  <c r="A21" i="36"/>
  <c r="P20" i="36"/>
  <c r="N42" i="36" s="1"/>
  <c r="N20" i="36"/>
  <c r="O32" i="36" s="1"/>
  <c r="M20" i="36"/>
  <c r="J20" i="36"/>
  <c r="I42" i="36" s="1"/>
  <c r="H20" i="36"/>
  <c r="I32" i="36" s="1"/>
  <c r="G20" i="36"/>
  <c r="D20" i="36"/>
  <c r="C42" i="36" s="1"/>
  <c r="B20" i="36"/>
  <c r="C20" i="36" s="1"/>
  <c r="A20" i="36"/>
  <c r="P19" i="36"/>
  <c r="N19" i="36"/>
  <c r="O31" i="36" s="1"/>
  <c r="M19" i="36"/>
  <c r="J19" i="36"/>
  <c r="I41" i="36" s="1"/>
  <c r="H19" i="36"/>
  <c r="I31" i="36" s="1"/>
  <c r="G19" i="36"/>
  <c r="D19" i="36"/>
  <c r="B19" i="36"/>
  <c r="C31" i="36" s="1"/>
  <c r="A19" i="36"/>
  <c r="P18" i="36"/>
  <c r="O40" i="36" s="1"/>
  <c r="N18" i="36"/>
  <c r="N30" i="36" s="1"/>
  <c r="M18" i="36"/>
  <c r="J18" i="36"/>
  <c r="H18" i="36"/>
  <c r="J30" i="36" s="1"/>
  <c r="G18" i="36"/>
  <c r="D18" i="36"/>
  <c r="C40" i="36" s="1"/>
  <c r="B18" i="36"/>
  <c r="C21" i="36" s="1"/>
  <c r="A18" i="36"/>
  <c r="N15" i="36"/>
  <c r="Q14" i="36" s="1"/>
  <c r="H15" i="36"/>
  <c r="B15" i="36"/>
  <c r="K14" i="36"/>
  <c r="I14" i="36"/>
  <c r="E14" i="36"/>
  <c r="C14" i="36"/>
  <c r="P40" i="35"/>
  <c r="J40" i="35"/>
  <c r="D40" i="35"/>
  <c r="H36" i="35"/>
  <c r="B36" i="35"/>
  <c r="O35" i="35"/>
  <c r="Q30" i="35"/>
  <c r="K30" i="35"/>
  <c r="E30" i="35"/>
  <c r="P25" i="35"/>
  <c r="O47" i="35" s="1"/>
  <c r="N25" i="35"/>
  <c r="O37" i="35" s="1"/>
  <c r="M25" i="35"/>
  <c r="J25" i="35"/>
  <c r="I47" i="35" s="1"/>
  <c r="H25" i="35"/>
  <c r="G25" i="35"/>
  <c r="D25" i="35"/>
  <c r="B25" i="35"/>
  <c r="A25" i="35"/>
  <c r="P24" i="35"/>
  <c r="O46" i="35" s="1"/>
  <c r="N24" i="35"/>
  <c r="O36" i="35" s="1"/>
  <c r="M24" i="35"/>
  <c r="J24" i="35"/>
  <c r="I46" i="35" s="1"/>
  <c r="H24" i="35"/>
  <c r="I36" i="35" s="1"/>
  <c r="G24" i="35"/>
  <c r="D24" i="35"/>
  <c r="B24" i="35"/>
  <c r="C36" i="35" s="1"/>
  <c r="A24" i="35"/>
  <c r="P23" i="35"/>
  <c r="N23" i="35"/>
  <c r="N35" i="35" s="1"/>
  <c r="M23" i="35"/>
  <c r="J23" i="35"/>
  <c r="H23" i="35"/>
  <c r="I35" i="35" s="1"/>
  <c r="G23" i="35"/>
  <c r="D23" i="35"/>
  <c r="C45" i="35" s="1"/>
  <c r="B23" i="35"/>
  <c r="C35" i="35" s="1"/>
  <c r="A23" i="35"/>
  <c r="P22" i="35"/>
  <c r="O44" i="35" s="1"/>
  <c r="N22" i="35"/>
  <c r="O34" i="35" s="1"/>
  <c r="M22" i="35"/>
  <c r="J22" i="35"/>
  <c r="I44" i="35" s="1"/>
  <c r="H22" i="35"/>
  <c r="I34" i="35" s="1"/>
  <c r="G22" i="35"/>
  <c r="D22" i="35"/>
  <c r="B22" i="35"/>
  <c r="C22" i="35" s="1"/>
  <c r="A22" i="35"/>
  <c r="P21" i="35"/>
  <c r="O43" i="35" s="1"/>
  <c r="N21" i="35"/>
  <c r="O33" i="35" s="1"/>
  <c r="M21" i="35"/>
  <c r="J21" i="35"/>
  <c r="I43" i="35" s="1"/>
  <c r="H21" i="35"/>
  <c r="G21" i="35"/>
  <c r="D21" i="35"/>
  <c r="C43" i="35" s="1"/>
  <c r="B21" i="35"/>
  <c r="B33" i="35" s="1"/>
  <c r="A21" i="35"/>
  <c r="P20" i="35"/>
  <c r="N20" i="35"/>
  <c r="O32" i="35" s="1"/>
  <c r="M20" i="35"/>
  <c r="J20" i="35"/>
  <c r="I42" i="35" s="1"/>
  <c r="H20" i="35"/>
  <c r="I32" i="35" s="1"/>
  <c r="G20" i="35"/>
  <c r="D20" i="35"/>
  <c r="C42" i="35" s="1"/>
  <c r="B20" i="35"/>
  <c r="A20" i="35"/>
  <c r="P19" i="35"/>
  <c r="N19" i="35"/>
  <c r="O31" i="35" s="1"/>
  <c r="M19" i="35"/>
  <c r="J19" i="35"/>
  <c r="I41" i="35" s="1"/>
  <c r="H19" i="35"/>
  <c r="I31" i="35" s="1"/>
  <c r="G19" i="35"/>
  <c r="D19" i="35"/>
  <c r="C41" i="35" s="1"/>
  <c r="B19" i="35"/>
  <c r="C31" i="35" s="1"/>
  <c r="A19" i="35"/>
  <c r="P18" i="35"/>
  <c r="N18" i="35"/>
  <c r="N30" i="35" s="1"/>
  <c r="M18" i="35"/>
  <c r="J18" i="35"/>
  <c r="H18" i="35"/>
  <c r="J30" i="35" s="1"/>
  <c r="G18" i="35"/>
  <c r="D18" i="35"/>
  <c r="C40" i="35" s="1"/>
  <c r="B18" i="35"/>
  <c r="A18" i="35"/>
  <c r="N15" i="35"/>
  <c r="O14" i="35" s="1"/>
  <c r="H15" i="35"/>
  <c r="K14" i="35" s="1"/>
  <c r="B15" i="35"/>
  <c r="E14" i="35" s="1"/>
  <c r="P40" i="34"/>
  <c r="J40" i="34"/>
  <c r="D40" i="34"/>
  <c r="Q30" i="34"/>
  <c r="K30" i="34"/>
  <c r="E30" i="34"/>
  <c r="P25" i="34"/>
  <c r="O47" i="34" s="1"/>
  <c r="N25" i="34"/>
  <c r="O37" i="34" s="1"/>
  <c r="M25" i="34"/>
  <c r="J25" i="34"/>
  <c r="I47" i="34" s="1"/>
  <c r="H25" i="34"/>
  <c r="G25" i="34"/>
  <c r="D25" i="34"/>
  <c r="B25" i="34"/>
  <c r="C37" i="34" s="1"/>
  <c r="A25" i="34"/>
  <c r="P24" i="34"/>
  <c r="O46" i="34" s="1"/>
  <c r="N24" i="34"/>
  <c r="O36" i="34" s="1"/>
  <c r="M24" i="34"/>
  <c r="J24" i="34"/>
  <c r="H24" i="34"/>
  <c r="I36" i="34" s="1"/>
  <c r="G24" i="34"/>
  <c r="D24" i="34"/>
  <c r="B24" i="34"/>
  <c r="A24" i="34"/>
  <c r="P23" i="34"/>
  <c r="N23" i="34"/>
  <c r="N35" i="34" s="1"/>
  <c r="M23" i="34"/>
  <c r="J23" i="34"/>
  <c r="H23" i="34"/>
  <c r="I35" i="34" s="1"/>
  <c r="G23" i="34"/>
  <c r="D23" i="34"/>
  <c r="C45" i="34" s="1"/>
  <c r="B23" i="34"/>
  <c r="C35" i="34" s="1"/>
  <c r="A23" i="34"/>
  <c r="P22" i="34"/>
  <c r="O44" i="34" s="1"/>
  <c r="N22" i="34"/>
  <c r="O34" i="34" s="1"/>
  <c r="M22" i="34"/>
  <c r="J22" i="34"/>
  <c r="I44" i="34" s="1"/>
  <c r="H22" i="34"/>
  <c r="G22" i="34"/>
  <c r="D22" i="34"/>
  <c r="C44" i="34" s="1"/>
  <c r="B22" i="34"/>
  <c r="A22" i="34"/>
  <c r="P21" i="34"/>
  <c r="O43" i="34" s="1"/>
  <c r="N21" i="34"/>
  <c r="N33" i="34" s="1"/>
  <c r="M21" i="34"/>
  <c r="J21" i="34"/>
  <c r="I43" i="34" s="1"/>
  <c r="H21" i="34"/>
  <c r="I33" i="34" s="1"/>
  <c r="G21" i="34"/>
  <c r="D21" i="34"/>
  <c r="C43" i="34" s="1"/>
  <c r="B21" i="34"/>
  <c r="B33" i="34" s="1"/>
  <c r="A21" i="34"/>
  <c r="P20" i="34"/>
  <c r="N20" i="34"/>
  <c r="O32" i="34" s="1"/>
  <c r="M20" i="34"/>
  <c r="J20" i="34"/>
  <c r="I42" i="34" s="1"/>
  <c r="H20" i="34"/>
  <c r="I32" i="34" s="1"/>
  <c r="G20" i="34"/>
  <c r="D20" i="34"/>
  <c r="B20" i="34"/>
  <c r="C32" i="34" s="1"/>
  <c r="A20" i="34"/>
  <c r="P19" i="34"/>
  <c r="O41" i="34" s="1"/>
  <c r="N19" i="34"/>
  <c r="O31" i="34" s="1"/>
  <c r="M19" i="34"/>
  <c r="J19" i="34"/>
  <c r="I41" i="34" s="1"/>
  <c r="H19" i="34"/>
  <c r="I31" i="34" s="1"/>
  <c r="G19" i="34"/>
  <c r="D19" i="34"/>
  <c r="C41" i="34" s="1"/>
  <c r="B19" i="34"/>
  <c r="C31" i="34" s="1"/>
  <c r="A19" i="34"/>
  <c r="P18" i="34"/>
  <c r="N18" i="34"/>
  <c r="N30" i="34" s="1"/>
  <c r="M18" i="34"/>
  <c r="J18" i="34"/>
  <c r="H18" i="34"/>
  <c r="J30" i="34" s="1"/>
  <c r="G18" i="34"/>
  <c r="D18" i="34"/>
  <c r="B18" i="34"/>
  <c r="A18" i="34"/>
  <c r="N15" i="34"/>
  <c r="Q14" i="34" s="1"/>
  <c r="H15" i="34"/>
  <c r="K14" i="34" s="1"/>
  <c r="B15" i="34"/>
  <c r="E14" i="34" s="1"/>
  <c r="P40" i="33"/>
  <c r="J40" i="33"/>
  <c r="D40" i="33"/>
  <c r="Q30" i="33"/>
  <c r="K30" i="33"/>
  <c r="E30" i="33"/>
  <c r="P25" i="33"/>
  <c r="O47" i="33" s="1"/>
  <c r="N25" i="33"/>
  <c r="O37" i="33" s="1"/>
  <c r="M25" i="33"/>
  <c r="J25" i="33"/>
  <c r="I47" i="33" s="1"/>
  <c r="H25" i="33"/>
  <c r="G25" i="33"/>
  <c r="D25" i="33"/>
  <c r="B25" i="33"/>
  <c r="C25" i="33" s="1"/>
  <c r="A25" i="33"/>
  <c r="P24" i="33"/>
  <c r="O46" i="33" s="1"/>
  <c r="N24" i="33"/>
  <c r="O36" i="33" s="1"/>
  <c r="M24" i="33"/>
  <c r="J24" i="33"/>
  <c r="I46" i="33" s="1"/>
  <c r="H24" i="33"/>
  <c r="I36" i="33" s="1"/>
  <c r="G24" i="33"/>
  <c r="D24" i="33"/>
  <c r="B24" i="33"/>
  <c r="C24" i="33" s="1"/>
  <c r="A24" i="33"/>
  <c r="P23" i="33"/>
  <c r="N23" i="33"/>
  <c r="N35" i="33" s="1"/>
  <c r="M23" i="33"/>
  <c r="J23" i="33"/>
  <c r="I45" i="33" s="1"/>
  <c r="H23" i="33"/>
  <c r="I35" i="33" s="1"/>
  <c r="G23" i="33"/>
  <c r="D23" i="33"/>
  <c r="C45" i="33" s="1"/>
  <c r="B23" i="33"/>
  <c r="C35" i="33" s="1"/>
  <c r="A23" i="33"/>
  <c r="P22" i="33"/>
  <c r="O44" i="33" s="1"/>
  <c r="N22" i="33"/>
  <c r="O34" i="33" s="1"/>
  <c r="M22" i="33"/>
  <c r="J22" i="33"/>
  <c r="I44" i="33" s="1"/>
  <c r="H22" i="33"/>
  <c r="I34" i="33" s="1"/>
  <c r="G22" i="33"/>
  <c r="D22" i="33"/>
  <c r="B22" i="33"/>
  <c r="C22" i="33" s="1"/>
  <c r="A22" i="33"/>
  <c r="P21" i="33"/>
  <c r="N21" i="33"/>
  <c r="M21" i="33"/>
  <c r="J21" i="33"/>
  <c r="I43" i="33" s="1"/>
  <c r="H21" i="33"/>
  <c r="I33" i="33" s="1"/>
  <c r="G21" i="33"/>
  <c r="D21" i="33"/>
  <c r="C43" i="33" s="1"/>
  <c r="B21" i="33"/>
  <c r="B33" i="33" s="1"/>
  <c r="A21" i="33"/>
  <c r="P20" i="33"/>
  <c r="N20" i="33"/>
  <c r="O32" i="33" s="1"/>
  <c r="M20" i="33"/>
  <c r="J20" i="33"/>
  <c r="I42" i="33" s="1"/>
  <c r="H20" i="33"/>
  <c r="G20" i="33"/>
  <c r="D20" i="33"/>
  <c r="C42" i="33" s="1"/>
  <c r="B20" i="33"/>
  <c r="C20" i="33" s="1"/>
  <c r="A20" i="33"/>
  <c r="P19" i="33"/>
  <c r="O41" i="33" s="1"/>
  <c r="N19" i="33"/>
  <c r="O19" i="33" s="1"/>
  <c r="M19" i="33"/>
  <c r="J19" i="33"/>
  <c r="I41" i="33" s="1"/>
  <c r="H19" i="33"/>
  <c r="I31" i="33" s="1"/>
  <c r="G19" i="33"/>
  <c r="D19" i="33"/>
  <c r="C41" i="33" s="1"/>
  <c r="B19" i="33"/>
  <c r="C31" i="33" s="1"/>
  <c r="A19" i="33"/>
  <c r="P18" i="33"/>
  <c r="N18" i="33"/>
  <c r="N30" i="33" s="1"/>
  <c r="M18" i="33"/>
  <c r="J18" i="33"/>
  <c r="H18" i="33"/>
  <c r="J30" i="33" s="1"/>
  <c r="G18" i="33"/>
  <c r="D18" i="33"/>
  <c r="C40" i="33" s="1"/>
  <c r="B18" i="33"/>
  <c r="D30" i="33" s="1"/>
  <c r="A18" i="33"/>
  <c r="N15" i="33"/>
  <c r="Q14" i="33" s="1"/>
  <c r="H15" i="33"/>
  <c r="K14" i="33" s="1"/>
  <c r="B15" i="33"/>
  <c r="E14" i="33" s="1"/>
  <c r="C14" i="33"/>
  <c r="P40" i="32"/>
  <c r="J40" i="32"/>
  <c r="D40" i="32"/>
  <c r="N36" i="32"/>
  <c r="H36" i="32"/>
  <c r="C36" i="32"/>
  <c r="B36" i="32"/>
  <c r="O35" i="32"/>
  <c r="H33" i="32"/>
  <c r="C33" i="32"/>
  <c r="Q30" i="32"/>
  <c r="P30" i="32"/>
  <c r="O30" i="32"/>
  <c r="K30" i="32"/>
  <c r="E30" i="32"/>
  <c r="P25" i="32"/>
  <c r="O47" i="32" s="1"/>
  <c r="N25" i="32"/>
  <c r="O37" i="32" s="1"/>
  <c r="M25" i="32"/>
  <c r="J25" i="32"/>
  <c r="I47" i="32" s="1"/>
  <c r="H25" i="32"/>
  <c r="I25" i="32" s="1"/>
  <c r="G25" i="32"/>
  <c r="D25" i="32"/>
  <c r="B25" i="32"/>
  <c r="C25" i="32" s="1"/>
  <c r="A25" i="32"/>
  <c r="P24" i="32"/>
  <c r="O46" i="32" s="1"/>
  <c r="N24" i="32"/>
  <c r="O36" i="32" s="1"/>
  <c r="M24" i="32"/>
  <c r="J24" i="32"/>
  <c r="H24" i="32"/>
  <c r="I36" i="32" s="1"/>
  <c r="G24" i="32"/>
  <c r="D24" i="32"/>
  <c r="B24" i="32"/>
  <c r="C24" i="32" s="1"/>
  <c r="A24" i="32"/>
  <c r="P23" i="32"/>
  <c r="N23" i="32"/>
  <c r="N35" i="32" s="1"/>
  <c r="M23" i="32"/>
  <c r="J23" i="32"/>
  <c r="H23" i="32"/>
  <c r="I35" i="32" s="1"/>
  <c r="G23" i="32"/>
  <c r="D23" i="32"/>
  <c r="C45" i="32" s="1"/>
  <c r="B23" i="32"/>
  <c r="C35" i="32" s="1"/>
  <c r="A23" i="32"/>
  <c r="P22" i="32"/>
  <c r="O44" i="32" s="1"/>
  <c r="N22" i="32"/>
  <c r="O34" i="32" s="1"/>
  <c r="M22" i="32"/>
  <c r="J22" i="32"/>
  <c r="I44" i="32" s="1"/>
  <c r="H22" i="32"/>
  <c r="I34" i="32" s="1"/>
  <c r="G22" i="32"/>
  <c r="D22" i="32"/>
  <c r="B22" i="32"/>
  <c r="C22" i="32" s="1"/>
  <c r="A22" i="32"/>
  <c r="P21" i="32"/>
  <c r="N21" i="32"/>
  <c r="O21" i="32" s="1"/>
  <c r="M21" i="32"/>
  <c r="J21" i="32"/>
  <c r="I43" i="32" s="1"/>
  <c r="H21" i="32"/>
  <c r="I33" i="32" s="1"/>
  <c r="G21" i="32"/>
  <c r="D21" i="32"/>
  <c r="C43" i="32" s="1"/>
  <c r="B21" i="32"/>
  <c r="B33" i="32" s="1"/>
  <c r="A21" i="32"/>
  <c r="P20" i="32"/>
  <c r="N20" i="32"/>
  <c r="O32" i="32" s="1"/>
  <c r="M20" i="32"/>
  <c r="J20" i="32"/>
  <c r="I42" i="32" s="1"/>
  <c r="H20" i="32"/>
  <c r="I32" i="32" s="1"/>
  <c r="G20" i="32"/>
  <c r="D20" i="32"/>
  <c r="C42" i="32" s="1"/>
  <c r="B20" i="32"/>
  <c r="C20" i="32" s="1"/>
  <c r="A20" i="32"/>
  <c r="P19" i="32"/>
  <c r="O41" i="32" s="1"/>
  <c r="N19" i="32"/>
  <c r="O19" i="32" s="1"/>
  <c r="M19" i="32"/>
  <c r="J19" i="32"/>
  <c r="I41" i="32" s="1"/>
  <c r="H19" i="32"/>
  <c r="I31" i="32" s="1"/>
  <c r="G19" i="32"/>
  <c r="D19" i="32"/>
  <c r="C41" i="32" s="1"/>
  <c r="B19" i="32"/>
  <c r="C31" i="32" s="1"/>
  <c r="A19" i="32"/>
  <c r="P18" i="32"/>
  <c r="N18" i="32"/>
  <c r="N30" i="32" s="1"/>
  <c r="M18" i="32"/>
  <c r="J18" i="32"/>
  <c r="H18" i="32"/>
  <c r="J30" i="32" s="1"/>
  <c r="G18" i="32"/>
  <c r="D18" i="32"/>
  <c r="C40" i="32" s="1"/>
  <c r="B18" i="32"/>
  <c r="C23" i="32" s="1"/>
  <c r="A18" i="32"/>
  <c r="N15" i="32"/>
  <c r="Q14" i="32" s="1"/>
  <c r="H15" i="32"/>
  <c r="B15" i="32"/>
  <c r="K14" i="32"/>
  <c r="I14" i="32"/>
  <c r="E14" i="32"/>
  <c r="C14" i="32"/>
  <c r="P40" i="31"/>
  <c r="J40" i="31"/>
  <c r="D40" i="31"/>
  <c r="B36" i="31"/>
  <c r="O35" i="31"/>
  <c r="Q30" i="31"/>
  <c r="O30" i="31"/>
  <c r="K30" i="31"/>
  <c r="E30" i="31"/>
  <c r="P25" i="31"/>
  <c r="O47" i="31" s="1"/>
  <c r="N25" i="31"/>
  <c r="O37" i="31" s="1"/>
  <c r="M25" i="31"/>
  <c r="J25" i="31"/>
  <c r="I47" i="31" s="1"/>
  <c r="H25" i="31"/>
  <c r="I25" i="31" s="1"/>
  <c r="G25" i="31"/>
  <c r="D25" i="31"/>
  <c r="B25" i="31"/>
  <c r="A25" i="31"/>
  <c r="P24" i="31"/>
  <c r="O46" i="31" s="1"/>
  <c r="N24" i="31"/>
  <c r="O36" i="31" s="1"/>
  <c r="M24" i="31"/>
  <c r="J24" i="31"/>
  <c r="I46" i="31" s="1"/>
  <c r="H24" i="31"/>
  <c r="I36" i="31" s="1"/>
  <c r="G24" i="31"/>
  <c r="D24" i="31"/>
  <c r="B24" i="31"/>
  <c r="C36" i="31" s="1"/>
  <c r="A24" i="31"/>
  <c r="P23" i="31"/>
  <c r="N23" i="31"/>
  <c r="N35" i="31" s="1"/>
  <c r="M23" i="31"/>
  <c r="J23" i="31"/>
  <c r="H23" i="31"/>
  <c r="I35" i="31" s="1"/>
  <c r="G23" i="31"/>
  <c r="D23" i="31"/>
  <c r="C45" i="31" s="1"/>
  <c r="B23" i="31"/>
  <c r="C35" i="31" s="1"/>
  <c r="A23" i="31"/>
  <c r="P22" i="31"/>
  <c r="O44" i="31" s="1"/>
  <c r="N22" i="31"/>
  <c r="O34" i="31" s="1"/>
  <c r="M22" i="31"/>
  <c r="J22" i="31"/>
  <c r="I44" i="31" s="1"/>
  <c r="H22" i="31"/>
  <c r="I34" i="31" s="1"/>
  <c r="G22" i="31"/>
  <c r="D22" i="31"/>
  <c r="B22" i="31"/>
  <c r="A22" i="31"/>
  <c r="P21" i="31"/>
  <c r="N21" i="31"/>
  <c r="O21" i="31" s="1"/>
  <c r="M21" i="31"/>
  <c r="J21" i="31"/>
  <c r="I43" i="31" s="1"/>
  <c r="H21" i="31"/>
  <c r="I22" i="31" s="1"/>
  <c r="G21" i="31"/>
  <c r="D21" i="31"/>
  <c r="C43" i="31" s="1"/>
  <c r="B21" i="31"/>
  <c r="B33" i="31" s="1"/>
  <c r="A21" i="31"/>
  <c r="P20" i="31"/>
  <c r="O42" i="31" s="1"/>
  <c r="N20" i="31"/>
  <c r="O32" i="31" s="1"/>
  <c r="M20" i="31"/>
  <c r="J20" i="31"/>
  <c r="I42" i="31" s="1"/>
  <c r="H20" i="31"/>
  <c r="I32" i="31" s="1"/>
  <c r="G20" i="31"/>
  <c r="D20" i="31"/>
  <c r="C42" i="31" s="1"/>
  <c r="B20" i="31"/>
  <c r="A20" i="31"/>
  <c r="P19" i="31"/>
  <c r="N19" i="31"/>
  <c r="O19" i="31" s="1"/>
  <c r="M19" i="31"/>
  <c r="J19" i="31"/>
  <c r="I41" i="31" s="1"/>
  <c r="H19" i="31"/>
  <c r="I31" i="31" s="1"/>
  <c r="G19" i="31"/>
  <c r="D19" i="31"/>
  <c r="C41" i="31" s="1"/>
  <c r="B19" i="31"/>
  <c r="C31" i="31" s="1"/>
  <c r="A19" i="31"/>
  <c r="P18" i="31"/>
  <c r="O18" i="31"/>
  <c r="N18" i="31"/>
  <c r="N30" i="31" s="1"/>
  <c r="M18" i="31"/>
  <c r="J18" i="31"/>
  <c r="H40" i="31" s="1"/>
  <c r="H18" i="31"/>
  <c r="J30" i="31" s="1"/>
  <c r="G18" i="31"/>
  <c r="D18" i="31"/>
  <c r="C40" i="31" s="1"/>
  <c r="B18" i="31"/>
  <c r="C21" i="31" s="1"/>
  <c r="A18" i="31"/>
  <c r="N15" i="31"/>
  <c r="Q14" i="31" s="1"/>
  <c r="H15" i="31"/>
  <c r="K14" i="31" s="1"/>
  <c r="B15" i="31"/>
  <c r="E14" i="31" s="1"/>
  <c r="I14" i="31"/>
  <c r="P40" i="29"/>
  <c r="J40" i="29"/>
  <c r="D40" i="29"/>
  <c r="H36" i="29"/>
  <c r="H33" i="29"/>
  <c r="Q30" i="29"/>
  <c r="K30" i="29"/>
  <c r="E30" i="29"/>
  <c r="P25" i="29"/>
  <c r="O47" i="29" s="1"/>
  <c r="N25" i="29"/>
  <c r="O37" i="29" s="1"/>
  <c r="M25" i="29"/>
  <c r="J25" i="29"/>
  <c r="I47" i="29" s="1"/>
  <c r="H25" i="29"/>
  <c r="I25" i="29" s="1"/>
  <c r="G25" i="29"/>
  <c r="D25" i="29"/>
  <c r="B25" i="29"/>
  <c r="A25" i="29"/>
  <c r="P24" i="29"/>
  <c r="O46" i="29" s="1"/>
  <c r="N24" i="29"/>
  <c r="O36" i="29" s="1"/>
  <c r="M24" i="29"/>
  <c r="J24" i="29"/>
  <c r="H24" i="29"/>
  <c r="I36" i="29" s="1"/>
  <c r="G24" i="29"/>
  <c r="D24" i="29"/>
  <c r="B24" i="29"/>
  <c r="C36" i="29" s="1"/>
  <c r="A24" i="29"/>
  <c r="P23" i="29"/>
  <c r="N23" i="29"/>
  <c r="N35" i="29" s="1"/>
  <c r="M23" i="29"/>
  <c r="J23" i="29"/>
  <c r="H23" i="29"/>
  <c r="I23" i="29" s="1"/>
  <c r="G23" i="29"/>
  <c r="D23" i="29"/>
  <c r="C45" i="29" s="1"/>
  <c r="B23" i="29"/>
  <c r="C35" i="29" s="1"/>
  <c r="A23" i="29"/>
  <c r="P22" i="29"/>
  <c r="O44" i="29" s="1"/>
  <c r="N22" i="29"/>
  <c r="O34" i="29" s="1"/>
  <c r="M22" i="29"/>
  <c r="J22" i="29"/>
  <c r="I44" i="29" s="1"/>
  <c r="H22" i="29"/>
  <c r="I34" i="29" s="1"/>
  <c r="G22" i="29"/>
  <c r="D22" i="29"/>
  <c r="B22" i="29"/>
  <c r="A22" i="29"/>
  <c r="P21" i="29"/>
  <c r="N21" i="29"/>
  <c r="M21" i="29"/>
  <c r="J21" i="29"/>
  <c r="I43" i="29" s="1"/>
  <c r="H21" i="29"/>
  <c r="I33" i="29" s="1"/>
  <c r="G21" i="29"/>
  <c r="D21" i="29"/>
  <c r="C43" i="29" s="1"/>
  <c r="B21" i="29"/>
  <c r="B33" i="29" s="1"/>
  <c r="A21" i="29"/>
  <c r="P20" i="29"/>
  <c r="N20" i="29"/>
  <c r="O32" i="29" s="1"/>
  <c r="M20" i="29"/>
  <c r="J20" i="29"/>
  <c r="I42" i="29" s="1"/>
  <c r="H20" i="29"/>
  <c r="I32" i="29" s="1"/>
  <c r="G20" i="29"/>
  <c r="D20" i="29"/>
  <c r="C42" i="29" s="1"/>
  <c r="B20" i="29"/>
  <c r="A20" i="29"/>
  <c r="P19" i="29"/>
  <c r="O41" i="29" s="1"/>
  <c r="N19" i="29"/>
  <c r="M19" i="29"/>
  <c r="J19" i="29"/>
  <c r="I41" i="29" s="1"/>
  <c r="H19" i="29"/>
  <c r="I31" i="29" s="1"/>
  <c r="G19" i="29"/>
  <c r="D19" i="29"/>
  <c r="B19" i="29"/>
  <c r="C31" i="29" s="1"/>
  <c r="A19" i="29"/>
  <c r="P18" i="29"/>
  <c r="N18" i="29"/>
  <c r="N30" i="29" s="1"/>
  <c r="M18" i="29"/>
  <c r="J18" i="29"/>
  <c r="I40" i="29" s="1"/>
  <c r="H18" i="29"/>
  <c r="J30" i="29" s="1"/>
  <c r="G18" i="29"/>
  <c r="D18" i="29"/>
  <c r="C40" i="29" s="1"/>
  <c r="B18" i="29"/>
  <c r="A18" i="29"/>
  <c r="N15" i="29"/>
  <c r="Q14" i="29" s="1"/>
  <c r="H15" i="29"/>
  <c r="B15" i="29"/>
  <c r="C14" i="29" s="1"/>
  <c r="K14" i="29"/>
  <c r="I14" i="29"/>
  <c r="P40" i="28"/>
  <c r="J40" i="28"/>
  <c r="D40" i="28"/>
  <c r="H36" i="28"/>
  <c r="Q30" i="28"/>
  <c r="K30" i="28"/>
  <c r="E30" i="28"/>
  <c r="P25" i="28"/>
  <c r="O47" i="28" s="1"/>
  <c r="N25" i="28"/>
  <c r="O37" i="28" s="1"/>
  <c r="M25" i="28"/>
  <c r="J25" i="28"/>
  <c r="I47" i="28" s="1"/>
  <c r="H25" i="28"/>
  <c r="I25" i="28" s="1"/>
  <c r="G25" i="28"/>
  <c r="D25" i="28"/>
  <c r="B25" i="28"/>
  <c r="A25" i="28"/>
  <c r="P24" i="28"/>
  <c r="O46" i="28" s="1"/>
  <c r="N24" i="28"/>
  <c r="O36" i="28" s="1"/>
  <c r="M24" i="28"/>
  <c r="J24" i="28"/>
  <c r="I46" i="28" s="1"/>
  <c r="H24" i="28"/>
  <c r="I36" i="28" s="1"/>
  <c r="G24" i="28"/>
  <c r="D24" i="28"/>
  <c r="B24" i="28"/>
  <c r="B36" i="28" s="1"/>
  <c r="A24" i="28"/>
  <c r="P23" i="28"/>
  <c r="N23" i="28"/>
  <c r="N35" i="28" s="1"/>
  <c r="M23" i="28"/>
  <c r="J23" i="28"/>
  <c r="H23" i="28"/>
  <c r="I35" i="28" s="1"/>
  <c r="G23" i="28"/>
  <c r="D23" i="28"/>
  <c r="C45" i="28" s="1"/>
  <c r="B23" i="28"/>
  <c r="C35" i="28" s="1"/>
  <c r="A23" i="28"/>
  <c r="P22" i="28"/>
  <c r="O44" i="28" s="1"/>
  <c r="N22" i="28"/>
  <c r="O34" i="28" s="1"/>
  <c r="M22" i="28"/>
  <c r="J22" i="28"/>
  <c r="I44" i="28" s="1"/>
  <c r="H22" i="28"/>
  <c r="I34" i="28" s="1"/>
  <c r="G22" i="28"/>
  <c r="D22" i="28"/>
  <c r="B22" i="28"/>
  <c r="A22" i="28"/>
  <c r="P21" i="28"/>
  <c r="N21" i="28"/>
  <c r="N33" i="28" s="1"/>
  <c r="M21" i="28"/>
  <c r="J21" i="28"/>
  <c r="I43" i="28" s="1"/>
  <c r="H21" i="28"/>
  <c r="I21" i="28" s="1"/>
  <c r="G21" i="28"/>
  <c r="D21" i="28"/>
  <c r="C43" i="28" s="1"/>
  <c r="B21" i="28"/>
  <c r="B33" i="28" s="1"/>
  <c r="A21" i="28"/>
  <c r="P20" i="28"/>
  <c r="O42" i="28" s="1"/>
  <c r="N20" i="28"/>
  <c r="O32" i="28" s="1"/>
  <c r="M20" i="28"/>
  <c r="J20" i="28"/>
  <c r="I42" i="28" s="1"/>
  <c r="H20" i="28"/>
  <c r="I32" i="28" s="1"/>
  <c r="G20" i="28"/>
  <c r="D20" i="28"/>
  <c r="C42" i="28" s="1"/>
  <c r="B20" i="28"/>
  <c r="A20" i="28"/>
  <c r="P19" i="28"/>
  <c r="O41" i="28" s="1"/>
  <c r="N19" i="28"/>
  <c r="M19" i="28"/>
  <c r="J19" i="28"/>
  <c r="I41" i="28" s="1"/>
  <c r="H19" i="28"/>
  <c r="I31" i="28" s="1"/>
  <c r="G19" i="28"/>
  <c r="D19" i="28"/>
  <c r="C41" i="28" s="1"/>
  <c r="B19" i="28"/>
  <c r="C31" i="28" s="1"/>
  <c r="A19" i="28"/>
  <c r="P18" i="28"/>
  <c r="N40" i="28" s="1"/>
  <c r="N18" i="28"/>
  <c r="N30" i="28" s="1"/>
  <c r="M18" i="28"/>
  <c r="J18" i="28"/>
  <c r="H40" i="28" s="1"/>
  <c r="H18" i="28"/>
  <c r="J30" i="28" s="1"/>
  <c r="G18" i="28"/>
  <c r="D18" i="28"/>
  <c r="C40" i="28" s="1"/>
  <c r="B18" i="28"/>
  <c r="A18" i="28"/>
  <c r="N15" i="28"/>
  <c r="Q14" i="28" s="1"/>
  <c r="H15" i="28"/>
  <c r="K14" i="28" s="1"/>
  <c r="B15" i="28"/>
  <c r="E14" i="28" s="1"/>
  <c r="P40" i="27"/>
  <c r="J40" i="27"/>
  <c r="D40" i="27"/>
  <c r="H36" i="27"/>
  <c r="Q30" i="27"/>
  <c r="K30" i="27"/>
  <c r="E30" i="27"/>
  <c r="P25" i="27"/>
  <c r="O47" i="27" s="1"/>
  <c r="N25" i="27"/>
  <c r="O37" i="27" s="1"/>
  <c r="M25" i="27"/>
  <c r="J25" i="27"/>
  <c r="I47" i="27" s="1"/>
  <c r="H25" i="27"/>
  <c r="G25" i="27"/>
  <c r="D25" i="27"/>
  <c r="B25" i="27"/>
  <c r="A25" i="27"/>
  <c r="P24" i="27"/>
  <c r="O46" i="27" s="1"/>
  <c r="N24" i="27"/>
  <c r="O36" i="27" s="1"/>
  <c r="M24" i="27"/>
  <c r="J24" i="27"/>
  <c r="I46" i="27" s="1"/>
  <c r="H24" i="27"/>
  <c r="I36" i="27" s="1"/>
  <c r="G24" i="27"/>
  <c r="D24" i="27"/>
  <c r="B24" i="27"/>
  <c r="B36" i="27" s="1"/>
  <c r="A24" i="27"/>
  <c r="P23" i="27"/>
  <c r="N23" i="27"/>
  <c r="N35" i="27" s="1"/>
  <c r="M23" i="27"/>
  <c r="J23" i="27"/>
  <c r="H23" i="27"/>
  <c r="I35" i="27" s="1"/>
  <c r="G23" i="27"/>
  <c r="D23" i="27"/>
  <c r="C45" i="27" s="1"/>
  <c r="B23" i="27"/>
  <c r="C35" i="27" s="1"/>
  <c r="A23" i="27"/>
  <c r="P22" i="27"/>
  <c r="O44" i="27" s="1"/>
  <c r="N22" i="27"/>
  <c r="O34" i="27" s="1"/>
  <c r="M22" i="27"/>
  <c r="J22" i="27"/>
  <c r="I44" i="27" s="1"/>
  <c r="H22" i="27"/>
  <c r="I34" i="27" s="1"/>
  <c r="G22" i="27"/>
  <c r="D22" i="27"/>
  <c r="B22" i="27"/>
  <c r="A22" i="27"/>
  <c r="P21" i="27"/>
  <c r="N21" i="27"/>
  <c r="M21" i="27"/>
  <c r="J21" i="27"/>
  <c r="I43" i="27" s="1"/>
  <c r="H21" i="27"/>
  <c r="G21" i="27"/>
  <c r="D21" i="27"/>
  <c r="C43" i="27" s="1"/>
  <c r="B21" i="27"/>
  <c r="B33" i="27" s="1"/>
  <c r="A21" i="27"/>
  <c r="P20" i="27"/>
  <c r="O42" i="27" s="1"/>
  <c r="N20" i="27"/>
  <c r="O32" i="27" s="1"/>
  <c r="M20" i="27"/>
  <c r="J20" i="27"/>
  <c r="I42" i="27" s="1"/>
  <c r="H20" i="27"/>
  <c r="I32" i="27" s="1"/>
  <c r="G20" i="27"/>
  <c r="D20" i="27"/>
  <c r="C42" i="27" s="1"/>
  <c r="B20" i="27"/>
  <c r="A20" i="27"/>
  <c r="P19" i="27"/>
  <c r="N19" i="27"/>
  <c r="M19" i="27"/>
  <c r="J19" i="27"/>
  <c r="I41" i="27" s="1"/>
  <c r="H19" i="27"/>
  <c r="I31" i="27" s="1"/>
  <c r="G19" i="27"/>
  <c r="D19" i="27"/>
  <c r="C41" i="27" s="1"/>
  <c r="B19" i="27"/>
  <c r="C31" i="27" s="1"/>
  <c r="A19" i="27"/>
  <c r="P18" i="27"/>
  <c r="N18" i="27"/>
  <c r="N30" i="27" s="1"/>
  <c r="M18" i="27"/>
  <c r="J18" i="27"/>
  <c r="H18" i="27"/>
  <c r="J30" i="27" s="1"/>
  <c r="G18" i="27"/>
  <c r="D18" i="27"/>
  <c r="C40" i="27" s="1"/>
  <c r="B18" i="27"/>
  <c r="A18" i="27"/>
  <c r="N15" i="27"/>
  <c r="Q14" i="27" s="1"/>
  <c r="H15" i="27"/>
  <c r="K14" i="27" s="1"/>
  <c r="B15" i="27"/>
  <c r="C14" i="27" s="1"/>
  <c r="P40" i="26"/>
  <c r="J40" i="26"/>
  <c r="D40" i="26"/>
  <c r="O35" i="26"/>
  <c r="Q30" i="26"/>
  <c r="O30" i="26"/>
  <c r="K30" i="26"/>
  <c r="E30" i="26"/>
  <c r="P25" i="26"/>
  <c r="O47" i="26" s="1"/>
  <c r="N25" i="26"/>
  <c r="O37" i="26" s="1"/>
  <c r="M25" i="26"/>
  <c r="J25" i="26"/>
  <c r="I47" i="26" s="1"/>
  <c r="H25" i="26"/>
  <c r="G25" i="26"/>
  <c r="D25" i="26"/>
  <c r="B25" i="26"/>
  <c r="A25" i="26"/>
  <c r="P24" i="26"/>
  <c r="O46" i="26" s="1"/>
  <c r="N24" i="26"/>
  <c r="O36" i="26" s="1"/>
  <c r="M24" i="26"/>
  <c r="J24" i="26"/>
  <c r="I46" i="26" s="1"/>
  <c r="H24" i="26"/>
  <c r="I36" i="26" s="1"/>
  <c r="G24" i="26"/>
  <c r="D24" i="26"/>
  <c r="B24" i="26"/>
  <c r="A24" i="26"/>
  <c r="P23" i="26"/>
  <c r="N23" i="26"/>
  <c r="N35" i="26" s="1"/>
  <c r="M23" i="26"/>
  <c r="J23" i="26"/>
  <c r="H23" i="26"/>
  <c r="I35" i="26" s="1"/>
  <c r="G23" i="26"/>
  <c r="D23" i="26"/>
  <c r="C45" i="26" s="1"/>
  <c r="B23" i="26"/>
  <c r="C35" i="26" s="1"/>
  <c r="A23" i="26"/>
  <c r="P22" i="26"/>
  <c r="O44" i="26" s="1"/>
  <c r="N22" i="26"/>
  <c r="O34" i="26" s="1"/>
  <c r="M22" i="26"/>
  <c r="J22" i="26"/>
  <c r="I44" i="26" s="1"/>
  <c r="H22" i="26"/>
  <c r="I34" i="26" s="1"/>
  <c r="G22" i="26"/>
  <c r="D22" i="26"/>
  <c r="B22" i="26"/>
  <c r="C34" i="26" s="1"/>
  <c r="A22" i="26"/>
  <c r="P21" i="26"/>
  <c r="O43" i="26" s="1"/>
  <c r="N21" i="26"/>
  <c r="O21" i="26" s="1"/>
  <c r="M21" i="26"/>
  <c r="J21" i="26"/>
  <c r="I43" i="26" s="1"/>
  <c r="H21" i="26"/>
  <c r="G21" i="26"/>
  <c r="D21" i="26"/>
  <c r="C43" i="26" s="1"/>
  <c r="B21" i="26"/>
  <c r="B33" i="26" s="1"/>
  <c r="A21" i="26"/>
  <c r="P20" i="26"/>
  <c r="N20" i="26"/>
  <c r="O32" i="26" s="1"/>
  <c r="M20" i="26"/>
  <c r="J20" i="26"/>
  <c r="I42" i="26" s="1"/>
  <c r="H20" i="26"/>
  <c r="I32" i="26" s="1"/>
  <c r="G20" i="26"/>
  <c r="D20" i="26"/>
  <c r="C42" i="26" s="1"/>
  <c r="B20" i="26"/>
  <c r="A20" i="26"/>
  <c r="P19" i="26"/>
  <c r="Q19" i="26" s="1"/>
  <c r="N19" i="26"/>
  <c r="O31" i="26" s="1"/>
  <c r="M19" i="26"/>
  <c r="J19" i="26"/>
  <c r="I41" i="26" s="1"/>
  <c r="H19" i="26"/>
  <c r="I31" i="26" s="1"/>
  <c r="G19" i="26"/>
  <c r="D19" i="26"/>
  <c r="C41" i="26" s="1"/>
  <c r="B19" i="26"/>
  <c r="C31" i="26" s="1"/>
  <c r="A19" i="26"/>
  <c r="P18" i="26"/>
  <c r="N18" i="26"/>
  <c r="N30" i="26" s="1"/>
  <c r="M18" i="26"/>
  <c r="J18" i="26"/>
  <c r="H18" i="26"/>
  <c r="J30" i="26" s="1"/>
  <c r="G18" i="26"/>
  <c r="D18" i="26"/>
  <c r="C40" i="26" s="1"/>
  <c r="B18" i="26"/>
  <c r="A18" i="26"/>
  <c r="N15" i="26"/>
  <c r="Q14" i="26" s="1"/>
  <c r="H15" i="26"/>
  <c r="K14" i="26" s="1"/>
  <c r="B15" i="26"/>
  <c r="E14" i="26" s="1"/>
  <c r="P40" i="25"/>
  <c r="J40" i="25"/>
  <c r="D40" i="25"/>
  <c r="O35" i="25"/>
  <c r="Q30" i="25"/>
  <c r="O30" i="25"/>
  <c r="K30" i="25"/>
  <c r="E30" i="25"/>
  <c r="P25" i="25"/>
  <c r="O47" i="25" s="1"/>
  <c r="N25" i="25"/>
  <c r="O37" i="25" s="1"/>
  <c r="M25" i="25"/>
  <c r="J25" i="25"/>
  <c r="I47" i="25" s="1"/>
  <c r="H25" i="25"/>
  <c r="G25" i="25"/>
  <c r="D25" i="25"/>
  <c r="B25" i="25"/>
  <c r="A25" i="25"/>
  <c r="P24" i="25"/>
  <c r="O46" i="25" s="1"/>
  <c r="N24" i="25"/>
  <c r="O36" i="25" s="1"/>
  <c r="M24" i="25"/>
  <c r="J24" i="25"/>
  <c r="I46" i="25" s="1"/>
  <c r="H24" i="25"/>
  <c r="I36" i="25" s="1"/>
  <c r="G24" i="25"/>
  <c r="D24" i="25"/>
  <c r="B24" i="25"/>
  <c r="C36" i="25" s="1"/>
  <c r="A24" i="25"/>
  <c r="P23" i="25"/>
  <c r="N23" i="25"/>
  <c r="N35" i="25" s="1"/>
  <c r="M23" i="25"/>
  <c r="J23" i="25"/>
  <c r="H23" i="25"/>
  <c r="I35" i="25" s="1"/>
  <c r="G23" i="25"/>
  <c r="D23" i="25"/>
  <c r="C45" i="25" s="1"/>
  <c r="B23" i="25"/>
  <c r="C35" i="25" s="1"/>
  <c r="A23" i="25"/>
  <c r="P22" i="25"/>
  <c r="O44" i="25" s="1"/>
  <c r="N22" i="25"/>
  <c r="O34" i="25" s="1"/>
  <c r="M22" i="25"/>
  <c r="J22" i="25"/>
  <c r="I44" i="25" s="1"/>
  <c r="H22" i="25"/>
  <c r="I34" i="25" s="1"/>
  <c r="G22" i="25"/>
  <c r="D22" i="25"/>
  <c r="B22" i="25"/>
  <c r="A22" i="25"/>
  <c r="P21" i="25"/>
  <c r="N21" i="25"/>
  <c r="O21" i="25" s="1"/>
  <c r="M21" i="25"/>
  <c r="J21" i="25"/>
  <c r="I43" i="25" s="1"/>
  <c r="H21" i="25"/>
  <c r="G21" i="25"/>
  <c r="D21" i="25"/>
  <c r="C43" i="25" s="1"/>
  <c r="B21" i="25"/>
  <c r="B33" i="25" s="1"/>
  <c r="A21" i="25"/>
  <c r="P20" i="25"/>
  <c r="O42" i="25" s="1"/>
  <c r="N20" i="25"/>
  <c r="O32" i="25" s="1"/>
  <c r="M20" i="25"/>
  <c r="J20" i="25"/>
  <c r="I42" i="25" s="1"/>
  <c r="H20" i="25"/>
  <c r="I32" i="25" s="1"/>
  <c r="G20" i="25"/>
  <c r="D20" i="25"/>
  <c r="B20" i="25"/>
  <c r="A20" i="25"/>
  <c r="P19" i="25"/>
  <c r="N19" i="25"/>
  <c r="O19" i="25" s="1"/>
  <c r="M19" i="25"/>
  <c r="J19" i="25"/>
  <c r="I41" i="25" s="1"/>
  <c r="H19" i="25"/>
  <c r="I31" i="25" s="1"/>
  <c r="G19" i="25"/>
  <c r="D19" i="25"/>
  <c r="C41" i="25" s="1"/>
  <c r="B19" i="25"/>
  <c r="C31" i="25" s="1"/>
  <c r="A19" i="25"/>
  <c r="P18" i="25"/>
  <c r="O18" i="25"/>
  <c r="N18" i="25"/>
  <c r="N30" i="25" s="1"/>
  <c r="M18" i="25"/>
  <c r="J18" i="25"/>
  <c r="H18" i="25"/>
  <c r="J30" i="25" s="1"/>
  <c r="G18" i="25"/>
  <c r="D18" i="25"/>
  <c r="C40" i="25" s="1"/>
  <c r="B18" i="25"/>
  <c r="A18" i="25"/>
  <c r="N15" i="25"/>
  <c r="Q14" i="25" s="1"/>
  <c r="H15" i="25"/>
  <c r="K14" i="25" s="1"/>
  <c r="B15" i="25"/>
  <c r="E14" i="25" s="1"/>
  <c r="P40" i="24"/>
  <c r="J40" i="24"/>
  <c r="D40" i="24"/>
  <c r="Q30" i="24"/>
  <c r="K30" i="24"/>
  <c r="E30" i="24"/>
  <c r="P25" i="24"/>
  <c r="O47" i="24" s="1"/>
  <c r="N25" i="24"/>
  <c r="O37" i="24" s="1"/>
  <c r="M25" i="24"/>
  <c r="J25" i="24"/>
  <c r="I47" i="24" s="1"/>
  <c r="H25" i="24"/>
  <c r="G25" i="24"/>
  <c r="D25" i="24"/>
  <c r="B25" i="24"/>
  <c r="A25" i="24"/>
  <c r="P24" i="24"/>
  <c r="O46" i="24" s="1"/>
  <c r="N24" i="24"/>
  <c r="O36" i="24" s="1"/>
  <c r="M24" i="24"/>
  <c r="J24" i="24"/>
  <c r="I46" i="24" s="1"/>
  <c r="H24" i="24"/>
  <c r="I36" i="24" s="1"/>
  <c r="G24" i="24"/>
  <c r="D24" i="24"/>
  <c r="B24" i="24"/>
  <c r="C36" i="24" s="1"/>
  <c r="A24" i="24"/>
  <c r="P23" i="24"/>
  <c r="N23" i="24"/>
  <c r="N35" i="24" s="1"/>
  <c r="M23" i="24"/>
  <c r="J23" i="24"/>
  <c r="H23" i="24"/>
  <c r="I35" i="24" s="1"/>
  <c r="G23" i="24"/>
  <c r="D23" i="24"/>
  <c r="C45" i="24" s="1"/>
  <c r="B23" i="24"/>
  <c r="C35" i="24" s="1"/>
  <c r="A23" i="24"/>
  <c r="P22" i="24"/>
  <c r="O44" i="24" s="1"/>
  <c r="N22" i="24"/>
  <c r="O34" i="24" s="1"/>
  <c r="M22" i="24"/>
  <c r="J22" i="24"/>
  <c r="I44" i="24" s="1"/>
  <c r="H22" i="24"/>
  <c r="I34" i="24" s="1"/>
  <c r="G22" i="24"/>
  <c r="D22" i="24"/>
  <c r="B22" i="24"/>
  <c r="A22" i="24"/>
  <c r="P21" i="24"/>
  <c r="N21" i="24"/>
  <c r="M21" i="24"/>
  <c r="J21" i="24"/>
  <c r="I43" i="24" s="1"/>
  <c r="H21" i="24"/>
  <c r="I33" i="24" s="1"/>
  <c r="G21" i="24"/>
  <c r="D21" i="24"/>
  <c r="C43" i="24" s="1"/>
  <c r="B21" i="24"/>
  <c r="B33" i="24" s="1"/>
  <c r="A21" i="24"/>
  <c r="P20" i="24"/>
  <c r="O42" i="24" s="1"/>
  <c r="N20" i="24"/>
  <c r="O32" i="24" s="1"/>
  <c r="M20" i="24"/>
  <c r="J20" i="24"/>
  <c r="I42" i="24" s="1"/>
  <c r="H20" i="24"/>
  <c r="I32" i="24" s="1"/>
  <c r="G20" i="24"/>
  <c r="D20" i="24"/>
  <c r="C42" i="24" s="1"/>
  <c r="B20" i="24"/>
  <c r="A20" i="24"/>
  <c r="P19" i="24"/>
  <c r="O41" i="24" s="1"/>
  <c r="N19" i="24"/>
  <c r="M19" i="24"/>
  <c r="J19" i="24"/>
  <c r="I41" i="24" s="1"/>
  <c r="H19" i="24"/>
  <c r="I31" i="24" s="1"/>
  <c r="G19" i="24"/>
  <c r="D19" i="24"/>
  <c r="C41" i="24" s="1"/>
  <c r="B19" i="24"/>
  <c r="C31" i="24" s="1"/>
  <c r="A19" i="24"/>
  <c r="P18" i="24"/>
  <c r="N18" i="24"/>
  <c r="N30" i="24" s="1"/>
  <c r="M18" i="24"/>
  <c r="J18" i="24"/>
  <c r="H40" i="24" s="1"/>
  <c r="H18" i="24"/>
  <c r="J30" i="24" s="1"/>
  <c r="G18" i="24"/>
  <c r="D18" i="24"/>
  <c r="C40" i="24" s="1"/>
  <c r="B18" i="24"/>
  <c r="A18" i="24"/>
  <c r="N15" i="24"/>
  <c r="Q14" i="24" s="1"/>
  <c r="H15" i="24"/>
  <c r="K14" i="24" s="1"/>
  <c r="B15" i="24"/>
  <c r="C14" i="24" s="1"/>
  <c r="E14" i="24"/>
  <c r="P40" i="23"/>
  <c r="J40" i="23"/>
  <c r="D40" i="23"/>
  <c r="Q30" i="23"/>
  <c r="K30" i="23"/>
  <c r="E30" i="23"/>
  <c r="P25" i="23"/>
  <c r="O47" i="23" s="1"/>
  <c r="N25" i="23"/>
  <c r="O37" i="23" s="1"/>
  <c r="M25" i="23"/>
  <c r="J25" i="23"/>
  <c r="I47" i="23" s="1"/>
  <c r="H25" i="23"/>
  <c r="G25" i="23"/>
  <c r="D25" i="23"/>
  <c r="B25" i="23"/>
  <c r="A25" i="23"/>
  <c r="P24" i="23"/>
  <c r="O46" i="23" s="1"/>
  <c r="N24" i="23"/>
  <c r="O36" i="23" s="1"/>
  <c r="M24" i="23"/>
  <c r="J24" i="23"/>
  <c r="I46" i="23" s="1"/>
  <c r="H24" i="23"/>
  <c r="I36" i="23" s="1"/>
  <c r="G24" i="23"/>
  <c r="D24" i="23"/>
  <c r="B24" i="23"/>
  <c r="A24" i="23"/>
  <c r="P23" i="23"/>
  <c r="N23" i="23"/>
  <c r="N35" i="23" s="1"/>
  <c r="M23" i="23"/>
  <c r="J23" i="23"/>
  <c r="H23" i="23"/>
  <c r="I35" i="23" s="1"/>
  <c r="G23" i="23"/>
  <c r="D23" i="23"/>
  <c r="C45" i="23" s="1"/>
  <c r="B23" i="23"/>
  <c r="C35" i="23" s="1"/>
  <c r="A23" i="23"/>
  <c r="P22" i="23"/>
  <c r="O44" i="23" s="1"/>
  <c r="N22" i="23"/>
  <c r="O34" i="23" s="1"/>
  <c r="M22" i="23"/>
  <c r="J22" i="23"/>
  <c r="I44" i="23" s="1"/>
  <c r="H22" i="23"/>
  <c r="I34" i="23" s="1"/>
  <c r="G22" i="23"/>
  <c r="D22" i="23"/>
  <c r="B22" i="23"/>
  <c r="A22" i="23"/>
  <c r="P21" i="23"/>
  <c r="O43" i="23" s="1"/>
  <c r="N21" i="23"/>
  <c r="M21" i="23"/>
  <c r="J21" i="23"/>
  <c r="I43" i="23" s="1"/>
  <c r="H21" i="23"/>
  <c r="G21" i="23"/>
  <c r="D21" i="23"/>
  <c r="C43" i="23" s="1"/>
  <c r="B21" i="23"/>
  <c r="B33" i="23" s="1"/>
  <c r="A21" i="23"/>
  <c r="P20" i="23"/>
  <c r="N20" i="23"/>
  <c r="O32" i="23" s="1"/>
  <c r="M20" i="23"/>
  <c r="J20" i="23"/>
  <c r="I42" i="23" s="1"/>
  <c r="H20" i="23"/>
  <c r="I32" i="23" s="1"/>
  <c r="G20" i="23"/>
  <c r="D20" i="23"/>
  <c r="B20" i="23"/>
  <c r="A20" i="23"/>
  <c r="P19" i="23"/>
  <c r="N19" i="23"/>
  <c r="O31" i="23" s="1"/>
  <c r="M19" i="23"/>
  <c r="J19" i="23"/>
  <c r="I41" i="23" s="1"/>
  <c r="H19" i="23"/>
  <c r="I31" i="23" s="1"/>
  <c r="G19" i="23"/>
  <c r="D19" i="23"/>
  <c r="C41" i="23" s="1"/>
  <c r="B19" i="23"/>
  <c r="C31" i="23" s="1"/>
  <c r="A19" i="23"/>
  <c r="P18" i="23"/>
  <c r="N18" i="23"/>
  <c r="N30" i="23" s="1"/>
  <c r="M18" i="23"/>
  <c r="J18" i="23"/>
  <c r="H18" i="23"/>
  <c r="J30" i="23" s="1"/>
  <c r="G18" i="23"/>
  <c r="D18" i="23"/>
  <c r="C40" i="23" s="1"/>
  <c r="B18" i="23"/>
  <c r="A18" i="23"/>
  <c r="N15" i="23"/>
  <c r="Q14" i="23" s="1"/>
  <c r="H15" i="23"/>
  <c r="K14" i="23" s="1"/>
  <c r="B15" i="23"/>
  <c r="E14" i="23" s="1"/>
  <c r="P40" i="22"/>
  <c r="J40" i="22"/>
  <c r="D40" i="22"/>
  <c r="Q30" i="22"/>
  <c r="K30" i="22"/>
  <c r="E30" i="22"/>
  <c r="P25" i="22"/>
  <c r="O47" i="22" s="1"/>
  <c r="N25" i="22"/>
  <c r="O37" i="22" s="1"/>
  <c r="M25" i="22"/>
  <c r="J25" i="22"/>
  <c r="I47" i="22" s="1"/>
  <c r="H25" i="22"/>
  <c r="I37" i="22" s="1"/>
  <c r="G25" i="22"/>
  <c r="D25" i="22"/>
  <c r="B25" i="22"/>
  <c r="C37" i="22" s="1"/>
  <c r="A25" i="22"/>
  <c r="P24" i="22"/>
  <c r="O46" i="22" s="1"/>
  <c r="N24" i="22"/>
  <c r="N36" i="22" s="1"/>
  <c r="M24" i="22"/>
  <c r="J24" i="22"/>
  <c r="I46" i="22" s="1"/>
  <c r="H24" i="22"/>
  <c r="I36" i="22" s="1"/>
  <c r="G24" i="22"/>
  <c r="D24" i="22"/>
  <c r="B24" i="22"/>
  <c r="A24" i="22"/>
  <c r="P23" i="22"/>
  <c r="N23" i="22"/>
  <c r="N35" i="22" s="1"/>
  <c r="M23" i="22"/>
  <c r="J23" i="22"/>
  <c r="I45" i="22" s="1"/>
  <c r="H23" i="22"/>
  <c r="I35" i="22" s="1"/>
  <c r="G23" i="22"/>
  <c r="D23" i="22"/>
  <c r="C45" i="22" s="1"/>
  <c r="B23" i="22"/>
  <c r="C35" i="22" s="1"/>
  <c r="A23" i="22"/>
  <c r="P22" i="22"/>
  <c r="O44" i="22" s="1"/>
  <c r="N22" i="22"/>
  <c r="N34" i="22" s="1"/>
  <c r="M22" i="22"/>
  <c r="J22" i="22"/>
  <c r="H44" i="22" s="1"/>
  <c r="H22" i="22"/>
  <c r="I34" i="22" s="1"/>
  <c r="G22" i="22"/>
  <c r="D22" i="22"/>
  <c r="B22" i="22"/>
  <c r="A22" i="22"/>
  <c r="P21" i="22"/>
  <c r="N21" i="22"/>
  <c r="O33" i="22" s="1"/>
  <c r="M21" i="22"/>
  <c r="J21" i="22"/>
  <c r="I43" i="22" s="1"/>
  <c r="H21" i="22"/>
  <c r="I33" i="22" s="1"/>
  <c r="G21" i="22"/>
  <c r="D21" i="22"/>
  <c r="C43" i="22" s="1"/>
  <c r="B21" i="22"/>
  <c r="B33" i="22" s="1"/>
  <c r="A21" i="22"/>
  <c r="P20" i="22"/>
  <c r="N20" i="22"/>
  <c r="O32" i="22" s="1"/>
  <c r="M20" i="22"/>
  <c r="J20" i="22"/>
  <c r="I42" i="22" s="1"/>
  <c r="H20" i="22"/>
  <c r="I32" i="22" s="1"/>
  <c r="G20" i="22"/>
  <c r="D20" i="22"/>
  <c r="C42" i="22" s="1"/>
  <c r="B20" i="22"/>
  <c r="C32" i="22" s="1"/>
  <c r="A20" i="22"/>
  <c r="P19" i="22"/>
  <c r="N19" i="22"/>
  <c r="M19" i="22"/>
  <c r="J19" i="22"/>
  <c r="I41" i="22" s="1"/>
  <c r="H19" i="22"/>
  <c r="I31" i="22" s="1"/>
  <c r="G19" i="22"/>
  <c r="D19" i="22"/>
  <c r="C41" i="22" s="1"/>
  <c r="B19" i="22"/>
  <c r="B31" i="22" s="1"/>
  <c r="A19" i="22"/>
  <c r="P18" i="22"/>
  <c r="N18" i="22"/>
  <c r="N30" i="22" s="1"/>
  <c r="M18" i="22"/>
  <c r="J18" i="22"/>
  <c r="H18" i="22"/>
  <c r="J30" i="22" s="1"/>
  <c r="G18" i="22"/>
  <c r="D18" i="22"/>
  <c r="C40" i="22" s="1"/>
  <c r="B18" i="22"/>
  <c r="D30" i="22" s="1"/>
  <c r="A18" i="22"/>
  <c r="N15" i="22"/>
  <c r="Q14" i="22" s="1"/>
  <c r="H15" i="22"/>
  <c r="I14" i="22" s="1"/>
  <c r="B15" i="22"/>
  <c r="E14" i="22" s="1"/>
  <c r="P40" i="21"/>
  <c r="J40" i="21"/>
  <c r="D40" i="21"/>
  <c r="Q30" i="21"/>
  <c r="K30" i="21"/>
  <c r="E30" i="21"/>
  <c r="P25" i="21"/>
  <c r="O47" i="21" s="1"/>
  <c r="N25" i="21"/>
  <c r="O37" i="21" s="1"/>
  <c r="M25" i="21"/>
  <c r="J25" i="21"/>
  <c r="I47" i="21" s="1"/>
  <c r="H25" i="21"/>
  <c r="G25" i="21"/>
  <c r="D25" i="21"/>
  <c r="B25" i="21"/>
  <c r="A25" i="21"/>
  <c r="P24" i="21"/>
  <c r="O46" i="21" s="1"/>
  <c r="N24" i="21"/>
  <c r="O36" i="21" s="1"/>
  <c r="M24" i="21"/>
  <c r="J24" i="21"/>
  <c r="I46" i="21" s="1"/>
  <c r="H24" i="21"/>
  <c r="I36" i="21" s="1"/>
  <c r="G24" i="21"/>
  <c r="D24" i="21"/>
  <c r="B24" i="21"/>
  <c r="A24" i="21"/>
  <c r="P23" i="21"/>
  <c r="N23" i="21"/>
  <c r="N35" i="21" s="1"/>
  <c r="M23" i="21"/>
  <c r="J23" i="21"/>
  <c r="H23" i="21"/>
  <c r="I35" i="21" s="1"/>
  <c r="G23" i="21"/>
  <c r="D23" i="21"/>
  <c r="C45" i="21" s="1"/>
  <c r="B23" i="21"/>
  <c r="C35" i="21" s="1"/>
  <c r="A23" i="21"/>
  <c r="P22" i="21"/>
  <c r="O44" i="21" s="1"/>
  <c r="N22" i="21"/>
  <c r="O34" i="21" s="1"/>
  <c r="M22" i="21"/>
  <c r="J22" i="21"/>
  <c r="I44" i="21" s="1"/>
  <c r="H22" i="21"/>
  <c r="I34" i="21" s="1"/>
  <c r="G22" i="21"/>
  <c r="D22" i="21"/>
  <c r="B22" i="21"/>
  <c r="A22" i="21"/>
  <c r="P21" i="21"/>
  <c r="O43" i="21" s="1"/>
  <c r="N21" i="21"/>
  <c r="M21" i="21"/>
  <c r="J21" i="21"/>
  <c r="I43" i="21" s="1"/>
  <c r="H21" i="21"/>
  <c r="G21" i="21"/>
  <c r="D21" i="21"/>
  <c r="C43" i="21" s="1"/>
  <c r="B21" i="21"/>
  <c r="B33" i="21" s="1"/>
  <c r="A21" i="21"/>
  <c r="P20" i="21"/>
  <c r="N20" i="21"/>
  <c r="O32" i="21" s="1"/>
  <c r="M20" i="21"/>
  <c r="J20" i="21"/>
  <c r="I42" i="21" s="1"/>
  <c r="H20" i="21"/>
  <c r="I32" i="21" s="1"/>
  <c r="G20" i="21"/>
  <c r="D20" i="21"/>
  <c r="C42" i="21" s="1"/>
  <c r="B20" i="21"/>
  <c r="A20" i="21"/>
  <c r="P19" i="21"/>
  <c r="N19" i="21"/>
  <c r="O31" i="21" s="1"/>
  <c r="M19" i="21"/>
  <c r="J19" i="21"/>
  <c r="I41" i="21" s="1"/>
  <c r="H19" i="21"/>
  <c r="I31" i="21" s="1"/>
  <c r="G19" i="21"/>
  <c r="D19" i="21"/>
  <c r="C41" i="21" s="1"/>
  <c r="B19" i="21"/>
  <c r="C31" i="21" s="1"/>
  <c r="A19" i="21"/>
  <c r="P18" i="21"/>
  <c r="N18" i="21"/>
  <c r="N30" i="21" s="1"/>
  <c r="M18" i="21"/>
  <c r="J18" i="21"/>
  <c r="H18" i="21"/>
  <c r="J30" i="21" s="1"/>
  <c r="G18" i="21"/>
  <c r="D18" i="21"/>
  <c r="C40" i="21" s="1"/>
  <c r="B18" i="21"/>
  <c r="A18" i="21"/>
  <c r="N15" i="21"/>
  <c r="Q14" i="21" s="1"/>
  <c r="H15" i="21"/>
  <c r="K14" i="21" s="1"/>
  <c r="B15" i="21"/>
  <c r="E14" i="21" s="1"/>
  <c r="P40" i="20"/>
  <c r="J40" i="20"/>
  <c r="D40" i="20"/>
  <c r="Q30" i="20"/>
  <c r="K30" i="20"/>
  <c r="E30" i="20"/>
  <c r="P25" i="20"/>
  <c r="O47" i="20" s="1"/>
  <c r="N25" i="20"/>
  <c r="O37" i="20" s="1"/>
  <c r="M25" i="20"/>
  <c r="J25" i="20"/>
  <c r="I47" i="20" s="1"/>
  <c r="H25" i="20"/>
  <c r="G25" i="20"/>
  <c r="D25" i="20"/>
  <c r="B25" i="20"/>
  <c r="A25" i="20"/>
  <c r="P24" i="20"/>
  <c r="O46" i="20" s="1"/>
  <c r="N24" i="20"/>
  <c r="O36" i="20" s="1"/>
  <c r="M24" i="20"/>
  <c r="J24" i="20"/>
  <c r="I46" i="20" s="1"/>
  <c r="H24" i="20"/>
  <c r="I36" i="20" s="1"/>
  <c r="G24" i="20"/>
  <c r="D24" i="20"/>
  <c r="C46" i="20" s="1"/>
  <c r="B24" i="20"/>
  <c r="C36" i="20" s="1"/>
  <c r="A24" i="20"/>
  <c r="P23" i="20"/>
  <c r="N23" i="20"/>
  <c r="N35" i="20" s="1"/>
  <c r="M23" i="20"/>
  <c r="J23" i="20"/>
  <c r="H23" i="20"/>
  <c r="I35" i="20" s="1"/>
  <c r="G23" i="20"/>
  <c r="D23" i="20"/>
  <c r="C45" i="20" s="1"/>
  <c r="B23" i="20"/>
  <c r="C35" i="20" s="1"/>
  <c r="A23" i="20"/>
  <c r="P22" i="20"/>
  <c r="O44" i="20" s="1"/>
  <c r="N22" i="20"/>
  <c r="O34" i="20" s="1"/>
  <c r="M22" i="20"/>
  <c r="J22" i="20"/>
  <c r="I44" i="20" s="1"/>
  <c r="H22" i="20"/>
  <c r="I34" i="20" s="1"/>
  <c r="G22" i="20"/>
  <c r="D22" i="20"/>
  <c r="B22" i="20"/>
  <c r="C34" i="20" s="1"/>
  <c r="A22" i="20"/>
  <c r="P21" i="20"/>
  <c r="N21" i="20"/>
  <c r="M21" i="20"/>
  <c r="J21" i="20"/>
  <c r="I43" i="20" s="1"/>
  <c r="H21" i="20"/>
  <c r="I33" i="20" s="1"/>
  <c r="G21" i="20"/>
  <c r="D21" i="20"/>
  <c r="C43" i="20" s="1"/>
  <c r="B21" i="20"/>
  <c r="B33" i="20" s="1"/>
  <c r="A21" i="20"/>
  <c r="P20" i="20"/>
  <c r="O42" i="20" s="1"/>
  <c r="N20" i="20"/>
  <c r="O32" i="20" s="1"/>
  <c r="M20" i="20"/>
  <c r="J20" i="20"/>
  <c r="I42" i="20" s="1"/>
  <c r="H20" i="20"/>
  <c r="I32" i="20" s="1"/>
  <c r="G20" i="20"/>
  <c r="D20" i="20"/>
  <c r="C42" i="20" s="1"/>
  <c r="B20" i="20"/>
  <c r="A20" i="20"/>
  <c r="P19" i="20"/>
  <c r="N19" i="20"/>
  <c r="M19" i="20"/>
  <c r="J19" i="20"/>
  <c r="I41" i="20" s="1"/>
  <c r="H19" i="20"/>
  <c r="I31" i="20" s="1"/>
  <c r="G19" i="20"/>
  <c r="D19" i="20"/>
  <c r="C41" i="20" s="1"/>
  <c r="B19" i="20"/>
  <c r="C31" i="20" s="1"/>
  <c r="A19" i="20"/>
  <c r="P18" i="20"/>
  <c r="N18" i="20"/>
  <c r="N30" i="20" s="1"/>
  <c r="M18" i="20"/>
  <c r="J18" i="20"/>
  <c r="H40" i="20" s="1"/>
  <c r="H18" i="20"/>
  <c r="J30" i="20" s="1"/>
  <c r="G18" i="20"/>
  <c r="D18" i="20"/>
  <c r="C40" i="20" s="1"/>
  <c r="B18" i="20"/>
  <c r="A18" i="20"/>
  <c r="N15" i="20"/>
  <c r="Q14" i="20" s="1"/>
  <c r="H15" i="20"/>
  <c r="K14" i="20" s="1"/>
  <c r="B15" i="20"/>
  <c r="E14" i="20" s="1"/>
  <c r="P40" i="19"/>
  <c r="J40" i="19"/>
  <c r="D40" i="19"/>
  <c r="Q30" i="19"/>
  <c r="K30" i="19"/>
  <c r="E30" i="19"/>
  <c r="P25" i="19"/>
  <c r="O47" i="19" s="1"/>
  <c r="N25" i="19"/>
  <c r="O37" i="19" s="1"/>
  <c r="M25" i="19"/>
  <c r="J25" i="19"/>
  <c r="I47" i="19" s="1"/>
  <c r="H25" i="19"/>
  <c r="G25" i="19"/>
  <c r="D25" i="19"/>
  <c r="B25" i="19"/>
  <c r="A25" i="19"/>
  <c r="P24" i="19"/>
  <c r="O46" i="19" s="1"/>
  <c r="N24" i="19"/>
  <c r="O36" i="19" s="1"/>
  <c r="M24" i="19"/>
  <c r="J24" i="19"/>
  <c r="I46" i="19" s="1"/>
  <c r="H24" i="19"/>
  <c r="I36" i="19" s="1"/>
  <c r="G24" i="19"/>
  <c r="D24" i="19"/>
  <c r="B24" i="19"/>
  <c r="C36" i="19" s="1"/>
  <c r="A24" i="19"/>
  <c r="P23" i="19"/>
  <c r="N23" i="19"/>
  <c r="N35" i="19" s="1"/>
  <c r="M23" i="19"/>
  <c r="J23" i="19"/>
  <c r="H23" i="19"/>
  <c r="I35" i="19" s="1"/>
  <c r="G23" i="19"/>
  <c r="D23" i="19"/>
  <c r="C45" i="19" s="1"/>
  <c r="B23" i="19"/>
  <c r="C35" i="19" s="1"/>
  <c r="A23" i="19"/>
  <c r="P22" i="19"/>
  <c r="O44" i="19" s="1"/>
  <c r="N22" i="19"/>
  <c r="O34" i="19" s="1"/>
  <c r="M22" i="19"/>
  <c r="J22" i="19"/>
  <c r="I44" i="19" s="1"/>
  <c r="H22" i="19"/>
  <c r="I34" i="19" s="1"/>
  <c r="G22" i="19"/>
  <c r="D22" i="19"/>
  <c r="B22" i="19"/>
  <c r="A22" i="19"/>
  <c r="P21" i="19"/>
  <c r="N21" i="19"/>
  <c r="M21" i="19"/>
  <c r="J21" i="19"/>
  <c r="I43" i="19" s="1"/>
  <c r="H21" i="19"/>
  <c r="G21" i="19"/>
  <c r="D21" i="19"/>
  <c r="C43" i="19" s="1"/>
  <c r="B21" i="19"/>
  <c r="B33" i="19" s="1"/>
  <c r="A21" i="19"/>
  <c r="P20" i="19"/>
  <c r="O42" i="19" s="1"/>
  <c r="N20" i="19"/>
  <c r="O32" i="19" s="1"/>
  <c r="M20" i="19"/>
  <c r="J20" i="19"/>
  <c r="I42" i="19" s="1"/>
  <c r="H20" i="19"/>
  <c r="I32" i="19" s="1"/>
  <c r="G20" i="19"/>
  <c r="D20" i="19"/>
  <c r="C42" i="19" s="1"/>
  <c r="B20" i="19"/>
  <c r="A20" i="19"/>
  <c r="P19" i="19"/>
  <c r="N19" i="19"/>
  <c r="M19" i="19"/>
  <c r="J19" i="19"/>
  <c r="I41" i="19" s="1"/>
  <c r="H19" i="19"/>
  <c r="I31" i="19" s="1"/>
  <c r="G19" i="19"/>
  <c r="D19" i="19"/>
  <c r="C41" i="19" s="1"/>
  <c r="B19" i="19"/>
  <c r="C31" i="19" s="1"/>
  <c r="A19" i="19"/>
  <c r="P18" i="19"/>
  <c r="N18" i="19"/>
  <c r="N30" i="19" s="1"/>
  <c r="M18" i="19"/>
  <c r="J18" i="19"/>
  <c r="H18" i="19"/>
  <c r="J30" i="19" s="1"/>
  <c r="G18" i="19"/>
  <c r="D18" i="19"/>
  <c r="C40" i="19" s="1"/>
  <c r="B18" i="19"/>
  <c r="A18" i="19"/>
  <c r="N15" i="19"/>
  <c r="Q14" i="19" s="1"/>
  <c r="H15" i="19"/>
  <c r="K14" i="19" s="1"/>
  <c r="B15" i="19"/>
  <c r="C14" i="19" s="1"/>
  <c r="P40" i="18"/>
  <c r="J40" i="18"/>
  <c r="D40" i="18"/>
  <c r="Q30" i="18"/>
  <c r="K30" i="18"/>
  <c r="E30" i="18"/>
  <c r="P25" i="18"/>
  <c r="O47" i="18" s="1"/>
  <c r="N25" i="18"/>
  <c r="O37" i="18" s="1"/>
  <c r="M25" i="18"/>
  <c r="J25" i="18"/>
  <c r="I47" i="18" s="1"/>
  <c r="H25" i="18"/>
  <c r="G25" i="18"/>
  <c r="D25" i="18"/>
  <c r="B25" i="18"/>
  <c r="A25" i="18"/>
  <c r="P24" i="18"/>
  <c r="O46" i="18" s="1"/>
  <c r="N24" i="18"/>
  <c r="O36" i="18" s="1"/>
  <c r="M24" i="18"/>
  <c r="J24" i="18"/>
  <c r="H24" i="18"/>
  <c r="I36" i="18" s="1"/>
  <c r="G24" i="18"/>
  <c r="D24" i="18"/>
  <c r="B24" i="18"/>
  <c r="C36" i="18" s="1"/>
  <c r="A24" i="18"/>
  <c r="P23" i="18"/>
  <c r="N23" i="18"/>
  <c r="N35" i="18" s="1"/>
  <c r="M23" i="18"/>
  <c r="J23" i="18"/>
  <c r="H23" i="18"/>
  <c r="I35" i="18" s="1"/>
  <c r="G23" i="18"/>
  <c r="D23" i="18"/>
  <c r="C45" i="18" s="1"/>
  <c r="B23" i="18"/>
  <c r="C35" i="18" s="1"/>
  <c r="A23" i="18"/>
  <c r="P22" i="18"/>
  <c r="O44" i="18" s="1"/>
  <c r="N22" i="18"/>
  <c r="O34" i="18" s="1"/>
  <c r="M22" i="18"/>
  <c r="J22" i="18"/>
  <c r="I44" i="18" s="1"/>
  <c r="H22" i="18"/>
  <c r="I34" i="18" s="1"/>
  <c r="G22" i="18"/>
  <c r="D22" i="18"/>
  <c r="B22" i="18"/>
  <c r="A22" i="18"/>
  <c r="P21" i="18"/>
  <c r="N21" i="18"/>
  <c r="M21" i="18"/>
  <c r="J21" i="18"/>
  <c r="H21" i="18"/>
  <c r="I33" i="18" s="1"/>
  <c r="G21" i="18"/>
  <c r="D21" i="18"/>
  <c r="C43" i="18" s="1"/>
  <c r="B21" i="18"/>
  <c r="B33" i="18" s="1"/>
  <c r="A21" i="18"/>
  <c r="P20" i="18"/>
  <c r="N20" i="18"/>
  <c r="O32" i="18" s="1"/>
  <c r="M20" i="18"/>
  <c r="J20" i="18"/>
  <c r="I42" i="18" s="1"/>
  <c r="H20" i="18"/>
  <c r="I32" i="18" s="1"/>
  <c r="G20" i="18"/>
  <c r="D20" i="18"/>
  <c r="C42" i="18" s="1"/>
  <c r="B20" i="18"/>
  <c r="A20" i="18"/>
  <c r="P19" i="18"/>
  <c r="N19" i="18"/>
  <c r="M19" i="18"/>
  <c r="J19" i="18"/>
  <c r="I41" i="18" s="1"/>
  <c r="H19" i="18"/>
  <c r="G19" i="18"/>
  <c r="D19" i="18"/>
  <c r="B19" i="18"/>
  <c r="B31" i="18" s="1"/>
  <c r="A19" i="18"/>
  <c r="P18" i="18"/>
  <c r="N18" i="18"/>
  <c r="N30" i="18" s="1"/>
  <c r="M18" i="18"/>
  <c r="J18" i="18"/>
  <c r="I40" i="18" s="1"/>
  <c r="H18" i="18"/>
  <c r="J30" i="18" s="1"/>
  <c r="G18" i="18"/>
  <c r="D18" i="18"/>
  <c r="C40" i="18" s="1"/>
  <c r="B18" i="18"/>
  <c r="A18" i="18"/>
  <c r="N15" i="18"/>
  <c r="Q14" i="18" s="1"/>
  <c r="H15" i="18"/>
  <c r="K14" i="18" s="1"/>
  <c r="B15" i="18"/>
  <c r="E14" i="18" s="1"/>
  <c r="P40" i="17"/>
  <c r="J40" i="17"/>
  <c r="D40" i="17"/>
  <c r="Q30" i="17"/>
  <c r="K30" i="17"/>
  <c r="E30" i="17"/>
  <c r="P25" i="17"/>
  <c r="O47" i="17" s="1"/>
  <c r="N25" i="17"/>
  <c r="O37" i="17" s="1"/>
  <c r="M25" i="17"/>
  <c r="J25" i="17"/>
  <c r="I47" i="17" s="1"/>
  <c r="H25" i="17"/>
  <c r="G25" i="17"/>
  <c r="D25" i="17"/>
  <c r="B25" i="17"/>
  <c r="A25" i="17"/>
  <c r="P24" i="17"/>
  <c r="O46" i="17" s="1"/>
  <c r="N24" i="17"/>
  <c r="N36" i="17" s="1"/>
  <c r="M24" i="17"/>
  <c r="J24" i="17"/>
  <c r="I46" i="17" s="1"/>
  <c r="H24" i="17"/>
  <c r="H36" i="17" s="1"/>
  <c r="G24" i="17"/>
  <c r="D24" i="17"/>
  <c r="B24" i="17"/>
  <c r="A24" i="17"/>
  <c r="P23" i="17"/>
  <c r="N23" i="17"/>
  <c r="N35" i="17" s="1"/>
  <c r="M23" i="17"/>
  <c r="J23" i="17"/>
  <c r="H23" i="17"/>
  <c r="I35" i="17" s="1"/>
  <c r="G23" i="17"/>
  <c r="D23" i="17"/>
  <c r="C45" i="17" s="1"/>
  <c r="B23" i="17"/>
  <c r="C35" i="17" s="1"/>
  <c r="A23" i="17"/>
  <c r="P22" i="17"/>
  <c r="O44" i="17" s="1"/>
  <c r="N22" i="17"/>
  <c r="O34" i="17" s="1"/>
  <c r="M22" i="17"/>
  <c r="J22" i="17"/>
  <c r="I44" i="17" s="1"/>
  <c r="H22" i="17"/>
  <c r="G22" i="17"/>
  <c r="D22" i="17"/>
  <c r="B22" i="17"/>
  <c r="A22" i="17"/>
  <c r="P21" i="17"/>
  <c r="O43" i="17" s="1"/>
  <c r="N21" i="17"/>
  <c r="N33" i="17" s="1"/>
  <c r="M21" i="17"/>
  <c r="J21" i="17"/>
  <c r="I43" i="17" s="1"/>
  <c r="H21" i="17"/>
  <c r="G21" i="17"/>
  <c r="D21" i="17"/>
  <c r="C43" i="17" s="1"/>
  <c r="B21" i="17"/>
  <c r="B33" i="17" s="1"/>
  <c r="A21" i="17"/>
  <c r="P20" i="17"/>
  <c r="N20" i="17"/>
  <c r="O32" i="17" s="1"/>
  <c r="M20" i="17"/>
  <c r="J20" i="17"/>
  <c r="I42" i="17" s="1"/>
  <c r="H20" i="17"/>
  <c r="I32" i="17" s="1"/>
  <c r="G20" i="17"/>
  <c r="D20" i="17"/>
  <c r="B20" i="17"/>
  <c r="A20" i="17"/>
  <c r="P19" i="17"/>
  <c r="O41" i="17" s="1"/>
  <c r="N19" i="17"/>
  <c r="O31" i="17" s="1"/>
  <c r="M19" i="17"/>
  <c r="J19" i="17"/>
  <c r="I41" i="17" s="1"/>
  <c r="H19" i="17"/>
  <c r="H31" i="17" s="1"/>
  <c r="G19" i="17"/>
  <c r="D19" i="17"/>
  <c r="B19" i="17"/>
  <c r="B31" i="17" s="1"/>
  <c r="A19" i="17"/>
  <c r="P18" i="17"/>
  <c r="N18" i="17"/>
  <c r="N30" i="17" s="1"/>
  <c r="M18" i="17"/>
  <c r="J18" i="17"/>
  <c r="I40" i="17" s="1"/>
  <c r="H18" i="17"/>
  <c r="J30" i="17" s="1"/>
  <c r="G18" i="17"/>
  <c r="D18" i="17"/>
  <c r="C40" i="17" s="1"/>
  <c r="B18" i="17"/>
  <c r="A18" i="17"/>
  <c r="N15" i="17"/>
  <c r="O14" i="17" s="1"/>
  <c r="H15" i="17"/>
  <c r="K14" i="17" s="1"/>
  <c r="B15" i="17"/>
  <c r="E14" i="17" s="1"/>
  <c r="N31" i="2"/>
  <c r="N32" i="2"/>
  <c r="N33" i="2"/>
  <c r="N34" i="2"/>
  <c r="N35" i="2"/>
  <c r="N36" i="2"/>
  <c r="N37" i="2"/>
  <c r="N30" i="2"/>
  <c r="I41" i="2"/>
  <c r="I42" i="2"/>
  <c r="I43" i="2"/>
  <c r="I44" i="2"/>
  <c r="I45" i="2"/>
  <c r="I46" i="2"/>
  <c r="I47" i="2"/>
  <c r="I40" i="2"/>
  <c r="H41" i="2"/>
  <c r="H42" i="2"/>
  <c r="H43" i="2"/>
  <c r="H44" i="2"/>
  <c r="H45" i="2"/>
  <c r="H46" i="2"/>
  <c r="H47" i="2"/>
  <c r="H40" i="2"/>
  <c r="I31" i="2"/>
  <c r="I32" i="2"/>
  <c r="I33" i="2"/>
  <c r="I34" i="2"/>
  <c r="I35" i="2"/>
  <c r="I36" i="2"/>
  <c r="I37" i="2"/>
  <c r="I30" i="2"/>
  <c r="N31" i="16"/>
  <c r="N32" i="16"/>
  <c r="N33" i="16"/>
  <c r="N34" i="16"/>
  <c r="N35" i="16"/>
  <c r="N36" i="16"/>
  <c r="N37" i="16"/>
  <c r="N30" i="16"/>
  <c r="I41" i="16"/>
  <c r="I42" i="16"/>
  <c r="I43" i="16"/>
  <c r="I44" i="16"/>
  <c r="I45" i="16"/>
  <c r="I46" i="16"/>
  <c r="I47" i="16"/>
  <c r="I40" i="16"/>
  <c r="H41" i="16"/>
  <c r="H42" i="16"/>
  <c r="H43" i="16"/>
  <c r="H44" i="16"/>
  <c r="H45" i="16"/>
  <c r="H46" i="16"/>
  <c r="H47" i="16"/>
  <c r="H40" i="16"/>
  <c r="I31" i="16"/>
  <c r="I32" i="16"/>
  <c r="I33" i="16"/>
  <c r="I34" i="16"/>
  <c r="I35" i="16"/>
  <c r="I36" i="16"/>
  <c r="I37" i="16"/>
  <c r="I30" i="16"/>
  <c r="N31" i="15"/>
  <c r="N32" i="15"/>
  <c r="N33" i="15"/>
  <c r="N34" i="15"/>
  <c r="N35" i="15"/>
  <c r="N36" i="15"/>
  <c r="N37" i="15"/>
  <c r="N30" i="15"/>
  <c r="I41" i="15"/>
  <c r="I42" i="15"/>
  <c r="I43" i="15"/>
  <c r="I44" i="15"/>
  <c r="I45" i="15"/>
  <c r="I46" i="15"/>
  <c r="I47" i="15"/>
  <c r="I40" i="15"/>
  <c r="H41" i="15"/>
  <c r="H42" i="15"/>
  <c r="H43" i="15"/>
  <c r="H44" i="15"/>
  <c r="H45" i="15"/>
  <c r="H46" i="15"/>
  <c r="H47" i="15"/>
  <c r="H40" i="15"/>
  <c r="I31" i="15"/>
  <c r="I32" i="15"/>
  <c r="I33" i="15"/>
  <c r="I34" i="15"/>
  <c r="I35" i="15"/>
  <c r="I36" i="15"/>
  <c r="I37" i="15"/>
  <c r="I30" i="15"/>
  <c r="H31" i="15"/>
  <c r="H32" i="15"/>
  <c r="H33" i="15"/>
  <c r="H34" i="15"/>
  <c r="H35" i="15"/>
  <c r="H36" i="15"/>
  <c r="H37" i="15"/>
  <c r="N31" i="14"/>
  <c r="N32" i="14"/>
  <c r="N33" i="14"/>
  <c r="N34" i="14"/>
  <c r="N35" i="14"/>
  <c r="N36" i="14"/>
  <c r="N37" i="14"/>
  <c r="N30" i="14"/>
  <c r="I41" i="14"/>
  <c r="I42" i="14"/>
  <c r="I43" i="14"/>
  <c r="I44" i="14"/>
  <c r="I45" i="14"/>
  <c r="I46" i="14"/>
  <c r="I47" i="14"/>
  <c r="I40" i="14"/>
  <c r="H41" i="14"/>
  <c r="H42" i="14"/>
  <c r="H43" i="14"/>
  <c r="H44" i="14"/>
  <c r="H45" i="14"/>
  <c r="H46" i="14"/>
  <c r="H47" i="14"/>
  <c r="H40" i="14"/>
  <c r="I31" i="14"/>
  <c r="I32" i="14"/>
  <c r="I33" i="14"/>
  <c r="I34" i="14"/>
  <c r="I35" i="14"/>
  <c r="I36" i="14"/>
  <c r="I37" i="14"/>
  <c r="I30" i="14"/>
  <c r="O41" i="13"/>
  <c r="O42" i="13"/>
  <c r="O43" i="13"/>
  <c r="O44" i="13"/>
  <c r="O45" i="13"/>
  <c r="O46" i="13"/>
  <c r="O47" i="13"/>
  <c r="N41" i="13"/>
  <c r="N42" i="13"/>
  <c r="N43" i="13"/>
  <c r="N44" i="13"/>
  <c r="N45" i="13"/>
  <c r="N46" i="13"/>
  <c r="N47" i="13"/>
  <c r="O31" i="13"/>
  <c r="O32" i="13"/>
  <c r="O33" i="13"/>
  <c r="O34" i="13"/>
  <c r="O35" i="13"/>
  <c r="O36" i="13"/>
  <c r="O37" i="13"/>
  <c r="N31" i="13"/>
  <c r="N32" i="13"/>
  <c r="N33" i="13"/>
  <c r="N34" i="13"/>
  <c r="N35" i="13"/>
  <c r="N36" i="13"/>
  <c r="N37" i="13"/>
  <c r="N30" i="13"/>
  <c r="I41" i="13"/>
  <c r="I42" i="13"/>
  <c r="I43" i="13"/>
  <c r="I44" i="13"/>
  <c r="I45" i="13"/>
  <c r="I46" i="13"/>
  <c r="I47" i="13"/>
  <c r="I40" i="13"/>
  <c r="H41" i="13"/>
  <c r="H42" i="13"/>
  <c r="H43" i="13"/>
  <c r="H44" i="13"/>
  <c r="H45" i="13"/>
  <c r="H46" i="13"/>
  <c r="H47" i="13"/>
  <c r="H40" i="13"/>
  <c r="I31" i="13"/>
  <c r="I32" i="13"/>
  <c r="I33" i="13"/>
  <c r="I34" i="13"/>
  <c r="I35" i="13"/>
  <c r="I36" i="13"/>
  <c r="I37" i="13"/>
  <c r="I30" i="13"/>
  <c r="H31" i="13"/>
  <c r="H32" i="13"/>
  <c r="H33" i="13"/>
  <c r="H34" i="13"/>
  <c r="H35" i="13"/>
  <c r="H36" i="13"/>
  <c r="H37" i="13"/>
  <c r="N41" i="5"/>
  <c r="N42" i="5"/>
  <c r="N43" i="5"/>
  <c r="N44" i="5"/>
  <c r="N45" i="5"/>
  <c r="N46" i="5"/>
  <c r="N47" i="5"/>
  <c r="O31" i="5"/>
  <c r="O32" i="5"/>
  <c r="O33" i="5"/>
  <c r="O34" i="5"/>
  <c r="O35" i="5"/>
  <c r="O36" i="5"/>
  <c r="O37" i="5"/>
  <c r="N31" i="5"/>
  <c r="N32" i="5"/>
  <c r="N33" i="5"/>
  <c r="N34" i="5"/>
  <c r="N35" i="5"/>
  <c r="N36" i="5"/>
  <c r="N37" i="5"/>
  <c r="N30" i="5"/>
  <c r="I31" i="5"/>
  <c r="I32" i="5"/>
  <c r="I33" i="5"/>
  <c r="I34" i="5"/>
  <c r="I35" i="5"/>
  <c r="I36" i="5"/>
  <c r="I37" i="5"/>
  <c r="I30" i="5"/>
  <c r="I41" i="5"/>
  <c r="I42" i="5"/>
  <c r="I43" i="5"/>
  <c r="I44" i="5"/>
  <c r="I45" i="5"/>
  <c r="I46" i="5"/>
  <c r="I47" i="5"/>
  <c r="I40" i="5"/>
  <c r="H41" i="5"/>
  <c r="H42" i="5"/>
  <c r="H43" i="5"/>
  <c r="H44" i="5"/>
  <c r="H45" i="5"/>
  <c r="H46" i="5"/>
  <c r="H47" i="5"/>
  <c r="H40" i="5"/>
  <c r="J22" i="16"/>
  <c r="J22" i="5"/>
  <c r="G45" i="43" l="1"/>
  <c r="G50" i="43"/>
  <c r="D34" i="43"/>
  <c r="G25" i="43"/>
  <c r="G26" i="43"/>
  <c r="D35" i="43"/>
  <c r="H20" i="43"/>
  <c r="G39" i="43"/>
  <c r="H36" i="43"/>
  <c r="D21" i="43"/>
  <c r="G36" i="43"/>
  <c r="H50" i="43"/>
  <c r="D45" i="43"/>
  <c r="D48" i="43"/>
  <c r="H45" i="43"/>
  <c r="G21" i="43"/>
  <c r="D37" i="43"/>
  <c r="G52" i="43"/>
  <c r="H24" i="43"/>
  <c r="D26" i="43"/>
  <c r="G49" i="43"/>
  <c r="H34" i="43"/>
  <c r="H38" i="43"/>
  <c r="H48" i="43"/>
  <c r="H25" i="43"/>
  <c r="H32" i="43"/>
  <c r="H22" i="43"/>
  <c r="H39" i="43"/>
  <c r="H46" i="43"/>
  <c r="G22" i="43"/>
  <c r="H23" i="43"/>
  <c r="H37" i="43"/>
  <c r="H21" i="43"/>
  <c r="H51" i="43"/>
  <c r="H35" i="43"/>
  <c r="H19" i="43"/>
  <c r="H49" i="43"/>
  <c r="H26" i="43"/>
  <c r="H33" i="43"/>
  <c r="H47" i="43"/>
  <c r="H52" i="43"/>
  <c r="H24" i="42"/>
  <c r="I14" i="39"/>
  <c r="Q14" i="35"/>
  <c r="O30" i="35"/>
  <c r="O35" i="27"/>
  <c r="E14" i="27"/>
  <c r="H21" i="42"/>
  <c r="H32" i="42"/>
  <c r="H39" i="42"/>
  <c r="H50" i="42"/>
  <c r="H25" i="42"/>
  <c r="H36" i="42"/>
  <c r="H47" i="42"/>
  <c r="H22" i="42"/>
  <c r="H33" i="42"/>
  <c r="H19" i="42"/>
  <c r="H51" i="42"/>
  <c r="H26" i="42"/>
  <c r="H37" i="42"/>
  <c r="H48" i="42"/>
  <c r="H23" i="42"/>
  <c r="H34" i="42"/>
  <c r="H45" i="42"/>
  <c r="H20" i="42"/>
  <c r="H52" i="42"/>
  <c r="H38" i="42"/>
  <c r="H49" i="42"/>
  <c r="I25" i="41"/>
  <c r="I14" i="41"/>
  <c r="K15" i="41" s="1"/>
  <c r="H36" i="41"/>
  <c r="C22" i="41"/>
  <c r="C20" i="41"/>
  <c r="C14" i="41"/>
  <c r="C24" i="41"/>
  <c r="C33" i="41"/>
  <c r="Q19" i="41"/>
  <c r="Q18" i="41"/>
  <c r="Q20" i="41"/>
  <c r="N42" i="41"/>
  <c r="O42" i="41"/>
  <c r="N45" i="41"/>
  <c r="O30" i="41"/>
  <c r="P30" i="41"/>
  <c r="O35" i="41"/>
  <c r="N36" i="41"/>
  <c r="K24" i="41"/>
  <c r="H40" i="41"/>
  <c r="H45" i="41"/>
  <c r="E15" i="41"/>
  <c r="E25" i="41"/>
  <c r="E22" i="41"/>
  <c r="E24" i="41"/>
  <c r="B43" i="41"/>
  <c r="C18" i="41"/>
  <c r="E20" i="41"/>
  <c r="I23" i="41"/>
  <c r="K25" i="41"/>
  <c r="H33" i="41"/>
  <c r="I45" i="41"/>
  <c r="E18" i="41"/>
  <c r="I21" i="41"/>
  <c r="K23" i="41"/>
  <c r="B31" i="41"/>
  <c r="N33" i="41"/>
  <c r="N40" i="41"/>
  <c r="E19" i="41"/>
  <c r="I20" i="41"/>
  <c r="K22" i="41"/>
  <c r="O25" i="41"/>
  <c r="O40" i="41"/>
  <c r="H43" i="41"/>
  <c r="B46" i="41"/>
  <c r="I22" i="41"/>
  <c r="I19" i="41"/>
  <c r="K21" i="41"/>
  <c r="O24" i="41"/>
  <c r="H31" i="41"/>
  <c r="B34" i="41"/>
  <c r="C46" i="41"/>
  <c r="I18" i="41"/>
  <c r="K20" i="41"/>
  <c r="O23" i="41"/>
  <c r="Q25" i="41"/>
  <c r="B41" i="41"/>
  <c r="N43" i="41"/>
  <c r="H46" i="41"/>
  <c r="O14" i="41"/>
  <c r="Q15" i="41" s="1"/>
  <c r="K19" i="41"/>
  <c r="O22" i="41"/>
  <c r="Q24" i="41"/>
  <c r="B30" i="41"/>
  <c r="N31" i="41"/>
  <c r="H34" i="41"/>
  <c r="B37" i="41"/>
  <c r="K18" i="41"/>
  <c r="O21" i="41"/>
  <c r="Q23" i="41"/>
  <c r="C30" i="41"/>
  <c r="H41" i="41"/>
  <c r="B44" i="41"/>
  <c r="N46" i="41"/>
  <c r="E21" i="41"/>
  <c r="O20" i="41"/>
  <c r="Q22" i="41"/>
  <c r="D30" i="41"/>
  <c r="B32" i="41"/>
  <c r="N34" i="41"/>
  <c r="H37" i="41"/>
  <c r="C44" i="41"/>
  <c r="I24" i="41"/>
  <c r="O19" i="41"/>
  <c r="Q21" i="41"/>
  <c r="C25" i="41"/>
  <c r="C32" i="41"/>
  <c r="I37" i="41"/>
  <c r="N41" i="41"/>
  <c r="H44" i="41"/>
  <c r="B47" i="41"/>
  <c r="C19" i="41"/>
  <c r="O18" i="41"/>
  <c r="H30" i="41"/>
  <c r="H32" i="41"/>
  <c r="B35" i="41"/>
  <c r="N37" i="41"/>
  <c r="C47" i="41"/>
  <c r="C23" i="41"/>
  <c r="I30" i="41"/>
  <c r="B42" i="41"/>
  <c r="N44" i="41"/>
  <c r="H47" i="41"/>
  <c r="N32" i="41"/>
  <c r="H35" i="41"/>
  <c r="B40" i="41"/>
  <c r="C21" i="41"/>
  <c r="E23" i="41"/>
  <c r="H42" i="41"/>
  <c r="B45" i="41"/>
  <c r="N47" i="41"/>
  <c r="E22" i="40"/>
  <c r="O14" i="40"/>
  <c r="Q15" i="40" s="1"/>
  <c r="O30" i="40"/>
  <c r="P30" i="40"/>
  <c r="O25" i="40"/>
  <c r="O19" i="40"/>
  <c r="O35" i="40"/>
  <c r="O21" i="40"/>
  <c r="Q19" i="40"/>
  <c r="Q21" i="40"/>
  <c r="Q23" i="40"/>
  <c r="Q18" i="40"/>
  <c r="N42" i="40"/>
  <c r="Q20" i="40"/>
  <c r="N45" i="40"/>
  <c r="K23" i="40"/>
  <c r="K18" i="40"/>
  <c r="H40" i="40"/>
  <c r="I40" i="40"/>
  <c r="H45" i="40"/>
  <c r="I45" i="40"/>
  <c r="I25" i="40"/>
  <c r="I36" i="40"/>
  <c r="I14" i="40"/>
  <c r="K15" i="40" s="1"/>
  <c r="I20" i="40"/>
  <c r="I21" i="40"/>
  <c r="H33" i="40"/>
  <c r="E24" i="40"/>
  <c r="E15" i="40"/>
  <c r="E21" i="40"/>
  <c r="B43" i="40"/>
  <c r="E25" i="40"/>
  <c r="B46" i="40"/>
  <c r="E20" i="40"/>
  <c r="C46" i="40"/>
  <c r="E19" i="40"/>
  <c r="I22" i="40"/>
  <c r="K24" i="40"/>
  <c r="I33" i="40"/>
  <c r="E18" i="40"/>
  <c r="N33" i="40"/>
  <c r="N40" i="40"/>
  <c r="O45" i="40"/>
  <c r="I24" i="40"/>
  <c r="I23" i="40"/>
  <c r="I19" i="40"/>
  <c r="K21" i="40"/>
  <c r="O24" i="40"/>
  <c r="H31" i="40"/>
  <c r="N36" i="40"/>
  <c r="I43" i="40"/>
  <c r="K22" i="40"/>
  <c r="I18" i="40"/>
  <c r="K20" i="40"/>
  <c r="O23" i="40"/>
  <c r="Q25" i="40"/>
  <c r="I31" i="40"/>
  <c r="C34" i="40"/>
  <c r="O36" i="40"/>
  <c r="B41" i="40"/>
  <c r="N43" i="40"/>
  <c r="H46" i="40"/>
  <c r="K25" i="40"/>
  <c r="K19" i="40"/>
  <c r="O22" i="40"/>
  <c r="Q24" i="40"/>
  <c r="B30" i="40"/>
  <c r="N31" i="40"/>
  <c r="H34" i="40"/>
  <c r="B37" i="40"/>
  <c r="O43" i="40"/>
  <c r="C30" i="40"/>
  <c r="O31" i="40"/>
  <c r="C37" i="40"/>
  <c r="H41" i="40"/>
  <c r="B44" i="40"/>
  <c r="N46" i="40"/>
  <c r="O20" i="40"/>
  <c r="Q22" i="40"/>
  <c r="D30" i="40"/>
  <c r="B32" i="40"/>
  <c r="N34" i="40"/>
  <c r="H37" i="40"/>
  <c r="C44" i="40"/>
  <c r="C32" i="40"/>
  <c r="I37" i="40"/>
  <c r="N41" i="40"/>
  <c r="H44" i="40"/>
  <c r="B47" i="40"/>
  <c r="C19" i="40"/>
  <c r="C18" i="40"/>
  <c r="O18" i="40"/>
  <c r="H30" i="40"/>
  <c r="H32" i="40"/>
  <c r="B35" i="40"/>
  <c r="N37" i="40"/>
  <c r="O41" i="40"/>
  <c r="C47" i="40"/>
  <c r="C23" i="40"/>
  <c r="I30" i="40"/>
  <c r="B42" i="40"/>
  <c r="N44" i="40"/>
  <c r="H47" i="40"/>
  <c r="N32" i="40"/>
  <c r="H35" i="40"/>
  <c r="B40" i="40"/>
  <c r="C42" i="40"/>
  <c r="E23" i="40"/>
  <c r="H42" i="40"/>
  <c r="B45" i="40"/>
  <c r="N47" i="40"/>
  <c r="Q18" i="39"/>
  <c r="O14" i="39"/>
  <c r="Q15" i="39" s="1"/>
  <c r="O21" i="39"/>
  <c r="O30" i="39"/>
  <c r="O35" i="39"/>
  <c r="N36" i="39"/>
  <c r="O19" i="39"/>
  <c r="I25" i="39"/>
  <c r="K15" i="39"/>
  <c r="I24" i="39"/>
  <c r="I21" i="39"/>
  <c r="C14" i="39"/>
  <c r="E15" i="39" s="1"/>
  <c r="B36" i="39"/>
  <c r="C21" i="39"/>
  <c r="C20" i="39"/>
  <c r="C22" i="39"/>
  <c r="C25" i="39"/>
  <c r="C33" i="39"/>
  <c r="B34" i="39"/>
  <c r="Q19" i="39"/>
  <c r="Q21" i="39"/>
  <c r="Q23" i="39"/>
  <c r="N42" i="39"/>
  <c r="N45" i="39"/>
  <c r="K24" i="39"/>
  <c r="K18" i="39"/>
  <c r="E25" i="39"/>
  <c r="E22" i="39"/>
  <c r="E24" i="39"/>
  <c r="B43" i="39"/>
  <c r="H45" i="39"/>
  <c r="C18" i="39"/>
  <c r="E20" i="39"/>
  <c r="I23" i="39"/>
  <c r="K25" i="39"/>
  <c r="P30" i="39"/>
  <c r="H33" i="39"/>
  <c r="I40" i="39"/>
  <c r="I45" i="39"/>
  <c r="I22" i="39"/>
  <c r="I33" i="39"/>
  <c r="E18" i="39"/>
  <c r="K23" i="39"/>
  <c r="B31" i="39"/>
  <c r="N33" i="39"/>
  <c r="H36" i="39"/>
  <c r="N40" i="39"/>
  <c r="O45" i="39"/>
  <c r="I20" i="39"/>
  <c r="K22" i="39"/>
  <c r="O25" i="39"/>
  <c r="O33" i="39"/>
  <c r="O40" i="39"/>
  <c r="H43" i="39"/>
  <c r="B46" i="39"/>
  <c r="I19" i="39"/>
  <c r="K21" i="39"/>
  <c r="O24" i="39"/>
  <c r="H31" i="39"/>
  <c r="C46" i="39"/>
  <c r="C19" i="39"/>
  <c r="I18" i="39"/>
  <c r="K20" i="39"/>
  <c r="O23" i="39"/>
  <c r="Q25" i="39"/>
  <c r="C34" i="39"/>
  <c r="B41" i="39"/>
  <c r="N43" i="39"/>
  <c r="H46" i="39"/>
  <c r="K19" i="39"/>
  <c r="O22" i="39"/>
  <c r="Q24" i="39"/>
  <c r="B30" i="39"/>
  <c r="N31" i="39"/>
  <c r="H34" i="39"/>
  <c r="B37" i="39"/>
  <c r="O43" i="39"/>
  <c r="C30" i="39"/>
  <c r="O31" i="39"/>
  <c r="C37" i="39"/>
  <c r="H41" i="39"/>
  <c r="B44" i="39"/>
  <c r="N46" i="39"/>
  <c r="O20" i="39"/>
  <c r="Q22" i="39"/>
  <c r="D30" i="39"/>
  <c r="B32" i="39"/>
  <c r="N34" i="39"/>
  <c r="H37" i="39"/>
  <c r="C44" i="39"/>
  <c r="C32" i="39"/>
  <c r="I37" i="39"/>
  <c r="N41" i="39"/>
  <c r="H44" i="39"/>
  <c r="B47" i="39"/>
  <c r="E21" i="39"/>
  <c r="E19" i="39"/>
  <c r="O18" i="39"/>
  <c r="Q20" i="39"/>
  <c r="C24" i="39"/>
  <c r="H30" i="39"/>
  <c r="H32" i="39"/>
  <c r="B35" i="39"/>
  <c r="N37" i="39"/>
  <c r="O41" i="39"/>
  <c r="C47" i="39"/>
  <c r="C23" i="39"/>
  <c r="I30" i="39"/>
  <c r="B42" i="39"/>
  <c r="N44" i="39"/>
  <c r="H47" i="39"/>
  <c r="N32" i="39"/>
  <c r="H35" i="39"/>
  <c r="B40" i="39"/>
  <c r="E23" i="39"/>
  <c r="H42" i="39"/>
  <c r="B45" i="39"/>
  <c r="N47" i="39"/>
  <c r="O14" i="38"/>
  <c r="P30" i="38"/>
  <c r="N33" i="38"/>
  <c r="I14" i="38"/>
  <c r="H33" i="38"/>
  <c r="E24" i="38"/>
  <c r="B36" i="38"/>
  <c r="O35" i="38"/>
  <c r="Q19" i="38"/>
  <c r="Q15" i="38"/>
  <c r="Q23" i="38"/>
  <c r="N42" i="38"/>
  <c r="Q18" i="38"/>
  <c r="N45" i="38"/>
  <c r="Q20" i="38"/>
  <c r="O30" i="38"/>
  <c r="O45" i="38"/>
  <c r="K23" i="38"/>
  <c r="H36" i="38"/>
  <c r="I25" i="38"/>
  <c r="K25" i="38"/>
  <c r="H40" i="38"/>
  <c r="I22" i="38"/>
  <c r="K15" i="38"/>
  <c r="H45" i="38"/>
  <c r="C19" i="38"/>
  <c r="E19" i="38"/>
  <c r="B31" i="38"/>
  <c r="C33" i="38"/>
  <c r="C21" i="38"/>
  <c r="C25" i="38"/>
  <c r="E25" i="38"/>
  <c r="B43" i="38"/>
  <c r="C20" i="38"/>
  <c r="C22" i="38"/>
  <c r="C14" i="38"/>
  <c r="E15" i="38" s="1"/>
  <c r="E22" i="38"/>
  <c r="C24" i="38"/>
  <c r="B46" i="38"/>
  <c r="E20" i="38"/>
  <c r="I20" i="38"/>
  <c r="K22" i="38"/>
  <c r="O25" i="38"/>
  <c r="O40" i="38"/>
  <c r="H43" i="38"/>
  <c r="I19" i="38"/>
  <c r="K21" i="38"/>
  <c r="O24" i="38"/>
  <c r="H31" i="38"/>
  <c r="N36" i="38"/>
  <c r="C46" i="38"/>
  <c r="K24" i="38"/>
  <c r="I18" i="38"/>
  <c r="K20" i="38"/>
  <c r="O23" i="38"/>
  <c r="Q25" i="38"/>
  <c r="C34" i="38"/>
  <c r="B41" i="38"/>
  <c r="N43" i="38"/>
  <c r="H46" i="38"/>
  <c r="K19" i="38"/>
  <c r="O22" i="38"/>
  <c r="Q24" i="38"/>
  <c r="B30" i="38"/>
  <c r="N31" i="38"/>
  <c r="H34" i="38"/>
  <c r="B37" i="38"/>
  <c r="C41" i="38"/>
  <c r="I21" i="38"/>
  <c r="K18" i="38"/>
  <c r="O21" i="38"/>
  <c r="C30" i="38"/>
  <c r="I34" i="38"/>
  <c r="C37" i="38"/>
  <c r="H41" i="38"/>
  <c r="B44" i="38"/>
  <c r="N46" i="38"/>
  <c r="O20" i="38"/>
  <c r="Q22" i="38"/>
  <c r="D30" i="38"/>
  <c r="B32" i="38"/>
  <c r="N34" i="38"/>
  <c r="H37" i="38"/>
  <c r="C44" i="38"/>
  <c r="I23" i="38"/>
  <c r="O19" i="38"/>
  <c r="Q21" i="38"/>
  <c r="C32" i="38"/>
  <c r="I37" i="38"/>
  <c r="N41" i="38"/>
  <c r="H44" i="38"/>
  <c r="B47" i="38"/>
  <c r="I24" i="38"/>
  <c r="O18" i="38"/>
  <c r="H30" i="38"/>
  <c r="H32" i="38"/>
  <c r="B35" i="38"/>
  <c r="N37" i="38"/>
  <c r="O41" i="38"/>
  <c r="C47" i="38"/>
  <c r="E21" i="38"/>
  <c r="E18" i="38"/>
  <c r="C23" i="38"/>
  <c r="I30" i="38"/>
  <c r="B42" i="38"/>
  <c r="N44" i="38"/>
  <c r="H47" i="38"/>
  <c r="N32" i="38"/>
  <c r="H35" i="38"/>
  <c r="B40" i="38"/>
  <c r="I47" i="38"/>
  <c r="C18" i="38"/>
  <c r="E23" i="38"/>
  <c r="H42" i="38"/>
  <c r="B45" i="38"/>
  <c r="N47" i="38"/>
  <c r="K15" i="37"/>
  <c r="Q18" i="37"/>
  <c r="K18" i="37"/>
  <c r="E22" i="37"/>
  <c r="Q23" i="37"/>
  <c r="Q20" i="37"/>
  <c r="O30" i="37"/>
  <c r="O14" i="37"/>
  <c r="Q15" i="37" s="1"/>
  <c r="O35" i="37"/>
  <c r="N36" i="37"/>
  <c r="Q19" i="37"/>
  <c r="O21" i="37"/>
  <c r="N42" i="37"/>
  <c r="N45" i="37"/>
  <c r="H40" i="37"/>
  <c r="K24" i="37"/>
  <c r="E24" i="37"/>
  <c r="E15" i="37"/>
  <c r="C19" i="37"/>
  <c r="E25" i="37"/>
  <c r="B43" i="37"/>
  <c r="C33" i="37"/>
  <c r="B36" i="37"/>
  <c r="C25" i="37"/>
  <c r="C20" i="37"/>
  <c r="C22" i="37"/>
  <c r="C24" i="37"/>
  <c r="H45" i="37"/>
  <c r="C18" i="37"/>
  <c r="E20" i="37"/>
  <c r="I23" i="37"/>
  <c r="K25" i="37"/>
  <c r="P30" i="37"/>
  <c r="H33" i="37"/>
  <c r="I40" i="37"/>
  <c r="O42" i="37"/>
  <c r="I45" i="37"/>
  <c r="E19" i="37"/>
  <c r="E18" i="37"/>
  <c r="I21" i="37"/>
  <c r="K23" i="37"/>
  <c r="B31" i="37"/>
  <c r="N33" i="37"/>
  <c r="H36" i="37"/>
  <c r="N40" i="37"/>
  <c r="O45" i="37"/>
  <c r="I20" i="37"/>
  <c r="K22" i="37"/>
  <c r="O25" i="37"/>
  <c r="O33" i="37"/>
  <c r="O40" i="37"/>
  <c r="H43" i="37"/>
  <c r="B46" i="37"/>
  <c r="I19" i="37"/>
  <c r="K21" i="37"/>
  <c r="O24" i="37"/>
  <c r="H31" i="37"/>
  <c r="B34" i="37"/>
  <c r="C46" i="37"/>
  <c r="I33" i="37"/>
  <c r="I18" i="37"/>
  <c r="K20" i="37"/>
  <c r="O23" i="37"/>
  <c r="Q25" i="37"/>
  <c r="C34" i="37"/>
  <c r="B41" i="37"/>
  <c r="N43" i="37"/>
  <c r="H46" i="37"/>
  <c r="E21" i="37"/>
  <c r="K19" i="37"/>
  <c r="O22" i="37"/>
  <c r="Q24" i="37"/>
  <c r="B30" i="37"/>
  <c r="N31" i="37"/>
  <c r="H34" i="37"/>
  <c r="B37" i="37"/>
  <c r="C30" i="37"/>
  <c r="C37" i="37"/>
  <c r="H41" i="37"/>
  <c r="B44" i="37"/>
  <c r="N46" i="37"/>
  <c r="O20" i="37"/>
  <c r="Q22" i="37"/>
  <c r="D30" i="37"/>
  <c r="B32" i="37"/>
  <c r="N34" i="37"/>
  <c r="H37" i="37"/>
  <c r="C44" i="37"/>
  <c r="O19" i="37"/>
  <c r="Q21" i="37"/>
  <c r="C32" i="37"/>
  <c r="I37" i="37"/>
  <c r="N41" i="37"/>
  <c r="H44" i="37"/>
  <c r="B47" i="37"/>
  <c r="O18" i="37"/>
  <c r="H30" i="37"/>
  <c r="H32" i="37"/>
  <c r="B35" i="37"/>
  <c r="N37" i="37"/>
  <c r="O41" i="37"/>
  <c r="C47" i="37"/>
  <c r="C23" i="37"/>
  <c r="I30" i="37"/>
  <c r="B42" i="37"/>
  <c r="N44" i="37"/>
  <c r="H47" i="37"/>
  <c r="N32" i="37"/>
  <c r="H35" i="37"/>
  <c r="B40" i="37"/>
  <c r="C21" i="37"/>
  <c r="E23" i="37"/>
  <c r="H42" i="37"/>
  <c r="B45" i="37"/>
  <c r="N47" i="37"/>
  <c r="E15" i="36"/>
  <c r="P30" i="36"/>
  <c r="O35" i="36"/>
  <c r="O21" i="36"/>
  <c r="N36" i="36"/>
  <c r="Q19" i="36"/>
  <c r="Q23" i="36"/>
  <c r="Q18" i="36"/>
  <c r="Q20" i="36"/>
  <c r="O42" i="36"/>
  <c r="K23" i="36"/>
  <c r="K18" i="36"/>
  <c r="K25" i="36"/>
  <c r="H40" i="36"/>
  <c r="I40" i="36"/>
  <c r="K15" i="36"/>
  <c r="K24" i="36"/>
  <c r="H45" i="36"/>
  <c r="I45" i="36"/>
  <c r="E22" i="36"/>
  <c r="E19" i="36"/>
  <c r="B43" i="36"/>
  <c r="E25" i="36"/>
  <c r="I23" i="36"/>
  <c r="E18" i="36"/>
  <c r="I21" i="36"/>
  <c r="N33" i="36"/>
  <c r="N40" i="36"/>
  <c r="O45" i="36"/>
  <c r="I20" i="36"/>
  <c r="K22" i="36"/>
  <c r="O25" i="36"/>
  <c r="O33" i="36"/>
  <c r="H43" i="36"/>
  <c r="B46" i="36"/>
  <c r="I19" i="36"/>
  <c r="K21" i="36"/>
  <c r="O24" i="36"/>
  <c r="H31" i="36"/>
  <c r="I22" i="36"/>
  <c r="I18" i="36"/>
  <c r="K20" i="36"/>
  <c r="O23" i="36"/>
  <c r="Q25" i="36"/>
  <c r="B41" i="36"/>
  <c r="N43" i="36"/>
  <c r="H46" i="36"/>
  <c r="O14" i="36"/>
  <c r="Q15" i="36" s="1"/>
  <c r="K19" i="36"/>
  <c r="O22" i="36"/>
  <c r="Q24" i="36"/>
  <c r="B30" i="36"/>
  <c r="N31" i="36"/>
  <c r="H34" i="36"/>
  <c r="B37" i="36"/>
  <c r="C41" i="36"/>
  <c r="I46" i="36"/>
  <c r="I24" i="36"/>
  <c r="C30" i="36"/>
  <c r="C37" i="36"/>
  <c r="H41" i="36"/>
  <c r="B44" i="36"/>
  <c r="N46" i="36"/>
  <c r="O20" i="36"/>
  <c r="Q22" i="36"/>
  <c r="D30" i="36"/>
  <c r="B32" i="36"/>
  <c r="N34" i="36"/>
  <c r="H37" i="36"/>
  <c r="C44" i="36"/>
  <c r="E21" i="36"/>
  <c r="E20" i="36"/>
  <c r="O19" i="36"/>
  <c r="Q21" i="36"/>
  <c r="C32" i="36"/>
  <c r="I37" i="36"/>
  <c r="N41" i="36"/>
  <c r="H44" i="36"/>
  <c r="B47" i="36"/>
  <c r="C19" i="36"/>
  <c r="O18" i="36"/>
  <c r="H30" i="36"/>
  <c r="H32" i="36"/>
  <c r="B35" i="36"/>
  <c r="N37" i="36"/>
  <c r="O41" i="36"/>
  <c r="C47" i="36"/>
  <c r="C18" i="36"/>
  <c r="C23" i="36"/>
  <c r="I30" i="36"/>
  <c r="B42" i="36"/>
  <c r="N44" i="36"/>
  <c r="H47" i="36"/>
  <c r="C22" i="36"/>
  <c r="E24" i="36"/>
  <c r="N32" i="36"/>
  <c r="H35" i="36"/>
  <c r="B40" i="36"/>
  <c r="I47" i="36"/>
  <c r="E23" i="36"/>
  <c r="H42" i="36"/>
  <c r="B45" i="36"/>
  <c r="N47" i="36"/>
  <c r="Q15" i="35"/>
  <c r="Q18" i="35"/>
  <c r="K18" i="35"/>
  <c r="H40" i="35"/>
  <c r="K23" i="35"/>
  <c r="Q20" i="35"/>
  <c r="Q19" i="35"/>
  <c r="N40" i="35"/>
  <c r="O40" i="35"/>
  <c r="Q23" i="35"/>
  <c r="N42" i="35"/>
  <c r="N45" i="35"/>
  <c r="O45" i="35"/>
  <c r="N33" i="35"/>
  <c r="O21" i="35"/>
  <c r="I22" i="35"/>
  <c r="I25" i="35"/>
  <c r="I14" i="35"/>
  <c r="K15" i="35" s="1"/>
  <c r="E25" i="35"/>
  <c r="E22" i="35"/>
  <c r="E24" i="35"/>
  <c r="B43" i="35"/>
  <c r="B46" i="35"/>
  <c r="C20" i="35"/>
  <c r="C24" i="35"/>
  <c r="C14" i="35"/>
  <c r="E15" i="35" s="1"/>
  <c r="B31" i="35"/>
  <c r="C33" i="35"/>
  <c r="C25" i="35"/>
  <c r="C21" i="35"/>
  <c r="E21" i="35"/>
  <c r="I24" i="35"/>
  <c r="H45" i="35"/>
  <c r="C18" i="35"/>
  <c r="E20" i="35"/>
  <c r="I23" i="35"/>
  <c r="K25" i="35"/>
  <c r="P30" i="35"/>
  <c r="H33" i="35"/>
  <c r="I40" i="35"/>
  <c r="O42" i="35"/>
  <c r="I45" i="35"/>
  <c r="I20" i="35"/>
  <c r="K22" i="35"/>
  <c r="O25" i="35"/>
  <c r="H43" i="35"/>
  <c r="I19" i="35"/>
  <c r="K21" i="35"/>
  <c r="O24" i="35"/>
  <c r="H31" i="35"/>
  <c r="B34" i="35"/>
  <c r="N36" i="35"/>
  <c r="C46" i="35"/>
  <c r="I18" i="35"/>
  <c r="K20" i="35"/>
  <c r="O23" i="35"/>
  <c r="Q25" i="35"/>
  <c r="C34" i="35"/>
  <c r="B41" i="35"/>
  <c r="N43" i="35"/>
  <c r="H46" i="35"/>
  <c r="K24" i="35"/>
  <c r="K19" i="35"/>
  <c r="O22" i="35"/>
  <c r="Q24" i="35"/>
  <c r="B30" i="35"/>
  <c r="N31" i="35"/>
  <c r="H34" i="35"/>
  <c r="B37" i="35"/>
  <c r="C30" i="35"/>
  <c r="C37" i="35"/>
  <c r="H41" i="35"/>
  <c r="B44" i="35"/>
  <c r="N46" i="35"/>
  <c r="I33" i="35"/>
  <c r="O20" i="35"/>
  <c r="Q22" i="35"/>
  <c r="D30" i="35"/>
  <c r="B32" i="35"/>
  <c r="N34" i="35"/>
  <c r="H37" i="35"/>
  <c r="C44" i="35"/>
  <c r="I21" i="35"/>
  <c r="O19" i="35"/>
  <c r="Q21" i="35"/>
  <c r="C32" i="35"/>
  <c r="I37" i="35"/>
  <c r="N41" i="35"/>
  <c r="H44" i="35"/>
  <c r="B47" i="35"/>
  <c r="O18" i="35"/>
  <c r="H30" i="35"/>
  <c r="H32" i="35"/>
  <c r="B35" i="35"/>
  <c r="N37" i="35"/>
  <c r="O41" i="35"/>
  <c r="C47" i="35"/>
  <c r="C19" i="35"/>
  <c r="C23" i="35"/>
  <c r="I30" i="35"/>
  <c r="B42" i="35"/>
  <c r="N44" i="35"/>
  <c r="H47" i="35"/>
  <c r="N32" i="35"/>
  <c r="H35" i="35"/>
  <c r="B40" i="35"/>
  <c r="E19" i="35"/>
  <c r="E18" i="35"/>
  <c r="E23" i="35"/>
  <c r="H42" i="35"/>
  <c r="B45" i="35"/>
  <c r="N47" i="35"/>
  <c r="Q20" i="34"/>
  <c r="E20" i="34"/>
  <c r="C22" i="34"/>
  <c r="C24" i="34"/>
  <c r="C14" i="34"/>
  <c r="E15" i="34" s="1"/>
  <c r="C19" i="34"/>
  <c r="B31" i="34"/>
  <c r="C33" i="34"/>
  <c r="B36" i="34"/>
  <c r="C36" i="34"/>
  <c r="C20" i="34"/>
  <c r="I14" i="34"/>
  <c r="K15" i="34" s="1"/>
  <c r="O30" i="34"/>
  <c r="P30" i="34"/>
  <c r="O35" i="34"/>
  <c r="O21" i="34"/>
  <c r="Q23" i="34"/>
  <c r="N42" i="34"/>
  <c r="Q18" i="34"/>
  <c r="O42" i="34"/>
  <c r="N45" i="34"/>
  <c r="O45" i="34"/>
  <c r="K23" i="34"/>
  <c r="I25" i="34"/>
  <c r="K18" i="34"/>
  <c r="H36" i="34"/>
  <c r="H40" i="34"/>
  <c r="I40" i="34"/>
  <c r="I22" i="34"/>
  <c r="K24" i="34"/>
  <c r="H45" i="34"/>
  <c r="I45" i="34"/>
  <c r="H33" i="34"/>
  <c r="E24" i="34"/>
  <c r="B43" i="34"/>
  <c r="E22" i="34"/>
  <c r="E25" i="34"/>
  <c r="E18" i="34"/>
  <c r="I21" i="34"/>
  <c r="N40" i="34"/>
  <c r="I20" i="34"/>
  <c r="K22" i="34"/>
  <c r="O25" i="34"/>
  <c r="O33" i="34"/>
  <c r="O40" i="34"/>
  <c r="H43" i="34"/>
  <c r="B46" i="34"/>
  <c r="I19" i="34"/>
  <c r="K21" i="34"/>
  <c r="O24" i="34"/>
  <c r="H31" i="34"/>
  <c r="B34" i="34"/>
  <c r="N36" i="34"/>
  <c r="C46" i="34"/>
  <c r="E21" i="34"/>
  <c r="I23" i="34"/>
  <c r="I18" i="34"/>
  <c r="K20" i="34"/>
  <c r="O23" i="34"/>
  <c r="Q25" i="34"/>
  <c r="C34" i="34"/>
  <c r="B41" i="34"/>
  <c r="N43" i="34"/>
  <c r="H46" i="34"/>
  <c r="E19" i="34"/>
  <c r="O14" i="34"/>
  <c r="Q15" i="34" s="1"/>
  <c r="K19" i="34"/>
  <c r="O22" i="34"/>
  <c r="Q24" i="34"/>
  <c r="B30" i="34"/>
  <c r="N31" i="34"/>
  <c r="H34" i="34"/>
  <c r="B37" i="34"/>
  <c r="I46" i="34"/>
  <c r="K25" i="34"/>
  <c r="C30" i="34"/>
  <c r="I34" i="34"/>
  <c r="H41" i="34"/>
  <c r="B44" i="34"/>
  <c r="N46" i="34"/>
  <c r="C18" i="34"/>
  <c r="O20" i="34"/>
  <c r="Q22" i="34"/>
  <c r="D30" i="34"/>
  <c r="B32" i="34"/>
  <c r="N34" i="34"/>
  <c r="H37" i="34"/>
  <c r="O19" i="34"/>
  <c r="Q21" i="34"/>
  <c r="C25" i="34"/>
  <c r="I37" i="34"/>
  <c r="N41" i="34"/>
  <c r="H44" i="34"/>
  <c r="B47" i="34"/>
  <c r="I24" i="34"/>
  <c r="O18" i="34"/>
  <c r="H30" i="34"/>
  <c r="H32" i="34"/>
  <c r="B35" i="34"/>
  <c r="N37" i="34"/>
  <c r="C47" i="34"/>
  <c r="Q19" i="34"/>
  <c r="C23" i="34"/>
  <c r="I30" i="34"/>
  <c r="B42" i="34"/>
  <c r="N44" i="34"/>
  <c r="H47" i="34"/>
  <c r="N32" i="34"/>
  <c r="H35" i="34"/>
  <c r="B40" i="34"/>
  <c r="C42" i="34"/>
  <c r="C21" i="34"/>
  <c r="E23" i="34"/>
  <c r="C40" i="34"/>
  <c r="H42" i="34"/>
  <c r="B45" i="34"/>
  <c r="N47" i="34"/>
  <c r="E15" i="33"/>
  <c r="O21" i="33"/>
  <c r="Q21" i="33"/>
  <c r="Q23" i="33"/>
  <c r="Q18" i="33"/>
  <c r="Q20" i="33"/>
  <c r="I25" i="33"/>
  <c r="K18" i="33"/>
  <c r="I21" i="33"/>
  <c r="I14" i="33"/>
  <c r="K15" i="33" s="1"/>
  <c r="E25" i="33"/>
  <c r="E18" i="33"/>
  <c r="E22" i="33"/>
  <c r="E24" i="33"/>
  <c r="C19" i="33"/>
  <c r="E21" i="33"/>
  <c r="I24" i="33"/>
  <c r="O30" i="33"/>
  <c r="C33" i="33"/>
  <c r="O35" i="33"/>
  <c r="H40" i="33"/>
  <c r="N42" i="33"/>
  <c r="H45" i="33"/>
  <c r="C18" i="33"/>
  <c r="E20" i="33"/>
  <c r="I23" i="33"/>
  <c r="K25" i="33"/>
  <c r="P30" i="33"/>
  <c r="H33" i="33"/>
  <c r="B36" i="33"/>
  <c r="I40" i="33"/>
  <c r="O42" i="33"/>
  <c r="E19" i="33"/>
  <c r="I22" i="33"/>
  <c r="K24" i="33"/>
  <c r="C36" i="33"/>
  <c r="B43" i="33"/>
  <c r="N45" i="33"/>
  <c r="B31" i="33"/>
  <c r="N33" i="33"/>
  <c r="H36" i="33"/>
  <c r="N40" i="33"/>
  <c r="O45" i="33"/>
  <c r="K23" i="33"/>
  <c r="I20" i="33"/>
  <c r="K22" i="33"/>
  <c r="O25" i="33"/>
  <c r="O33" i="33"/>
  <c r="O40" i="33"/>
  <c r="H43" i="33"/>
  <c r="B46" i="33"/>
  <c r="I19" i="33"/>
  <c r="K21" i="33"/>
  <c r="O24" i="33"/>
  <c r="H31" i="33"/>
  <c r="B34" i="33"/>
  <c r="N36" i="33"/>
  <c r="C46" i="33"/>
  <c r="I18" i="33"/>
  <c r="K20" i="33"/>
  <c r="O23" i="33"/>
  <c r="Q25" i="33"/>
  <c r="C34" i="33"/>
  <c r="B41" i="33"/>
  <c r="N43" i="33"/>
  <c r="H46" i="33"/>
  <c r="O14" i="33"/>
  <c r="Q15" i="33" s="1"/>
  <c r="K19" i="33"/>
  <c r="O22" i="33"/>
  <c r="Q24" i="33"/>
  <c r="B30" i="33"/>
  <c r="N31" i="33"/>
  <c r="H34" i="33"/>
  <c r="B37" i="33"/>
  <c r="O43" i="33"/>
  <c r="C30" i="33"/>
  <c r="O31" i="33"/>
  <c r="C37" i="33"/>
  <c r="H41" i="33"/>
  <c r="B44" i="33"/>
  <c r="N46" i="33"/>
  <c r="O20" i="33"/>
  <c r="Q22" i="33"/>
  <c r="B32" i="33"/>
  <c r="N34" i="33"/>
  <c r="H37" i="33"/>
  <c r="C44" i="33"/>
  <c r="C32" i="33"/>
  <c r="I37" i="33"/>
  <c r="N41" i="33"/>
  <c r="H44" i="33"/>
  <c r="B47" i="33"/>
  <c r="O18" i="33"/>
  <c r="H30" i="33"/>
  <c r="H32" i="33"/>
  <c r="B35" i="33"/>
  <c r="N37" i="33"/>
  <c r="C47" i="33"/>
  <c r="Q19" i="33"/>
  <c r="C23" i="33"/>
  <c r="I30" i="33"/>
  <c r="I32" i="33"/>
  <c r="B42" i="33"/>
  <c r="N44" i="33"/>
  <c r="H47" i="33"/>
  <c r="N32" i="33"/>
  <c r="H35" i="33"/>
  <c r="B40" i="33"/>
  <c r="C21" i="33"/>
  <c r="E23" i="33"/>
  <c r="H42" i="33"/>
  <c r="B45" i="33"/>
  <c r="N47" i="33"/>
  <c r="K15" i="32"/>
  <c r="Q20" i="32"/>
  <c r="Q21" i="32"/>
  <c r="Q23" i="32"/>
  <c r="N42" i="32"/>
  <c r="Q18" i="32"/>
  <c r="O42" i="32"/>
  <c r="N45" i="32"/>
  <c r="K23" i="32"/>
  <c r="K18" i="32"/>
  <c r="H40" i="32"/>
  <c r="I40" i="32"/>
  <c r="K24" i="32"/>
  <c r="H45" i="32"/>
  <c r="I45" i="32"/>
  <c r="E25" i="32"/>
  <c r="E22" i="32"/>
  <c r="E24" i="32"/>
  <c r="E15" i="32"/>
  <c r="B43" i="32"/>
  <c r="E18" i="32"/>
  <c r="I21" i="32"/>
  <c r="B31" i="32"/>
  <c r="N33" i="32"/>
  <c r="N40" i="32"/>
  <c r="O45" i="32"/>
  <c r="C19" i="32"/>
  <c r="E20" i="32"/>
  <c r="E19" i="32"/>
  <c r="I22" i="32"/>
  <c r="I20" i="32"/>
  <c r="K22" i="32"/>
  <c r="O25" i="32"/>
  <c r="O33" i="32"/>
  <c r="O40" i="32"/>
  <c r="H43" i="32"/>
  <c r="B46" i="32"/>
  <c r="I19" i="32"/>
  <c r="K21" i="32"/>
  <c r="O24" i="32"/>
  <c r="H31" i="32"/>
  <c r="B34" i="32"/>
  <c r="C46" i="32"/>
  <c r="I18" i="32"/>
  <c r="K20" i="32"/>
  <c r="O23" i="32"/>
  <c r="Q25" i="32"/>
  <c r="C34" i="32"/>
  <c r="B41" i="32"/>
  <c r="N43" i="32"/>
  <c r="H46" i="32"/>
  <c r="K25" i="32"/>
  <c r="O14" i="32"/>
  <c r="Q15" i="32" s="1"/>
  <c r="K19" i="32"/>
  <c r="O22" i="32"/>
  <c r="Q24" i="32"/>
  <c r="B30" i="32"/>
  <c r="N31" i="32"/>
  <c r="H34" i="32"/>
  <c r="B37" i="32"/>
  <c r="O43" i="32"/>
  <c r="I46" i="32"/>
  <c r="C30" i="32"/>
  <c r="O31" i="32"/>
  <c r="C37" i="32"/>
  <c r="H41" i="32"/>
  <c r="B44" i="32"/>
  <c r="N46" i="32"/>
  <c r="E21" i="32"/>
  <c r="O20" i="32"/>
  <c r="Q22" i="32"/>
  <c r="D30" i="32"/>
  <c r="B32" i="32"/>
  <c r="N34" i="32"/>
  <c r="H37" i="32"/>
  <c r="C44" i="32"/>
  <c r="C32" i="32"/>
  <c r="I37" i="32"/>
  <c r="N41" i="32"/>
  <c r="H44" i="32"/>
  <c r="B47" i="32"/>
  <c r="C18" i="32"/>
  <c r="O18" i="32"/>
  <c r="H30" i="32"/>
  <c r="H32" i="32"/>
  <c r="B35" i="32"/>
  <c r="N37" i="32"/>
  <c r="C47" i="32"/>
  <c r="Q19" i="32"/>
  <c r="I30" i="32"/>
  <c r="B42" i="32"/>
  <c r="N44" i="32"/>
  <c r="H47" i="32"/>
  <c r="N32" i="32"/>
  <c r="H35" i="32"/>
  <c r="B40" i="32"/>
  <c r="I24" i="32"/>
  <c r="I23" i="32"/>
  <c r="C21" i="32"/>
  <c r="E23" i="32"/>
  <c r="H42" i="32"/>
  <c r="B45" i="32"/>
  <c r="N47" i="32"/>
  <c r="Q21" i="31"/>
  <c r="K24" i="31"/>
  <c r="E22" i="31"/>
  <c r="Q23" i="31"/>
  <c r="Q18" i="31"/>
  <c r="Q19" i="31"/>
  <c r="N42" i="31"/>
  <c r="N45" i="31"/>
  <c r="K15" i="31"/>
  <c r="H45" i="31"/>
  <c r="K18" i="31"/>
  <c r="E24" i="31"/>
  <c r="E25" i="31"/>
  <c r="B43" i="31"/>
  <c r="C33" i="31"/>
  <c r="C25" i="31"/>
  <c r="C20" i="31"/>
  <c r="C22" i="31"/>
  <c r="C18" i="31"/>
  <c r="E20" i="31"/>
  <c r="I23" i="31"/>
  <c r="K25" i="31"/>
  <c r="P30" i="31"/>
  <c r="H33" i="31"/>
  <c r="I40" i="31"/>
  <c r="I45" i="31"/>
  <c r="C14" i="31"/>
  <c r="E15" i="31" s="1"/>
  <c r="E18" i="31"/>
  <c r="I21" i="31"/>
  <c r="K23" i="31"/>
  <c r="B31" i="31"/>
  <c r="N33" i="31"/>
  <c r="H36" i="31"/>
  <c r="N40" i="31"/>
  <c r="O45" i="31"/>
  <c r="I33" i="31"/>
  <c r="I20" i="31"/>
  <c r="K22" i="31"/>
  <c r="O25" i="31"/>
  <c r="O33" i="31"/>
  <c r="O40" i="31"/>
  <c r="H43" i="31"/>
  <c r="B46" i="31"/>
  <c r="I19" i="31"/>
  <c r="K21" i="31"/>
  <c r="O24" i="31"/>
  <c r="H31" i="31"/>
  <c r="B34" i="31"/>
  <c r="N36" i="31"/>
  <c r="C46" i="31"/>
  <c r="I18" i="31"/>
  <c r="K20" i="31"/>
  <c r="O23" i="31"/>
  <c r="Q25" i="31"/>
  <c r="C34" i="31"/>
  <c r="B41" i="31"/>
  <c r="N43" i="31"/>
  <c r="H46" i="31"/>
  <c r="E21" i="31"/>
  <c r="O14" i="31"/>
  <c r="Q15" i="31" s="1"/>
  <c r="K19" i="31"/>
  <c r="O22" i="31"/>
  <c r="Q24" i="31"/>
  <c r="B30" i="31"/>
  <c r="N31" i="31"/>
  <c r="H34" i="31"/>
  <c r="B37" i="31"/>
  <c r="O43" i="31"/>
  <c r="I24" i="31"/>
  <c r="C30" i="31"/>
  <c r="O31" i="31"/>
  <c r="C37" i="31"/>
  <c r="H41" i="31"/>
  <c r="B44" i="31"/>
  <c r="N46" i="31"/>
  <c r="E19" i="31"/>
  <c r="O20" i="31"/>
  <c r="Q22" i="31"/>
  <c r="D30" i="31"/>
  <c r="B32" i="31"/>
  <c r="N34" i="31"/>
  <c r="H37" i="31"/>
  <c r="C44" i="31"/>
  <c r="C32" i="31"/>
  <c r="I37" i="31"/>
  <c r="N41" i="31"/>
  <c r="H44" i="31"/>
  <c r="B47" i="31"/>
  <c r="Q20" i="31"/>
  <c r="C24" i="31"/>
  <c r="H30" i="31"/>
  <c r="H32" i="31"/>
  <c r="B35" i="31"/>
  <c r="N37" i="31"/>
  <c r="O41" i="31"/>
  <c r="C47" i="31"/>
  <c r="C23" i="31"/>
  <c r="I30" i="31"/>
  <c r="B42" i="31"/>
  <c r="N44" i="31"/>
  <c r="H47" i="31"/>
  <c r="C19" i="31"/>
  <c r="N32" i="31"/>
  <c r="H35" i="31"/>
  <c r="B40" i="31"/>
  <c r="E23" i="31"/>
  <c r="H42" i="31"/>
  <c r="B45" i="31"/>
  <c r="N47" i="31"/>
  <c r="Q18" i="29"/>
  <c r="C33" i="29"/>
  <c r="B36" i="29"/>
  <c r="E14" i="29"/>
  <c r="E15" i="29" s="1"/>
  <c r="O30" i="29"/>
  <c r="P30" i="29"/>
  <c r="O14" i="29"/>
  <c r="O35" i="29"/>
  <c r="O19" i="29"/>
  <c r="O21" i="29"/>
  <c r="Q20" i="29"/>
  <c r="Q15" i="29"/>
  <c r="Q21" i="29"/>
  <c r="Q23" i="29"/>
  <c r="N42" i="29"/>
  <c r="O42" i="29"/>
  <c r="N45" i="29"/>
  <c r="K23" i="29"/>
  <c r="H40" i="29"/>
  <c r="K18" i="29"/>
  <c r="H45" i="29"/>
  <c r="K15" i="29"/>
  <c r="I45" i="29"/>
  <c r="K24" i="29"/>
  <c r="C25" i="29"/>
  <c r="C21" i="29"/>
  <c r="C20" i="29"/>
  <c r="C22" i="29"/>
  <c r="C24" i="29"/>
  <c r="B31" i="29"/>
  <c r="E25" i="29"/>
  <c r="E22" i="29"/>
  <c r="E24" i="29"/>
  <c r="E19" i="29"/>
  <c r="B43" i="29"/>
  <c r="E18" i="29"/>
  <c r="I21" i="29"/>
  <c r="N33" i="29"/>
  <c r="N40" i="29"/>
  <c r="O45" i="29"/>
  <c r="E21" i="29"/>
  <c r="I20" i="29"/>
  <c r="K22" i="29"/>
  <c r="O25" i="29"/>
  <c r="O33" i="29"/>
  <c r="O40" i="29"/>
  <c r="H43" i="29"/>
  <c r="B46" i="29"/>
  <c r="I19" i="29"/>
  <c r="K21" i="29"/>
  <c r="O24" i="29"/>
  <c r="H31" i="29"/>
  <c r="B34" i="29"/>
  <c r="N36" i="29"/>
  <c r="C46" i="29"/>
  <c r="I22" i="29"/>
  <c r="I18" i="29"/>
  <c r="K20" i="29"/>
  <c r="O23" i="29"/>
  <c r="Q25" i="29"/>
  <c r="C34" i="29"/>
  <c r="B41" i="29"/>
  <c r="N43" i="29"/>
  <c r="H46" i="29"/>
  <c r="C19" i="29"/>
  <c r="K19" i="29"/>
  <c r="O22" i="29"/>
  <c r="Q24" i="29"/>
  <c r="B30" i="29"/>
  <c r="N31" i="29"/>
  <c r="H34" i="29"/>
  <c r="B37" i="29"/>
  <c r="C41" i="29"/>
  <c r="O43" i="29"/>
  <c r="I46" i="29"/>
  <c r="I24" i="29"/>
  <c r="C30" i="29"/>
  <c r="O31" i="29"/>
  <c r="C37" i="29"/>
  <c r="H41" i="29"/>
  <c r="B44" i="29"/>
  <c r="N46" i="29"/>
  <c r="O20" i="29"/>
  <c r="Q22" i="29"/>
  <c r="D30" i="29"/>
  <c r="B32" i="29"/>
  <c r="N34" i="29"/>
  <c r="H37" i="29"/>
  <c r="C44" i="29"/>
  <c r="C32" i="29"/>
  <c r="I37" i="29"/>
  <c r="N41" i="29"/>
  <c r="H44" i="29"/>
  <c r="B47" i="29"/>
  <c r="C18" i="29"/>
  <c r="O18" i="29"/>
  <c r="H30" i="29"/>
  <c r="H32" i="29"/>
  <c r="B35" i="29"/>
  <c r="N37" i="29"/>
  <c r="C47" i="29"/>
  <c r="K25" i="29"/>
  <c r="Q19" i="29"/>
  <c r="C23" i="29"/>
  <c r="I30" i="29"/>
  <c r="B42" i="29"/>
  <c r="N44" i="29"/>
  <c r="H47" i="29"/>
  <c r="E20" i="29"/>
  <c r="N32" i="29"/>
  <c r="H35" i="29"/>
  <c r="B40" i="29"/>
  <c r="E23" i="29"/>
  <c r="I35" i="29"/>
  <c r="H42" i="29"/>
  <c r="B45" i="29"/>
  <c r="N47" i="29"/>
  <c r="N42" i="28"/>
  <c r="E24" i="28"/>
  <c r="O30" i="28"/>
  <c r="O35" i="28"/>
  <c r="O19" i="28"/>
  <c r="O21" i="28"/>
  <c r="C14" i="28"/>
  <c r="E15" i="28" s="1"/>
  <c r="B31" i="28"/>
  <c r="C33" i="28"/>
  <c r="C25" i="28"/>
  <c r="C36" i="28"/>
  <c r="C21" i="28"/>
  <c r="C20" i="28"/>
  <c r="C22" i="28"/>
  <c r="E25" i="28"/>
  <c r="E22" i="28"/>
  <c r="B43" i="28"/>
  <c r="Q21" i="28"/>
  <c r="Q23" i="28"/>
  <c r="Q18" i="28"/>
  <c r="N45" i="28"/>
  <c r="O45" i="28"/>
  <c r="K23" i="28"/>
  <c r="K18" i="28"/>
  <c r="C19" i="28"/>
  <c r="E21" i="28"/>
  <c r="I24" i="28"/>
  <c r="H45" i="28"/>
  <c r="C18" i="28"/>
  <c r="E20" i="28"/>
  <c r="I23" i="28"/>
  <c r="K25" i="28"/>
  <c r="P30" i="28"/>
  <c r="H33" i="28"/>
  <c r="I40" i="28"/>
  <c r="I45" i="28"/>
  <c r="E19" i="28"/>
  <c r="I20" i="28"/>
  <c r="K22" i="28"/>
  <c r="O25" i="28"/>
  <c r="O33" i="28"/>
  <c r="O40" i="28"/>
  <c r="H43" i="28"/>
  <c r="B46" i="28"/>
  <c r="I14" i="28"/>
  <c r="K15" i="28" s="1"/>
  <c r="I19" i="28"/>
  <c r="K21" i="28"/>
  <c r="O24" i="28"/>
  <c r="H31" i="28"/>
  <c r="B34" i="28"/>
  <c r="N36" i="28"/>
  <c r="C46" i="28"/>
  <c r="I18" i="28"/>
  <c r="K20" i="28"/>
  <c r="O23" i="28"/>
  <c r="Q25" i="28"/>
  <c r="C34" i="28"/>
  <c r="B41" i="28"/>
  <c r="N43" i="28"/>
  <c r="H46" i="28"/>
  <c r="E18" i="28"/>
  <c r="O14" i="28"/>
  <c r="Q15" i="28" s="1"/>
  <c r="K19" i="28"/>
  <c r="O22" i="28"/>
  <c r="Q24" i="28"/>
  <c r="B30" i="28"/>
  <c r="N31" i="28"/>
  <c r="H34" i="28"/>
  <c r="B37" i="28"/>
  <c r="O43" i="28"/>
  <c r="I33" i="28"/>
  <c r="C30" i="28"/>
  <c r="O31" i="28"/>
  <c r="C37" i="28"/>
  <c r="H41" i="28"/>
  <c r="B44" i="28"/>
  <c r="N46" i="28"/>
  <c r="O20" i="28"/>
  <c r="Q22" i="28"/>
  <c r="D30" i="28"/>
  <c r="B32" i="28"/>
  <c r="N34" i="28"/>
  <c r="H37" i="28"/>
  <c r="C44" i="28"/>
  <c r="C32" i="28"/>
  <c r="I37" i="28"/>
  <c r="N41" i="28"/>
  <c r="H44" i="28"/>
  <c r="B47" i="28"/>
  <c r="O18" i="28"/>
  <c r="Q20" i="28"/>
  <c r="C24" i="28"/>
  <c r="H30" i="28"/>
  <c r="H32" i="28"/>
  <c r="B35" i="28"/>
  <c r="N37" i="28"/>
  <c r="C47" i="28"/>
  <c r="Q19" i="28"/>
  <c r="C23" i="28"/>
  <c r="I30" i="28"/>
  <c r="B42" i="28"/>
  <c r="N44" i="28"/>
  <c r="H47" i="28"/>
  <c r="I22" i="28"/>
  <c r="N32" i="28"/>
  <c r="H35" i="28"/>
  <c r="B40" i="28"/>
  <c r="K24" i="28"/>
  <c r="E23" i="28"/>
  <c r="H42" i="28"/>
  <c r="B45" i="28"/>
  <c r="N47" i="28"/>
  <c r="E15" i="27"/>
  <c r="K18" i="27"/>
  <c r="E22" i="27"/>
  <c r="E24" i="27"/>
  <c r="O19" i="27"/>
  <c r="O21" i="27"/>
  <c r="O18" i="27"/>
  <c r="O30" i="27"/>
  <c r="Q21" i="27"/>
  <c r="Q23" i="27"/>
  <c r="Q18" i="27"/>
  <c r="Q19" i="27"/>
  <c r="N42" i="27"/>
  <c r="I21" i="27"/>
  <c r="I25" i="27"/>
  <c r="I14" i="27"/>
  <c r="K15" i="27" s="1"/>
  <c r="H40" i="27"/>
  <c r="K23" i="27"/>
  <c r="H45" i="27"/>
  <c r="C33" i="27"/>
  <c r="C36" i="27"/>
  <c r="C21" i="27"/>
  <c r="C25" i="27"/>
  <c r="C20" i="27"/>
  <c r="C22" i="27"/>
  <c r="E25" i="27"/>
  <c r="C18" i="27"/>
  <c r="E20" i="27"/>
  <c r="I23" i="27"/>
  <c r="K25" i="27"/>
  <c r="P30" i="27"/>
  <c r="H33" i="27"/>
  <c r="I40" i="27"/>
  <c r="I45" i="27"/>
  <c r="E19" i="27"/>
  <c r="I22" i="27"/>
  <c r="K24" i="27"/>
  <c r="I33" i="27"/>
  <c r="B43" i="27"/>
  <c r="N45" i="27"/>
  <c r="E18" i="27"/>
  <c r="B31" i="27"/>
  <c r="N33" i="27"/>
  <c r="N40" i="27"/>
  <c r="O45" i="27"/>
  <c r="I20" i="27"/>
  <c r="K22" i="27"/>
  <c r="O25" i="27"/>
  <c r="O33" i="27"/>
  <c r="O40" i="27"/>
  <c r="H43" i="27"/>
  <c r="B46" i="27"/>
  <c r="I19" i="27"/>
  <c r="K21" i="27"/>
  <c r="O24" i="27"/>
  <c r="H31" i="27"/>
  <c r="B34" i="27"/>
  <c r="N36" i="27"/>
  <c r="C46" i="27"/>
  <c r="I18" i="27"/>
  <c r="K20" i="27"/>
  <c r="O23" i="27"/>
  <c r="Q25" i="27"/>
  <c r="C34" i="27"/>
  <c r="B41" i="27"/>
  <c r="N43" i="27"/>
  <c r="H46" i="27"/>
  <c r="O14" i="27"/>
  <c r="Q15" i="27" s="1"/>
  <c r="K19" i="27"/>
  <c r="O22" i="27"/>
  <c r="Q24" i="27"/>
  <c r="B30" i="27"/>
  <c r="N31" i="27"/>
  <c r="H34" i="27"/>
  <c r="B37" i="27"/>
  <c r="O43" i="27"/>
  <c r="C30" i="27"/>
  <c r="O31" i="27"/>
  <c r="C37" i="27"/>
  <c r="H41" i="27"/>
  <c r="B44" i="27"/>
  <c r="N46" i="27"/>
  <c r="I24" i="27"/>
  <c r="O20" i="27"/>
  <c r="Q22" i="27"/>
  <c r="D30" i="27"/>
  <c r="B32" i="27"/>
  <c r="N34" i="27"/>
  <c r="H37" i="27"/>
  <c r="C44" i="27"/>
  <c r="E21" i="27"/>
  <c r="C32" i="27"/>
  <c r="I37" i="27"/>
  <c r="N41" i="27"/>
  <c r="H44" i="27"/>
  <c r="B47" i="27"/>
  <c r="Q20" i="27"/>
  <c r="C24" i="27"/>
  <c r="H30" i="27"/>
  <c r="H32" i="27"/>
  <c r="B35" i="27"/>
  <c r="N37" i="27"/>
  <c r="O41" i="27"/>
  <c r="C47" i="27"/>
  <c r="C23" i="27"/>
  <c r="I30" i="27"/>
  <c r="B42" i="27"/>
  <c r="N44" i="27"/>
  <c r="H47" i="27"/>
  <c r="C19" i="27"/>
  <c r="N32" i="27"/>
  <c r="H35" i="27"/>
  <c r="B40" i="27"/>
  <c r="E23" i="27"/>
  <c r="H42" i="27"/>
  <c r="B45" i="27"/>
  <c r="N47" i="27"/>
  <c r="I14" i="26"/>
  <c r="I25" i="26"/>
  <c r="I21" i="26"/>
  <c r="Q23" i="26"/>
  <c r="Q22" i="26"/>
  <c r="Q18" i="26"/>
  <c r="N42" i="26"/>
  <c r="K18" i="26"/>
  <c r="H40" i="26"/>
  <c r="K23" i="26"/>
  <c r="H45" i="26"/>
  <c r="E22" i="26"/>
  <c r="E24" i="26"/>
  <c r="E25" i="26"/>
  <c r="C24" i="26"/>
  <c r="C33" i="26"/>
  <c r="C25" i="26"/>
  <c r="C22" i="26"/>
  <c r="C20" i="26"/>
  <c r="K15" i="26"/>
  <c r="C18" i="26"/>
  <c r="E20" i="26"/>
  <c r="I23" i="26"/>
  <c r="K25" i="26"/>
  <c r="P30" i="26"/>
  <c r="H33" i="26"/>
  <c r="B36" i="26"/>
  <c r="I40" i="26"/>
  <c r="O42" i="26"/>
  <c r="I45" i="26"/>
  <c r="E19" i="26"/>
  <c r="I22" i="26"/>
  <c r="K24" i="26"/>
  <c r="I33" i="26"/>
  <c r="C36" i="26"/>
  <c r="B43" i="26"/>
  <c r="N45" i="26"/>
  <c r="C14" i="26"/>
  <c r="E15" i="26" s="1"/>
  <c r="E18" i="26"/>
  <c r="B31" i="26"/>
  <c r="N33" i="26"/>
  <c r="H36" i="26"/>
  <c r="N40" i="26"/>
  <c r="O45" i="26"/>
  <c r="E21" i="26"/>
  <c r="I20" i="26"/>
  <c r="K22" i="26"/>
  <c r="O25" i="26"/>
  <c r="O33" i="26"/>
  <c r="O40" i="26"/>
  <c r="H43" i="26"/>
  <c r="B46" i="26"/>
  <c r="I19" i="26"/>
  <c r="K21" i="26"/>
  <c r="O24" i="26"/>
  <c r="H31" i="26"/>
  <c r="B34" i="26"/>
  <c r="N36" i="26"/>
  <c r="C46" i="26"/>
  <c r="I18" i="26"/>
  <c r="K20" i="26"/>
  <c r="O23" i="26"/>
  <c r="Q25" i="26"/>
  <c r="B41" i="26"/>
  <c r="N43" i="26"/>
  <c r="H46" i="26"/>
  <c r="O14" i="26"/>
  <c r="Q15" i="26" s="1"/>
  <c r="K19" i="26"/>
  <c r="O22" i="26"/>
  <c r="Q24" i="26"/>
  <c r="B30" i="26"/>
  <c r="N31" i="26"/>
  <c r="H34" i="26"/>
  <c r="B37" i="26"/>
  <c r="C30" i="26"/>
  <c r="C37" i="26"/>
  <c r="H41" i="26"/>
  <c r="B44" i="26"/>
  <c r="N46" i="26"/>
  <c r="O20" i="26"/>
  <c r="D30" i="26"/>
  <c r="B32" i="26"/>
  <c r="N34" i="26"/>
  <c r="H37" i="26"/>
  <c r="C44" i="26"/>
  <c r="C19" i="26"/>
  <c r="O19" i="26"/>
  <c r="Q21" i="26"/>
  <c r="C32" i="26"/>
  <c r="I37" i="26"/>
  <c r="N41" i="26"/>
  <c r="H44" i="26"/>
  <c r="B47" i="26"/>
  <c r="I24" i="26"/>
  <c r="O18" i="26"/>
  <c r="Q20" i="26"/>
  <c r="H30" i="26"/>
  <c r="H32" i="26"/>
  <c r="B35" i="26"/>
  <c r="N37" i="26"/>
  <c r="O41" i="26"/>
  <c r="C47" i="26"/>
  <c r="C23" i="26"/>
  <c r="I30" i="26"/>
  <c r="B42" i="26"/>
  <c r="N44" i="26"/>
  <c r="H47" i="26"/>
  <c r="N32" i="26"/>
  <c r="H35" i="26"/>
  <c r="B40" i="26"/>
  <c r="C21" i="26"/>
  <c r="E23" i="26"/>
  <c r="H42" i="26"/>
  <c r="B45" i="26"/>
  <c r="N47" i="26"/>
  <c r="Q23" i="25"/>
  <c r="K18" i="25"/>
  <c r="E25" i="25"/>
  <c r="C20" i="25"/>
  <c r="C22" i="25"/>
  <c r="C33" i="25"/>
  <c r="C21" i="25"/>
  <c r="C25" i="25"/>
  <c r="E21" i="25"/>
  <c r="E22" i="25"/>
  <c r="E24" i="25"/>
  <c r="Q21" i="25"/>
  <c r="Q18" i="25"/>
  <c r="Q19" i="25"/>
  <c r="N42" i="25"/>
  <c r="I25" i="25"/>
  <c r="I21" i="25"/>
  <c r="H40" i="25"/>
  <c r="K23" i="25"/>
  <c r="H45" i="25"/>
  <c r="C19" i="25"/>
  <c r="C18" i="25"/>
  <c r="E20" i="25"/>
  <c r="I23" i="25"/>
  <c r="K25" i="25"/>
  <c r="P30" i="25"/>
  <c r="H33" i="25"/>
  <c r="B36" i="25"/>
  <c r="I40" i="25"/>
  <c r="I45" i="25"/>
  <c r="E19" i="25"/>
  <c r="I22" i="25"/>
  <c r="K24" i="25"/>
  <c r="I33" i="25"/>
  <c r="B43" i="25"/>
  <c r="N45" i="25"/>
  <c r="C14" i="25"/>
  <c r="E15" i="25" s="1"/>
  <c r="E18" i="25"/>
  <c r="B31" i="25"/>
  <c r="N33" i="25"/>
  <c r="H36" i="25"/>
  <c r="N40" i="25"/>
  <c r="O45" i="25"/>
  <c r="I20" i="25"/>
  <c r="K22" i="25"/>
  <c r="O25" i="25"/>
  <c r="O33" i="25"/>
  <c r="O40" i="25"/>
  <c r="H43" i="25"/>
  <c r="B46" i="25"/>
  <c r="I14" i="25"/>
  <c r="K15" i="25" s="1"/>
  <c r="I19" i="25"/>
  <c r="K21" i="25"/>
  <c r="O24" i="25"/>
  <c r="H31" i="25"/>
  <c r="B34" i="25"/>
  <c r="N36" i="25"/>
  <c r="C46" i="25"/>
  <c r="I18" i="25"/>
  <c r="K20" i="25"/>
  <c r="O23" i="25"/>
  <c r="Q25" i="25"/>
  <c r="C34" i="25"/>
  <c r="B41" i="25"/>
  <c r="N43" i="25"/>
  <c r="H46" i="25"/>
  <c r="O14" i="25"/>
  <c r="Q15" i="25" s="1"/>
  <c r="K19" i="25"/>
  <c r="O22" i="25"/>
  <c r="Q24" i="25"/>
  <c r="B30" i="25"/>
  <c r="N31" i="25"/>
  <c r="H34" i="25"/>
  <c r="B37" i="25"/>
  <c r="O43" i="25"/>
  <c r="C30" i="25"/>
  <c r="O31" i="25"/>
  <c r="C37" i="25"/>
  <c r="H41" i="25"/>
  <c r="B44" i="25"/>
  <c r="N46" i="25"/>
  <c r="O20" i="25"/>
  <c r="Q22" i="25"/>
  <c r="D30" i="25"/>
  <c r="B32" i="25"/>
  <c r="N34" i="25"/>
  <c r="H37" i="25"/>
  <c r="C44" i="25"/>
  <c r="I24" i="25"/>
  <c r="C32" i="25"/>
  <c r="I37" i="25"/>
  <c r="N41" i="25"/>
  <c r="H44" i="25"/>
  <c r="B47" i="25"/>
  <c r="Q20" i="25"/>
  <c r="C24" i="25"/>
  <c r="H30" i="25"/>
  <c r="H32" i="25"/>
  <c r="B35" i="25"/>
  <c r="N37" i="25"/>
  <c r="O41" i="25"/>
  <c r="C47" i="25"/>
  <c r="C23" i="25"/>
  <c r="I30" i="25"/>
  <c r="B42" i="25"/>
  <c r="N44" i="25"/>
  <c r="H47" i="25"/>
  <c r="N32" i="25"/>
  <c r="H35" i="25"/>
  <c r="B40" i="25"/>
  <c r="C42" i="25"/>
  <c r="E23" i="25"/>
  <c r="H42" i="25"/>
  <c r="B45" i="25"/>
  <c r="N47" i="25"/>
  <c r="Q21" i="24"/>
  <c r="E24" i="24"/>
  <c r="O21" i="24"/>
  <c r="I25" i="24"/>
  <c r="Q23" i="24"/>
  <c r="O18" i="24"/>
  <c r="Q18" i="24"/>
  <c r="O30" i="24"/>
  <c r="O35" i="24"/>
  <c r="O19" i="24"/>
  <c r="N42" i="24"/>
  <c r="N45" i="24"/>
  <c r="I14" i="24"/>
  <c r="K15" i="24" s="1"/>
  <c r="K18" i="24"/>
  <c r="K24" i="24"/>
  <c r="E15" i="24"/>
  <c r="C33" i="24"/>
  <c r="B36" i="24"/>
  <c r="C21" i="24"/>
  <c r="C25" i="24"/>
  <c r="E25" i="24"/>
  <c r="C20" i="24"/>
  <c r="C22" i="24"/>
  <c r="B43" i="24"/>
  <c r="E22" i="24"/>
  <c r="H45" i="24"/>
  <c r="C18" i="24"/>
  <c r="E20" i="24"/>
  <c r="I23" i="24"/>
  <c r="K25" i="24"/>
  <c r="P30" i="24"/>
  <c r="H33" i="24"/>
  <c r="I40" i="24"/>
  <c r="I45" i="24"/>
  <c r="E18" i="24"/>
  <c r="I21" i="24"/>
  <c r="K23" i="24"/>
  <c r="B31" i="24"/>
  <c r="N33" i="24"/>
  <c r="H36" i="24"/>
  <c r="N40" i="24"/>
  <c r="O45" i="24"/>
  <c r="I20" i="24"/>
  <c r="K22" i="24"/>
  <c r="O25" i="24"/>
  <c r="O33" i="24"/>
  <c r="O40" i="24"/>
  <c r="H43" i="24"/>
  <c r="B46" i="24"/>
  <c r="E21" i="24"/>
  <c r="I19" i="24"/>
  <c r="K21" i="24"/>
  <c r="O24" i="24"/>
  <c r="H31" i="24"/>
  <c r="B34" i="24"/>
  <c r="N36" i="24"/>
  <c r="C46" i="24"/>
  <c r="I24" i="24"/>
  <c r="I18" i="24"/>
  <c r="K20" i="24"/>
  <c r="O23" i="24"/>
  <c r="Q25" i="24"/>
  <c r="C34" i="24"/>
  <c r="B41" i="24"/>
  <c r="N43" i="24"/>
  <c r="H46" i="24"/>
  <c r="O14" i="24"/>
  <c r="Q15" i="24" s="1"/>
  <c r="K19" i="24"/>
  <c r="O22" i="24"/>
  <c r="Q24" i="24"/>
  <c r="B30" i="24"/>
  <c r="N31" i="24"/>
  <c r="H34" i="24"/>
  <c r="B37" i="24"/>
  <c r="O43" i="24"/>
  <c r="C30" i="24"/>
  <c r="O31" i="24"/>
  <c r="C37" i="24"/>
  <c r="H41" i="24"/>
  <c r="B44" i="24"/>
  <c r="N46" i="24"/>
  <c r="C19" i="24"/>
  <c r="O20" i="24"/>
  <c r="Q22" i="24"/>
  <c r="D30" i="24"/>
  <c r="B32" i="24"/>
  <c r="N34" i="24"/>
  <c r="H37" i="24"/>
  <c r="C44" i="24"/>
  <c r="I22" i="24"/>
  <c r="C32" i="24"/>
  <c r="I37" i="24"/>
  <c r="N41" i="24"/>
  <c r="H44" i="24"/>
  <c r="B47" i="24"/>
  <c r="E19" i="24"/>
  <c r="Q20" i="24"/>
  <c r="C24" i="24"/>
  <c r="H30" i="24"/>
  <c r="H32" i="24"/>
  <c r="B35" i="24"/>
  <c r="N37" i="24"/>
  <c r="C47" i="24"/>
  <c r="Q19" i="24"/>
  <c r="C23" i="24"/>
  <c r="I30" i="24"/>
  <c r="B42" i="24"/>
  <c r="N44" i="24"/>
  <c r="H47" i="24"/>
  <c r="N32" i="24"/>
  <c r="H35" i="24"/>
  <c r="B40" i="24"/>
  <c r="E23" i="24"/>
  <c r="H42" i="24"/>
  <c r="B45" i="24"/>
  <c r="N47" i="24"/>
  <c r="Q19" i="23"/>
  <c r="K18" i="23"/>
  <c r="E23" i="23"/>
  <c r="O21" i="23"/>
  <c r="I25" i="23"/>
  <c r="C25" i="23"/>
  <c r="C24" i="23"/>
  <c r="Q23" i="23"/>
  <c r="Q18" i="23"/>
  <c r="Q20" i="23"/>
  <c r="O30" i="23"/>
  <c r="O35" i="23"/>
  <c r="N42" i="23"/>
  <c r="I14" i="23"/>
  <c r="K15" i="23" s="1"/>
  <c r="H40" i="23"/>
  <c r="I21" i="23"/>
  <c r="K23" i="23"/>
  <c r="H45" i="23"/>
  <c r="C22" i="23"/>
  <c r="E22" i="23"/>
  <c r="E24" i="23"/>
  <c r="C14" i="23"/>
  <c r="E15" i="23" s="1"/>
  <c r="C33" i="23"/>
  <c r="C21" i="23"/>
  <c r="E25" i="23"/>
  <c r="C20" i="23"/>
  <c r="C18" i="23"/>
  <c r="E20" i="23"/>
  <c r="I23" i="23"/>
  <c r="K25" i="23"/>
  <c r="P30" i="23"/>
  <c r="H33" i="23"/>
  <c r="B36" i="23"/>
  <c r="I40" i="23"/>
  <c r="O42" i="23"/>
  <c r="I45" i="23"/>
  <c r="E21" i="23"/>
  <c r="E19" i="23"/>
  <c r="I22" i="23"/>
  <c r="K24" i="23"/>
  <c r="I33" i="23"/>
  <c r="C36" i="23"/>
  <c r="B43" i="23"/>
  <c r="N45" i="23"/>
  <c r="E18" i="23"/>
  <c r="B31" i="23"/>
  <c r="N33" i="23"/>
  <c r="H36" i="23"/>
  <c r="N40" i="23"/>
  <c r="O45" i="23"/>
  <c r="I20" i="23"/>
  <c r="K22" i="23"/>
  <c r="O25" i="23"/>
  <c r="O33" i="23"/>
  <c r="O40" i="23"/>
  <c r="H43" i="23"/>
  <c r="B46" i="23"/>
  <c r="I24" i="23"/>
  <c r="I19" i="23"/>
  <c r="K21" i="23"/>
  <c r="O24" i="23"/>
  <c r="H31" i="23"/>
  <c r="B34" i="23"/>
  <c r="N36" i="23"/>
  <c r="C46" i="23"/>
  <c r="I18" i="23"/>
  <c r="K20" i="23"/>
  <c r="O23" i="23"/>
  <c r="Q25" i="23"/>
  <c r="C34" i="23"/>
  <c r="B41" i="23"/>
  <c r="N43" i="23"/>
  <c r="H46" i="23"/>
  <c r="O14" i="23"/>
  <c r="Q15" i="23" s="1"/>
  <c r="K19" i="23"/>
  <c r="O22" i="23"/>
  <c r="Q24" i="23"/>
  <c r="B30" i="23"/>
  <c r="N31" i="23"/>
  <c r="H34" i="23"/>
  <c r="B37" i="23"/>
  <c r="C30" i="23"/>
  <c r="C37" i="23"/>
  <c r="H41" i="23"/>
  <c r="B44" i="23"/>
  <c r="N46" i="23"/>
  <c r="O20" i="23"/>
  <c r="Q22" i="23"/>
  <c r="D30" i="23"/>
  <c r="B32" i="23"/>
  <c r="N34" i="23"/>
  <c r="H37" i="23"/>
  <c r="C44" i="23"/>
  <c r="O19" i="23"/>
  <c r="Q21" i="23"/>
  <c r="C32" i="23"/>
  <c r="I37" i="23"/>
  <c r="N41" i="23"/>
  <c r="H44" i="23"/>
  <c r="B47" i="23"/>
  <c r="O18" i="23"/>
  <c r="H30" i="23"/>
  <c r="H32" i="23"/>
  <c r="B35" i="23"/>
  <c r="N37" i="23"/>
  <c r="O41" i="23"/>
  <c r="C47" i="23"/>
  <c r="C19" i="23"/>
  <c r="C23" i="23"/>
  <c r="I30" i="23"/>
  <c r="B42" i="23"/>
  <c r="N44" i="23"/>
  <c r="H47" i="23"/>
  <c r="N32" i="23"/>
  <c r="H35" i="23"/>
  <c r="B40" i="23"/>
  <c r="C42" i="23"/>
  <c r="H42" i="23"/>
  <c r="B45" i="23"/>
  <c r="N47" i="23"/>
  <c r="I44" i="22"/>
  <c r="E22" i="22"/>
  <c r="B41" i="22"/>
  <c r="B42" i="22"/>
  <c r="O19" i="22"/>
  <c r="O36" i="22"/>
  <c r="O34" i="22"/>
  <c r="N37" i="22"/>
  <c r="C24" i="22"/>
  <c r="Q19" i="22"/>
  <c r="Q21" i="22"/>
  <c r="Q23" i="22"/>
  <c r="O25" i="22"/>
  <c r="Q18" i="22"/>
  <c r="N41" i="22"/>
  <c r="Q20" i="22"/>
  <c r="O14" i="22"/>
  <c r="Q15" i="22" s="1"/>
  <c r="N31" i="22"/>
  <c r="O31" i="22"/>
  <c r="N46" i="22"/>
  <c r="H32" i="22"/>
  <c r="H34" i="22"/>
  <c r="H41" i="22"/>
  <c r="I25" i="22"/>
  <c r="H36" i="22"/>
  <c r="I18" i="22"/>
  <c r="K19" i="22"/>
  <c r="I20" i="22"/>
  <c r="H46" i="22"/>
  <c r="H37" i="22"/>
  <c r="K14" i="22"/>
  <c r="K15" i="22" s="1"/>
  <c r="K22" i="22"/>
  <c r="H47" i="22"/>
  <c r="E24" i="22"/>
  <c r="B30" i="22"/>
  <c r="C30" i="22"/>
  <c r="B44" i="22"/>
  <c r="B37" i="22"/>
  <c r="C44" i="22"/>
  <c r="C31" i="22"/>
  <c r="C18" i="22"/>
  <c r="C25" i="22"/>
  <c r="E25" i="22"/>
  <c r="B32" i="22"/>
  <c r="C20" i="22"/>
  <c r="B47" i="22"/>
  <c r="C22" i="22"/>
  <c r="Q24" i="22"/>
  <c r="K18" i="22"/>
  <c r="E23" i="22"/>
  <c r="C19" i="22"/>
  <c r="E21" i="22"/>
  <c r="I24" i="22"/>
  <c r="O30" i="22"/>
  <c r="C33" i="22"/>
  <c r="O35" i="22"/>
  <c r="H40" i="22"/>
  <c r="N42" i="22"/>
  <c r="H45" i="22"/>
  <c r="O20" i="22"/>
  <c r="H30" i="22"/>
  <c r="C47" i="22"/>
  <c r="C23" i="22"/>
  <c r="C21" i="22"/>
  <c r="E20" i="22"/>
  <c r="I23" i="22"/>
  <c r="K25" i="22"/>
  <c r="P30" i="22"/>
  <c r="H33" i="22"/>
  <c r="B36" i="22"/>
  <c r="I40" i="22"/>
  <c r="O42" i="22"/>
  <c r="O21" i="22"/>
  <c r="B35" i="22"/>
  <c r="E19" i="22"/>
  <c r="I22" i="22"/>
  <c r="K24" i="22"/>
  <c r="C36" i="22"/>
  <c r="B43" i="22"/>
  <c r="N45" i="22"/>
  <c r="C14" i="22"/>
  <c r="E15" i="22" s="1"/>
  <c r="E18" i="22"/>
  <c r="I21" i="22"/>
  <c r="K23" i="22"/>
  <c r="N33" i="22"/>
  <c r="N40" i="22"/>
  <c r="O45" i="22"/>
  <c r="O22" i="22"/>
  <c r="Q22" i="22"/>
  <c r="O40" i="22"/>
  <c r="H43" i="22"/>
  <c r="B46" i="22"/>
  <c r="I19" i="22"/>
  <c r="K21" i="22"/>
  <c r="O24" i="22"/>
  <c r="H31" i="22"/>
  <c r="B34" i="22"/>
  <c r="C46" i="22"/>
  <c r="K20" i="22"/>
  <c r="O23" i="22"/>
  <c r="Q25" i="22"/>
  <c r="C34" i="22"/>
  <c r="N43" i="22"/>
  <c r="O43" i="22"/>
  <c r="O18" i="22"/>
  <c r="O41" i="22"/>
  <c r="I30" i="22"/>
  <c r="N44" i="22"/>
  <c r="N32" i="22"/>
  <c r="H35" i="22"/>
  <c r="B40" i="22"/>
  <c r="H42" i="22"/>
  <c r="B45" i="22"/>
  <c r="N47" i="22"/>
  <c r="Q19" i="21"/>
  <c r="O21" i="21"/>
  <c r="I25" i="21"/>
  <c r="C22" i="21"/>
  <c r="Q23" i="21"/>
  <c r="Q18" i="21"/>
  <c r="Q20" i="21"/>
  <c r="O30" i="21"/>
  <c r="O35" i="21"/>
  <c r="N42" i="21"/>
  <c r="K18" i="21"/>
  <c r="I14" i="21"/>
  <c r="K15" i="21" s="1"/>
  <c r="H40" i="21"/>
  <c r="I21" i="21"/>
  <c r="K23" i="21"/>
  <c r="H45" i="21"/>
  <c r="E22" i="21"/>
  <c r="C24" i="21"/>
  <c r="E24" i="21"/>
  <c r="C33" i="21"/>
  <c r="C25" i="21"/>
  <c r="E25" i="21"/>
  <c r="C21" i="21"/>
  <c r="C20" i="21"/>
  <c r="C18" i="21"/>
  <c r="E20" i="21"/>
  <c r="I23" i="21"/>
  <c r="K25" i="21"/>
  <c r="P30" i="21"/>
  <c r="H33" i="21"/>
  <c r="B36" i="21"/>
  <c r="I40" i="21"/>
  <c r="O42" i="21"/>
  <c r="I45" i="21"/>
  <c r="E19" i="21"/>
  <c r="I22" i="21"/>
  <c r="K24" i="21"/>
  <c r="I33" i="21"/>
  <c r="C36" i="21"/>
  <c r="B43" i="21"/>
  <c r="N45" i="21"/>
  <c r="C14" i="21"/>
  <c r="E15" i="21" s="1"/>
  <c r="E18" i="21"/>
  <c r="B31" i="21"/>
  <c r="N33" i="21"/>
  <c r="H36" i="21"/>
  <c r="N40" i="21"/>
  <c r="O45" i="21"/>
  <c r="I20" i="21"/>
  <c r="K22" i="21"/>
  <c r="O25" i="21"/>
  <c r="O33" i="21"/>
  <c r="O40" i="21"/>
  <c r="H43" i="21"/>
  <c r="B46" i="21"/>
  <c r="I19" i="21"/>
  <c r="K21" i="21"/>
  <c r="O24" i="21"/>
  <c r="H31" i="21"/>
  <c r="B34" i="21"/>
  <c r="N36" i="21"/>
  <c r="C46" i="21"/>
  <c r="I24" i="21"/>
  <c r="I18" i="21"/>
  <c r="K20" i="21"/>
  <c r="O23" i="21"/>
  <c r="Q25" i="21"/>
  <c r="C34" i="21"/>
  <c r="B41" i="21"/>
  <c r="N43" i="21"/>
  <c r="H46" i="21"/>
  <c r="O14" i="21"/>
  <c r="Q15" i="21" s="1"/>
  <c r="K19" i="21"/>
  <c r="O22" i="21"/>
  <c r="Q24" i="21"/>
  <c r="B30" i="21"/>
  <c r="N31" i="21"/>
  <c r="H34" i="21"/>
  <c r="B37" i="21"/>
  <c r="E21" i="21"/>
  <c r="C30" i="21"/>
  <c r="C37" i="21"/>
  <c r="H41" i="21"/>
  <c r="B44" i="21"/>
  <c r="N46" i="21"/>
  <c r="O20" i="21"/>
  <c r="Q22" i="21"/>
  <c r="D30" i="21"/>
  <c r="B32" i="21"/>
  <c r="N34" i="21"/>
  <c r="H37" i="21"/>
  <c r="C44" i="21"/>
  <c r="C19" i="21"/>
  <c r="O19" i="21"/>
  <c r="Q21" i="21"/>
  <c r="C32" i="21"/>
  <c r="I37" i="21"/>
  <c r="N41" i="21"/>
  <c r="H44" i="21"/>
  <c r="B47" i="21"/>
  <c r="O18" i="21"/>
  <c r="H30" i="21"/>
  <c r="H32" i="21"/>
  <c r="B35" i="21"/>
  <c r="N37" i="21"/>
  <c r="O41" i="21"/>
  <c r="C47" i="21"/>
  <c r="C23" i="21"/>
  <c r="I30" i="21"/>
  <c r="B42" i="21"/>
  <c r="N44" i="21"/>
  <c r="H47" i="21"/>
  <c r="N32" i="21"/>
  <c r="H35" i="21"/>
  <c r="B40" i="21"/>
  <c r="E23" i="21"/>
  <c r="H42" i="21"/>
  <c r="B45" i="21"/>
  <c r="N47" i="21"/>
  <c r="Q18" i="20"/>
  <c r="Q23" i="20"/>
  <c r="I14" i="20"/>
  <c r="K15" i="20" s="1"/>
  <c r="C14" i="20"/>
  <c r="E15" i="20" s="1"/>
  <c r="B36" i="20"/>
  <c r="O30" i="20"/>
  <c r="O35" i="20"/>
  <c r="Q20" i="20"/>
  <c r="N36" i="20"/>
  <c r="O19" i="20"/>
  <c r="Q19" i="20"/>
  <c r="O21" i="20"/>
  <c r="N42" i="20"/>
  <c r="Q21" i="20"/>
  <c r="N45" i="20"/>
  <c r="K24" i="20"/>
  <c r="I25" i="20"/>
  <c r="H45" i="20"/>
  <c r="K18" i="20"/>
  <c r="C33" i="20"/>
  <c r="C22" i="20"/>
  <c r="C25" i="20"/>
  <c r="E25" i="20"/>
  <c r="C20" i="20"/>
  <c r="E22" i="20"/>
  <c r="B43" i="20"/>
  <c r="E21" i="20"/>
  <c r="C18" i="20"/>
  <c r="E20" i="20"/>
  <c r="I23" i="20"/>
  <c r="K25" i="20"/>
  <c r="P30" i="20"/>
  <c r="H33" i="20"/>
  <c r="I40" i="20"/>
  <c r="I45" i="20"/>
  <c r="C19" i="20"/>
  <c r="E18" i="20"/>
  <c r="I21" i="20"/>
  <c r="K23" i="20"/>
  <c r="B31" i="20"/>
  <c r="N33" i="20"/>
  <c r="H36" i="20"/>
  <c r="N40" i="20"/>
  <c r="O45" i="20"/>
  <c r="E19" i="20"/>
  <c r="I20" i="20"/>
  <c r="K22" i="20"/>
  <c r="O25" i="20"/>
  <c r="O33" i="20"/>
  <c r="O40" i="20"/>
  <c r="H43" i="20"/>
  <c r="B46" i="20"/>
  <c r="I22" i="20"/>
  <c r="K21" i="20"/>
  <c r="O24" i="20"/>
  <c r="H31" i="20"/>
  <c r="B34" i="20"/>
  <c r="I18" i="20"/>
  <c r="K20" i="20"/>
  <c r="O23" i="20"/>
  <c r="Q25" i="20"/>
  <c r="B41" i="20"/>
  <c r="N43" i="20"/>
  <c r="H46" i="20"/>
  <c r="I24" i="20"/>
  <c r="O14" i="20"/>
  <c r="Q15" i="20" s="1"/>
  <c r="K19" i="20"/>
  <c r="O22" i="20"/>
  <c r="Q24" i="20"/>
  <c r="B30" i="20"/>
  <c r="N31" i="20"/>
  <c r="H34" i="20"/>
  <c r="B37" i="20"/>
  <c r="O43" i="20"/>
  <c r="I19" i="20"/>
  <c r="C30" i="20"/>
  <c r="O31" i="20"/>
  <c r="C37" i="20"/>
  <c r="H41" i="20"/>
  <c r="B44" i="20"/>
  <c r="N46" i="20"/>
  <c r="O20" i="20"/>
  <c r="Q22" i="20"/>
  <c r="D30" i="20"/>
  <c r="B32" i="20"/>
  <c r="N34" i="20"/>
  <c r="H37" i="20"/>
  <c r="C44" i="20"/>
  <c r="C32" i="20"/>
  <c r="I37" i="20"/>
  <c r="N41" i="20"/>
  <c r="H44" i="20"/>
  <c r="B47" i="20"/>
  <c r="O18" i="20"/>
  <c r="C24" i="20"/>
  <c r="H30" i="20"/>
  <c r="H32" i="20"/>
  <c r="B35" i="20"/>
  <c r="N37" i="20"/>
  <c r="O41" i="20"/>
  <c r="C47" i="20"/>
  <c r="C23" i="20"/>
  <c r="I30" i="20"/>
  <c r="B42" i="20"/>
  <c r="N44" i="20"/>
  <c r="H47" i="20"/>
  <c r="N32" i="20"/>
  <c r="H35" i="20"/>
  <c r="B40" i="20"/>
  <c r="E24" i="20"/>
  <c r="C21" i="20"/>
  <c r="E23" i="20"/>
  <c r="H42" i="20"/>
  <c r="B45" i="20"/>
  <c r="N47" i="20"/>
  <c r="Q23" i="19"/>
  <c r="E24" i="19"/>
  <c r="O21" i="19"/>
  <c r="I25" i="19"/>
  <c r="Q21" i="19"/>
  <c r="Q18" i="19"/>
  <c r="O30" i="19"/>
  <c r="O18" i="19"/>
  <c r="O35" i="19"/>
  <c r="O19" i="19"/>
  <c r="N42" i="19"/>
  <c r="Q19" i="19"/>
  <c r="N45" i="19"/>
  <c r="K18" i="19"/>
  <c r="H40" i="19"/>
  <c r="I22" i="19"/>
  <c r="K24" i="19"/>
  <c r="E14" i="19"/>
  <c r="E15" i="19" s="1"/>
  <c r="C33" i="19"/>
  <c r="B36" i="19"/>
  <c r="C21" i="19"/>
  <c r="C25" i="19"/>
  <c r="E25" i="19"/>
  <c r="C20" i="19"/>
  <c r="C22" i="19"/>
  <c r="B43" i="19"/>
  <c r="E22" i="19"/>
  <c r="H45" i="19"/>
  <c r="C18" i="19"/>
  <c r="E20" i="19"/>
  <c r="I23" i="19"/>
  <c r="K25" i="19"/>
  <c r="P30" i="19"/>
  <c r="H33" i="19"/>
  <c r="I40" i="19"/>
  <c r="I45" i="19"/>
  <c r="E18" i="19"/>
  <c r="I21" i="19"/>
  <c r="K23" i="19"/>
  <c r="B31" i="19"/>
  <c r="N33" i="19"/>
  <c r="H36" i="19"/>
  <c r="N40" i="19"/>
  <c r="O45" i="19"/>
  <c r="C19" i="19"/>
  <c r="I20" i="19"/>
  <c r="K22" i="19"/>
  <c r="O25" i="19"/>
  <c r="O33" i="19"/>
  <c r="O40" i="19"/>
  <c r="H43" i="19"/>
  <c r="B46" i="19"/>
  <c r="I14" i="19"/>
  <c r="K15" i="19" s="1"/>
  <c r="I19" i="19"/>
  <c r="K21" i="19"/>
  <c r="O24" i="19"/>
  <c r="H31" i="19"/>
  <c r="B34" i="19"/>
  <c r="N36" i="19"/>
  <c r="C46" i="19"/>
  <c r="I33" i="19"/>
  <c r="I18" i="19"/>
  <c r="K20" i="19"/>
  <c r="O23" i="19"/>
  <c r="Q25" i="19"/>
  <c r="C34" i="19"/>
  <c r="B41" i="19"/>
  <c r="N43" i="19"/>
  <c r="H46" i="19"/>
  <c r="O14" i="19"/>
  <c r="Q15" i="19" s="1"/>
  <c r="K19" i="19"/>
  <c r="O22" i="19"/>
  <c r="Q24" i="19"/>
  <c r="B30" i="19"/>
  <c r="N31" i="19"/>
  <c r="H34" i="19"/>
  <c r="B37" i="19"/>
  <c r="O43" i="19"/>
  <c r="C30" i="19"/>
  <c r="O31" i="19"/>
  <c r="C37" i="19"/>
  <c r="H41" i="19"/>
  <c r="B44" i="19"/>
  <c r="N46" i="19"/>
  <c r="I24" i="19"/>
  <c r="O20" i="19"/>
  <c r="Q22" i="19"/>
  <c r="D30" i="19"/>
  <c r="B32" i="19"/>
  <c r="N34" i="19"/>
  <c r="H37" i="19"/>
  <c r="C44" i="19"/>
  <c r="C32" i="19"/>
  <c r="I37" i="19"/>
  <c r="N41" i="19"/>
  <c r="H44" i="19"/>
  <c r="B47" i="19"/>
  <c r="Q20" i="19"/>
  <c r="C24" i="19"/>
  <c r="H30" i="19"/>
  <c r="H32" i="19"/>
  <c r="B35" i="19"/>
  <c r="N37" i="19"/>
  <c r="O41" i="19"/>
  <c r="C47" i="19"/>
  <c r="E21" i="19"/>
  <c r="E19" i="19"/>
  <c r="C23" i="19"/>
  <c r="I30" i="19"/>
  <c r="B42" i="19"/>
  <c r="N44" i="19"/>
  <c r="H47" i="19"/>
  <c r="N32" i="19"/>
  <c r="H35" i="19"/>
  <c r="B40" i="19"/>
  <c r="E23" i="19"/>
  <c r="H42" i="19"/>
  <c r="B45" i="19"/>
  <c r="N47" i="19"/>
  <c r="I14" i="17"/>
  <c r="K15" i="17" s="1"/>
  <c r="I25" i="17"/>
  <c r="Q18" i="17"/>
  <c r="Q14" i="17"/>
  <c r="Q15" i="17" s="1"/>
  <c r="C20" i="17"/>
  <c r="Q23" i="17"/>
  <c r="Q20" i="17"/>
  <c r="O33" i="17"/>
  <c r="I22" i="17"/>
  <c r="I36" i="17"/>
  <c r="K23" i="17"/>
  <c r="I21" i="17"/>
  <c r="E20" i="17"/>
  <c r="C22" i="17"/>
  <c r="E22" i="17"/>
  <c r="C24" i="17"/>
  <c r="E24" i="17"/>
  <c r="C14" i="17"/>
  <c r="E15" i="17" s="1"/>
  <c r="E19" i="17"/>
  <c r="C31" i="17"/>
  <c r="C25" i="17"/>
  <c r="C23" i="17"/>
  <c r="E25" i="17"/>
  <c r="Q21" i="18"/>
  <c r="O14" i="18"/>
  <c r="Q15" i="18" s="1"/>
  <c r="H36" i="18"/>
  <c r="C20" i="18"/>
  <c r="K24" i="18"/>
  <c r="I19" i="18"/>
  <c r="C14" i="18"/>
  <c r="Q18" i="18"/>
  <c r="Q20" i="18"/>
  <c r="O30" i="18"/>
  <c r="P30" i="18"/>
  <c r="O35" i="18"/>
  <c r="O19" i="18"/>
  <c r="Q19" i="18"/>
  <c r="O21" i="18"/>
  <c r="O40" i="18"/>
  <c r="N42" i="18"/>
  <c r="Q23" i="18"/>
  <c r="O42" i="18"/>
  <c r="N45" i="18"/>
  <c r="K21" i="18"/>
  <c r="K23" i="18"/>
  <c r="K18" i="18"/>
  <c r="H40" i="18"/>
  <c r="H45" i="18"/>
  <c r="I45" i="18"/>
  <c r="H33" i="18"/>
  <c r="I25" i="18"/>
  <c r="I14" i="18"/>
  <c r="K15" i="18" s="1"/>
  <c r="E25" i="18"/>
  <c r="E22" i="18"/>
  <c r="E15" i="18"/>
  <c r="E24" i="18"/>
  <c r="B43" i="18"/>
  <c r="E19" i="18"/>
  <c r="B46" i="18"/>
  <c r="C24" i="18"/>
  <c r="C31" i="18"/>
  <c r="C22" i="18"/>
  <c r="C33" i="18"/>
  <c r="C25" i="18"/>
  <c r="C19" i="18"/>
  <c r="B36" i="18"/>
  <c r="E21" i="18"/>
  <c r="K25" i="18"/>
  <c r="E18" i="18"/>
  <c r="I21" i="18"/>
  <c r="N33" i="18"/>
  <c r="N40" i="18"/>
  <c r="O45" i="18"/>
  <c r="I22" i="18"/>
  <c r="I20" i="18"/>
  <c r="K22" i="18"/>
  <c r="O25" i="18"/>
  <c r="O33" i="18"/>
  <c r="H43" i="18"/>
  <c r="H31" i="18"/>
  <c r="B34" i="18"/>
  <c r="N36" i="18"/>
  <c r="I43" i="18"/>
  <c r="C46" i="18"/>
  <c r="I18" i="18"/>
  <c r="K20" i="18"/>
  <c r="O23" i="18"/>
  <c r="Q25" i="18"/>
  <c r="I31" i="18"/>
  <c r="C34" i="18"/>
  <c r="B41" i="18"/>
  <c r="N43" i="18"/>
  <c r="H46" i="18"/>
  <c r="K19" i="18"/>
  <c r="O22" i="18"/>
  <c r="Q24" i="18"/>
  <c r="B30" i="18"/>
  <c r="N31" i="18"/>
  <c r="H34" i="18"/>
  <c r="B37" i="18"/>
  <c r="C41" i="18"/>
  <c r="O43" i="18"/>
  <c r="I46" i="18"/>
  <c r="C30" i="18"/>
  <c r="O31" i="18"/>
  <c r="C37" i="18"/>
  <c r="H41" i="18"/>
  <c r="B44" i="18"/>
  <c r="N46" i="18"/>
  <c r="O20" i="18"/>
  <c r="Q22" i="18"/>
  <c r="D30" i="18"/>
  <c r="B32" i="18"/>
  <c r="N34" i="18"/>
  <c r="H37" i="18"/>
  <c r="C44" i="18"/>
  <c r="E20" i="18"/>
  <c r="C32" i="18"/>
  <c r="I37" i="18"/>
  <c r="N41" i="18"/>
  <c r="H44" i="18"/>
  <c r="B47" i="18"/>
  <c r="I23" i="18"/>
  <c r="O18" i="18"/>
  <c r="H30" i="18"/>
  <c r="H32" i="18"/>
  <c r="B35" i="18"/>
  <c r="N37" i="18"/>
  <c r="O41" i="18"/>
  <c r="C47" i="18"/>
  <c r="C23" i="18"/>
  <c r="I30" i="18"/>
  <c r="B42" i="18"/>
  <c r="N44" i="18"/>
  <c r="H47" i="18"/>
  <c r="N32" i="18"/>
  <c r="H35" i="18"/>
  <c r="B40" i="18"/>
  <c r="I24" i="18"/>
  <c r="C18" i="18"/>
  <c r="C21" i="18"/>
  <c r="E23" i="18"/>
  <c r="H42" i="18"/>
  <c r="B45" i="18"/>
  <c r="N47" i="18"/>
  <c r="O24" i="18"/>
  <c r="O30" i="17"/>
  <c r="C33" i="17"/>
  <c r="O35" i="17"/>
  <c r="H40" i="17"/>
  <c r="N42" i="17"/>
  <c r="H45" i="17"/>
  <c r="K25" i="17"/>
  <c r="P30" i="17"/>
  <c r="H33" i="17"/>
  <c r="B36" i="17"/>
  <c r="O42" i="17"/>
  <c r="I45" i="17"/>
  <c r="K24" i="17"/>
  <c r="I33" i="17"/>
  <c r="C36" i="17"/>
  <c r="B43" i="17"/>
  <c r="N45" i="17"/>
  <c r="N40" i="17"/>
  <c r="O45" i="17"/>
  <c r="I24" i="17"/>
  <c r="C18" i="17"/>
  <c r="I23" i="17"/>
  <c r="I20" i="17"/>
  <c r="K22" i="17"/>
  <c r="O25" i="17"/>
  <c r="O40" i="17"/>
  <c r="H43" i="17"/>
  <c r="B46" i="17"/>
  <c r="Q25" i="17"/>
  <c r="I31" i="17"/>
  <c r="C34" i="17"/>
  <c r="O36" i="17"/>
  <c r="B41" i="17"/>
  <c r="N43" i="17"/>
  <c r="H46" i="17"/>
  <c r="E21" i="17"/>
  <c r="I19" i="17"/>
  <c r="K21" i="17"/>
  <c r="O24" i="17"/>
  <c r="B34" i="17"/>
  <c r="C46" i="17"/>
  <c r="I18" i="17"/>
  <c r="K20" i="17"/>
  <c r="O23" i="17"/>
  <c r="K19" i="17"/>
  <c r="O22" i="17"/>
  <c r="Q24" i="17"/>
  <c r="B30" i="17"/>
  <c r="N31" i="17"/>
  <c r="H34" i="17"/>
  <c r="B37" i="17"/>
  <c r="C41" i="17"/>
  <c r="C30" i="17"/>
  <c r="I34" i="17"/>
  <c r="C37" i="17"/>
  <c r="H41" i="17"/>
  <c r="B44" i="17"/>
  <c r="N46" i="17"/>
  <c r="K18" i="17"/>
  <c r="O21" i="17"/>
  <c r="O20" i="17"/>
  <c r="Q22" i="17"/>
  <c r="D30" i="17"/>
  <c r="B32" i="17"/>
  <c r="N34" i="17"/>
  <c r="H37" i="17"/>
  <c r="C44" i="17"/>
  <c r="C32" i="17"/>
  <c r="I37" i="17"/>
  <c r="N41" i="17"/>
  <c r="H44" i="17"/>
  <c r="B47" i="17"/>
  <c r="C19" i="17"/>
  <c r="O19" i="17"/>
  <c r="Q21" i="17"/>
  <c r="O18" i="17"/>
  <c r="H30" i="17"/>
  <c r="H32" i="17"/>
  <c r="B35" i="17"/>
  <c r="N37" i="17"/>
  <c r="C47" i="17"/>
  <c r="I30" i="17"/>
  <c r="B42" i="17"/>
  <c r="N44" i="17"/>
  <c r="H47" i="17"/>
  <c r="N32" i="17"/>
  <c r="H35" i="17"/>
  <c r="B40" i="17"/>
  <c r="C42" i="17"/>
  <c r="E18" i="17"/>
  <c r="C21" i="17"/>
  <c r="E23" i="17"/>
  <c r="H42" i="17"/>
  <c r="B45" i="17"/>
  <c r="N47" i="17"/>
  <c r="Q19" i="17"/>
  <c r="P40" i="16"/>
  <c r="J40" i="16"/>
  <c r="D40" i="16"/>
  <c r="Q30" i="16"/>
  <c r="K30" i="16"/>
  <c r="E30" i="16"/>
  <c r="P25" i="16"/>
  <c r="O47" i="16" s="1"/>
  <c r="N25" i="16"/>
  <c r="O37" i="16" s="1"/>
  <c r="M25" i="16"/>
  <c r="J25" i="16"/>
  <c r="H25" i="16"/>
  <c r="G25" i="16"/>
  <c r="D25" i="16"/>
  <c r="C47" i="16" s="1"/>
  <c r="B25" i="16"/>
  <c r="A25" i="16"/>
  <c r="P24" i="16"/>
  <c r="O46" i="16" s="1"/>
  <c r="N24" i="16"/>
  <c r="M24" i="16"/>
  <c r="J24" i="16"/>
  <c r="H24" i="16"/>
  <c r="H36" i="16" s="1"/>
  <c r="G24" i="16"/>
  <c r="D24" i="16"/>
  <c r="B24" i="16"/>
  <c r="C36" i="16" s="1"/>
  <c r="A24" i="16"/>
  <c r="P23" i="16"/>
  <c r="N23" i="16"/>
  <c r="M23" i="16"/>
  <c r="J23" i="16"/>
  <c r="H23" i="16"/>
  <c r="G23" i="16"/>
  <c r="D23" i="16"/>
  <c r="C45" i="16" s="1"/>
  <c r="B23" i="16"/>
  <c r="C35" i="16" s="1"/>
  <c r="A23" i="16"/>
  <c r="P22" i="16"/>
  <c r="O44" i="16" s="1"/>
  <c r="N22" i="16"/>
  <c r="O34" i="16" s="1"/>
  <c r="M22" i="16"/>
  <c r="H22" i="16"/>
  <c r="G22" i="16"/>
  <c r="D22" i="16"/>
  <c r="B22" i="16"/>
  <c r="A22" i="16"/>
  <c r="P21" i="16"/>
  <c r="N21" i="16"/>
  <c r="O33" i="16" s="1"/>
  <c r="M21" i="16"/>
  <c r="J21" i="16"/>
  <c r="H21" i="16"/>
  <c r="G21" i="16"/>
  <c r="D21" i="16"/>
  <c r="C43" i="16" s="1"/>
  <c r="B21" i="16"/>
  <c r="B33" i="16" s="1"/>
  <c r="A21" i="16"/>
  <c r="P20" i="16"/>
  <c r="O42" i="16" s="1"/>
  <c r="N20" i="16"/>
  <c r="O32" i="16" s="1"/>
  <c r="M20" i="16"/>
  <c r="J20" i="16"/>
  <c r="H20" i="16"/>
  <c r="G20" i="16"/>
  <c r="D20" i="16"/>
  <c r="C42" i="16" s="1"/>
  <c r="B20" i="16"/>
  <c r="A20" i="16"/>
  <c r="P19" i="16"/>
  <c r="O41" i="16" s="1"/>
  <c r="N19" i="16"/>
  <c r="M19" i="16"/>
  <c r="J19" i="16"/>
  <c r="H19" i="16"/>
  <c r="G19" i="16"/>
  <c r="D19" i="16"/>
  <c r="B19" i="16"/>
  <c r="B31" i="16" s="1"/>
  <c r="A19" i="16"/>
  <c r="P18" i="16"/>
  <c r="N18" i="16"/>
  <c r="M18" i="16"/>
  <c r="J18" i="16"/>
  <c r="H18" i="16"/>
  <c r="J30" i="16" s="1"/>
  <c r="G18" i="16"/>
  <c r="D18" i="16"/>
  <c r="C40" i="16" s="1"/>
  <c r="B18" i="16"/>
  <c r="A18" i="16"/>
  <c r="N15" i="16"/>
  <c r="Q14" i="16" s="1"/>
  <c r="H15" i="16"/>
  <c r="K14" i="16" s="1"/>
  <c r="B15" i="16"/>
  <c r="C14" i="16" s="1"/>
  <c r="P40" i="15"/>
  <c r="J40" i="15"/>
  <c r="D40" i="15"/>
  <c r="Q30" i="15"/>
  <c r="K30" i="15"/>
  <c r="E30" i="15"/>
  <c r="P25" i="15"/>
  <c r="O47" i="15" s="1"/>
  <c r="N25" i="15"/>
  <c r="O37" i="15" s="1"/>
  <c r="M25" i="15"/>
  <c r="J25" i="15"/>
  <c r="H25" i="15"/>
  <c r="G25" i="15"/>
  <c r="D25" i="15"/>
  <c r="B25" i="15"/>
  <c r="A25" i="15"/>
  <c r="P24" i="15"/>
  <c r="O46" i="15" s="1"/>
  <c r="N24" i="15"/>
  <c r="O36" i="15" s="1"/>
  <c r="M24" i="15"/>
  <c r="J24" i="15"/>
  <c r="H24" i="15"/>
  <c r="G24" i="15"/>
  <c r="D24" i="15"/>
  <c r="B24" i="15"/>
  <c r="B36" i="15" s="1"/>
  <c r="A24" i="15"/>
  <c r="P23" i="15"/>
  <c r="N23" i="15"/>
  <c r="M23" i="15"/>
  <c r="J23" i="15"/>
  <c r="H23" i="15"/>
  <c r="G23" i="15"/>
  <c r="D23" i="15"/>
  <c r="C45" i="15" s="1"/>
  <c r="B23" i="15"/>
  <c r="C35" i="15" s="1"/>
  <c r="A23" i="15"/>
  <c r="P22" i="15"/>
  <c r="O44" i="15" s="1"/>
  <c r="N22" i="15"/>
  <c r="O34" i="15" s="1"/>
  <c r="M22" i="15"/>
  <c r="J22" i="15"/>
  <c r="H22" i="15"/>
  <c r="G22" i="15"/>
  <c r="D22" i="15"/>
  <c r="B22" i="15"/>
  <c r="A22" i="15"/>
  <c r="P21" i="15"/>
  <c r="N21" i="15"/>
  <c r="M21" i="15"/>
  <c r="J21" i="15"/>
  <c r="H21" i="15"/>
  <c r="G21" i="15"/>
  <c r="D21" i="15"/>
  <c r="C43" i="15" s="1"/>
  <c r="B21" i="15"/>
  <c r="B33" i="15" s="1"/>
  <c r="A21" i="15"/>
  <c r="P20" i="15"/>
  <c r="O42" i="15" s="1"/>
  <c r="N20" i="15"/>
  <c r="O32" i="15" s="1"/>
  <c r="M20" i="15"/>
  <c r="J20" i="15"/>
  <c r="H20" i="15"/>
  <c r="G20" i="15"/>
  <c r="D20" i="15"/>
  <c r="C42" i="15" s="1"/>
  <c r="B20" i="15"/>
  <c r="A20" i="15"/>
  <c r="P19" i="15"/>
  <c r="N19" i="15"/>
  <c r="M19" i="15"/>
  <c r="J19" i="15"/>
  <c r="H19" i="15"/>
  <c r="G19" i="15"/>
  <c r="D19" i="15"/>
  <c r="C41" i="15" s="1"/>
  <c r="B19" i="15"/>
  <c r="C31" i="15" s="1"/>
  <c r="A19" i="15"/>
  <c r="P18" i="15"/>
  <c r="N18" i="15"/>
  <c r="M18" i="15"/>
  <c r="J18" i="15"/>
  <c r="H18" i="15"/>
  <c r="J30" i="15" s="1"/>
  <c r="G18" i="15"/>
  <c r="D18" i="15"/>
  <c r="C40" i="15" s="1"/>
  <c r="B18" i="15"/>
  <c r="A18" i="15"/>
  <c r="N15" i="15"/>
  <c r="Q14" i="15" s="1"/>
  <c r="H15" i="15"/>
  <c r="K14" i="15" s="1"/>
  <c r="B15" i="15"/>
  <c r="E14" i="15" s="1"/>
  <c r="P40" i="14"/>
  <c r="J40" i="14"/>
  <c r="D40" i="14"/>
  <c r="Q30" i="14"/>
  <c r="K30" i="14"/>
  <c r="E30" i="14"/>
  <c r="P25" i="14"/>
  <c r="O47" i="14" s="1"/>
  <c r="N25" i="14"/>
  <c r="O37" i="14" s="1"/>
  <c r="M25" i="14"/>
  <c r="J25" i="14"/>
  <c r="H25" i="14"/>
  <c r="G25" i="14"/>
  <c r="D25" i="14"/>
  <c r="B25" i="14"/>
  <c r="A25" i="14"/>
  <c r="P24" i="14"/>
  <c r="O46" i="14" s="1"/>
  <c r="N24" i="14"/>
  <c r="O36" i="14" s="1"/>
  <c r="M24" i="14"/>
  <c r="J24" i="14"/>
  <c r="H24" i="14"/>
  <c r="G24" i="14"/>
  <c r="D24" i="14"/>
  <c r="B24" i="14"/>
  <c r="B36" i="14" s="1"/>
  <c r="A24" i="14"/>
  <c r="P23" i="14"/>
  <c r="N45" i="14" s="1"/>
  <c r="N23" i="14"/>
  <c r="M23" i="14"/>
  <c r="J23" i="14"/>
  <c r="H23" i="14"/>
  <c r="G23" i="14"/>
  <c r="D23" i="14"/>
  <c r="C45" i="14" s="1"/>
  <c r="B23" i="14"/>
  <c r="C35" i="14" s="1"/>
  <c r="A23" i="14"/>
  <c r="P22" i="14"/>
  <c r="O44" i="14" s="1"/>
  <c r="N22" i="14"/>
  <c r="O34" i="14" s="1"/>
  <c r="M22" i="14"/>
  <c r="J22" i="14"/>
  <c r="H22" i="14"/>
  <c r="G22" i="14"/>
  <c r="D22" i="14"/>
  <c r="B22" i="14"/>
  <c r="A22" i="14"/>
  <c r="P21" i="14"/>
  <c r="O43" i="14" s="1"/>
  <c r="N21" i="14"/>
  <c r="M21" i="14"/>
  <c r="J21" i="14"/>
  <c r="H21" i="14"/>
  <c r="G21" i="14"/>
  <c r="D21" i="14"/>
  <c r="C43" i="14" s="1"/>
  <c r="B21" i="14"/>
  <c r="B33" i="14" s="1"/>
  <c r="A21" i="14"/>
  <c r="P20" i="14"/>
  <c r="O42" i="14" s="1"/>
  <c r="N20" i="14"/>
  <c r="O32" i="14" s="1"/>
  <c r="M20" i="14"/>
  <c r="J20" i="14"/>
  <c r="H20" i="14"/>
  <c r="G20" i="14"/>
  <c r="D20" i="14"/>
  <c r="C42" i="14" s="1"/>
  <c r="B20" i="14"/>
  <c r="A20" i="14"/>
  <c r="P19" i="14"/>
  <c r="N19" i="14"/>
  <c r="O31" i="14" s="1"/>
  <c r="M19" i="14"/>
  <c r="J19" i="14"/>
  <c r="H19" i="14"/>
  <c r="G19" i="14"/>
  <c r="D19" i="14"/>
  <c r="C41" i="14" s="1"/>
  <c r="B19" i="14"/>
  <c r="C31" i="14" s="1"/>
  <c r="A19" i="14"/>
  <c r="P18" i="14"/>
  <c r="N18" i="14"/>
  <c r="M18" i="14"/>
  <c r="J18" i="14"/>
  <c r="H18" i="14"/>
  <c r="J30" i="14" s="1"/>
  <c r="G18" i="14"/>
  <c r="D18" i="14"/>
  <c r="C40" i="14" s="1"/>
  <c r="B18" i="14"/>
  <c r="A18" i="14"/>
  <c r="N15" i="14"/>
  <c r="Q14" i="14" s="1"/>
  <c r="H15" i="14"/>
  <c r="K14" i="14" s="1"/>
  <c r="B15" i="14"/>
  <c r="E14" i="14" s="1"/>
  <c r="P40" i="13"/>
  <c r="J40" i="13"/>
  <c r="D40" i="13"/>
  <c r="Q30" i="13"/>
  <c r="K30" i="13"/>
  <c r="E30" i="13"/>
  <c r="P25" i="13"/>
  <c r="N25" i="13"/>
  <c r="M25" i="13"/>
  <c r="J25" i="13"/>
  <c r="H25" i="13"/>
  <c r="G25" i="13"/>
  <c r="D25" i="13"/>
  <c r="B25" i="13"/>
  <c r="A25" i="13"/>
  <c r="P24" i="13"/>
  <c r="N24" i="13"/>
  <c r="M24" i="13"/>
  <c r="J24" i="13"/>
  <c r="H24" i="13"/>
  <c r="G24" i="13"/>
  <c r="D24" i="13"/>
  <c r="B24" i="13"/>
  <c r="B36" i="13" s="1"/>
  <c r="A24" i="13"/>
  <c r="P23" i="13"/>
  <c r="N23" i="13"/>
  <c r="M23" i="13"/>
  <c r="J23" i="13"/>
  <c r="H23" i="13"/>
  <c r="G23" i="13"/>
  <c r="D23" i="13"/>
  <c r="C45" i="13" s="1"/>
  <c r="B23" i="13"/>
  <c r="C35" i="13" s="1"/>
  <c r="A23" i="13"/>
  <c r="P22" i="13"/>
  <c r="N22" i="13"/>
  <c r="M22" i="13"/>
  <c r="J22" i="13"/>
  <c r="H22" i="13"/>
  <c r="G22" i="13"/>
  <c r="D22" i="13"/>
  <c r="B22" i="13"/>
  <c r="A22" i="13"/>
  <c r="P21" i="13"/>
  <c r="N21" i="13"/>
  <c r="M21" i="13"/>
  <c r="J21" i="13"/>
  <c r="H21" i="13"/>
  <c r="G21" i="13"/>
  <c r="D21" i="13"/>
  <c r="C43" i="13" s="1"/>
  <c r="B21" i="13"/>
  <c r="B33" i="13" s="1"/>
  <c r="A21" i="13"/>
  <c r="P20" i="13"/>
  <c r="N20" i="13"/>
  <c r="M20" i="13"/>
  <c r="J20" i="13"/>
  <c r="H20" i="13"/>
  <c r="G20" i="13"/>
  <c r="D20" i="13"/>
  <c r="C42" i="13" s="1"/>
  <c r="B20" i="13"/>
  <c r="A20" i="13"/>
  <c r="P19" i="13"/>
  <c r="N19" i="13"/>
  <c r="M19" i="13"/>
  <c r="J19" i="13"/>
  <c r="H19" i="13"/>
  <c r="G19" i="13"/>
  <c r="D19" i="13"/>
  <c r="C41" i="13" s="1"/>
  <c r="B19" i="13"/>
  <c r="C31" i="13" s="1"/>
  <c r="A19" i="13"/>
  <c r="P18" i="13"/>
  <c r="N18" i="13"/>
  <c r="M18" i="13"/>
  <c r="J18" i="13"/>
  <c r="H18" i="13"/>
  <c r="J30" i="13" s="1"/>
  <c r="G18" i="13"/>
  <c r="D18" i="13"/>
  <c r="B18" i="13"/>
  <c r="A18" i="13"/>
  <c r="N15" i="13"/>
  <c r="Q14" i="13" s="1"/>
  <c r="H15" i="13"/>
  <c r="K14" i="13" s="1"/>
  <c r="B15" i="13"/>
  <c r="C14" i="13" s="1"/>
  <c r="O47" i="12"/>
  <c r="N47" i="12"/>
  <c r="H47" i="12"/>
  <c r="B47" i="12"/>
  <c r="I46" i="12"/>
  <c r="C45" i="12"/>
  <c r="B45" i="12"/>
  <c r="N44" i="12"/>
  <c r="H44" i="12"/>
  <c r="O43" i="12"/>
  <c r="I42" i="12"/>
  <c r="H42" i="12"/>
  <c r="B42" i="12"/>
  <c r="N41" i="12"/>
  <c r="C41" i="12"/>
  <c r="P40" i="12"/>
  <c r="J40" i="12"/>
  <c r="D40" i="12"/>
  <c r="O37" i="12"/>
  <c r="B37" i="12"/>
  <c r="N35" i="12"/>
  <c r="I35" i="12"/>
  <c r="C35" i="12"/>
  <c r="O34" i="12"/>
  <c r="H34" i="12"/>
  <c r="B33" i="12"/>
  <c r="O32" i="12"/>
  <c r="I32" i="12"/>
  <c r="N31" i="12"/>
  <c r="Q30" i="12"/>
  <c r="K30" i="12"/>
  <c r="I30" i="12"/>
  <c r="E30" i="12"/>
  <c r="B30" i="12"/>
  <c r="P25" i="12"/>
  <c r="Q25" i="12" s="1"/>
  <c r="N25" i="12"/>
  <c r="N37" i="12" s="1"/>
  <c r="M25" i="12"/>
  <c r="J25" i="12"/>
  <c r="I47" i="12" s="1"/>
  <c r="H25" i="12"/>
  <c r="I37" i="12" s="1"/>
  <c r="G25" i="12"/>
  <c r="D25" i="12"/>
  <c r="C47" i="12" s="1"/>
  <c r="B25" i="12"/>
  <c r="C37" i="12" s="1"/>
  <c r="A25" i="12"/>
  <c r="P24" i="12"/>
  <c r="O46" i="12" s="1"/>
  <c r="N24" i="12"/>
  <c r="O36" i="12" s="1"/>
  <c r="M24" i="12"/>
  <c r="J24" i="12"/>
  <c r="H46" i="12" s="1"/>
  <c r="H24" i="12"/>
  <c r="I36" i="12" s="1"/>
  <c r="G24" i="12"/>
  <c r="D24" i="12"/>
  <c r="E24" i="12" s="1"/>
  <c r="B24" i="12"/>
  <c r="C24" i="12" s="1"/>
  <c r="A24" i="12"/>
  <c r="P23" i="12"/>
  <c r="Q23" i="12" s="1"/>
  <c r="N23" i="12"/>
  <c r="O35" i="12" s="1"/>
  <c r="M23" i="12"/>
  <c r="J23" i="12"/>
  <c r="K23" i="12" s="1"/>
  <c r="H23" i="12"/>
  <c r="H35" i="12" s="1"/>
  <c r="G23" i="12"/>
  <c r="D23" i="12"/>
  <c r="B23" i="12"/>
  <c r="B35" i="12" s="1"/>
  <c r="A23" i="12"/>
  <c r="P22" i="12"/>
  <c r="O44" i="12" s="1"/>
  <c r="N22" i="12"/>
  <c r="N34" i="12" s="1"/>
  <c r="M22" i="12"/>
  <c r="J22" i="12"/>
  <c r="I44" i="12" s="1"/>
  <c r="H22" i="12"/>
  <c r="I34" i="12" s="1"/>
  <c r="G22" i="12"/>
  <c r="D22" i="12"/>
  <c r="C44" i="12" s="1"/>
  <c r="B22" i="12"/>
  <c r="C22" i="12" s="1"/>
  <c r="A22" i="12"/>
  <c r="P21" i="12"/>
  <c r="N43" i="12" s="1"/>
  <c r="N21" i="12"/>
  <c r="O21" i="12" s="1"/>
  <c r="M21" i="12"/>
  <c r="J21" i="12"/>
  <c r="I43" i="12" s="1"/>
  <c r="H21" i="12"/>
  <c r="I22" i="12" s="1"/>
  <c r="G21" i="12"/>
  <c r="D21" i="12"/>
  <c r="E25" i="12" s="1"/>
  <c r="B21" i="12"/>
  <c r="C33" i="12" s="1"/>
  <c r="A21" i="12"/>
  <c r="P20" i="12"/>
  <c r="Q20" i="12" s="1"/>
  <c r="N20" i="12"/>
  <c r="N32" i="12" s="1"/>
  <c r="M20" i="12"/>
  <c r="J20" i="12"/>
  <c r="H20" i="12"/>
  <c r="H32" i="12" s="1"/>
  <c r="G20" i="12"/>
  <c r="D20" i="12"/>
  <c r="C42" i="12" s="1"/>
  <c r="B20" i="12"/>
  <c r="C32" i="12" s="1"/>
  <c r="A20" i="12"/>
  <c r="P19" i="12"/>
  <c r="O41" i="12" s="1"/>
  <c r="N19" i="12"/>
  <c r="O31" i="12" s="1"/>
  <c r="M19" i="12"/>
  <c r="J19" i="12"/>
  <c r="I41" i="12" s="1"/>
  <c r="H19" i="12"/>
  <c r="I31" i="12" s="1"/>
  <c r="G19" i="12"/>
  <c r="D19" i="12"/>
  <c r="B41" i="12" s="1"/>
  <c r="B19" i="12"/>
  <c r="C23" i="12" s="1"/>
  <c r="A19" i="12"/>
  <c r="P18" i="12"/>
  <c r="Q18" i="12" s="1"/>
  <c r="N18" i="12"/>
  <c r="O18" i="12" s="1"/>
  <c r="M18" i="12"/>
  <c r="J18" i="12"/>
  <c r="K19" i="12" s="1"/>
  <c r="H18" i="12"/>
  <c r="J30" i="12" s="1"/>
  <c r="G18" i="12"/>
  <c r="D18" i="12"/>
  <c r="C40" i="12" s="1"/>
  <c r="B18" i="12"/>
  <c r="D30" i="12" s="1"/>
  <c r="A18" i="12"/>
  <c r="Q15" i="12"/>
  <c r="N15" i="12"/>
  <c r="K15" i="12"/>
  <c r="H15" i="12"/>
  <c r="B15" i="12"/>
  <c r="E14" i="12" s="1"/>
  <c r="Q14" i="12"/>
  <c r="O14" i="12"/>
  <c r="K14" i="12"/>
  <c r="I14" i="12"/>
  <c r="N15" i="2"/>
  <c r="O14" i="2" s="1"/>
  <c r="H15" i="2"/>
  <c r="I14" i="2" s="1"/>
  <c r="B15" i="2"/>
  <c r="E14" i="2" s="1"/>
  <c r="B15" i="4"/>
  <c r="E14" i="4" s="1"/>
  <c r="H15" i="4"/>
  <c r="K14" i="4" s="1"/>
  <c r="B15" i="5"/>
  <c r="E14" i="5" s="1"/>
  <c r="N15" i="5"/>
  <c r="Q14" i="5" s="1"/>
  <c r="H15" i="5"/>
  <c r="K14" i="5" s="1"/>
  <c r="Q14" i="4"/>
  <c r="O14" i="4"/>
  <c r="N15" i="4"/>
  <c r="P40" i="5"/>
  <c r="J40" i="5"/>
  <c r="D40" i="5"/>
  <c r="Q30" i="5"/>
  <c r="K30" i="5"/>
  <c r="E30" i="5"/>
  <c r="P25" i="5"/>
  <c r="O47" i="5" s="1"/>
  <c r="N25" i="5"/>
  <c r="M25" i="5"/>
  <c r="J25" i="5"/>
  <c r="H25" i="5"/>
  <c r="G25" i="5"/>
  <c r="D25" i="5"/>
  <c r="B25" i="5"/>
  <c r="C37" i="5" s="1"/>
  <c r="A25" i="5"/>
  <c r="P24" i="5"/>
  <c r="O46" i="5" s="1"/>
  <c r="N24" i="5"/>
  <c r="M24" i="5"/>
  <c r="J24" i="5"/>
  <c r="H24" i="5"/>
  <c r="G24" i="5"/>
  <c r="D24" i="5"/>
  <c r="B24" i="5"/>
  <c r="A24" i="5"/>
  <c r="P23" i="5"/>
  <c r="N23" i="5"/>
  <c r="M23" i="5"/>
  <c r="J23" i="5"/>
  <c r="H23" i="5"/>
  <c r="G23" i="5"/>
  <c r="D23" i="5"/>
  <c r="C45" i="5" s="1"/>
  <c r="B23" i="5"/>
  <c r="C35" i="5" s="1"/>
  <c r="A23" i="5"/>
  <c r="P22" i="5"/>
  <c r="O44" i="5" s="1"/>
  <c r="N22" i="5"/>
  <c r="M22" i="5"/>
  <c r="H22" i="5"/>
  <c r="G22" i="5"/>
  <c r="D22" i="5"/>
  <c r="B22" i="5"/>
  <c r="A22" i="5"/>
  <c r="P21" i="5"/>
  <c r="O43" i="5" s="1"/>
  <c r="N21" i="5"/>
  <c r="M21" i="5"/>
  <c r="J21" i="5"/>
  <c r="H21" i="5"/>
  <c r="G21" i="5"/>
  <c r="D21" i="5"/>
  <c r="C43" i="5" s="1"/>
  <c r="B21" i="5"/>
  <c r="B33" i="5" s="1"/>
  <c r="A21" i="5"/>
  <c r="P20" i="5"/>
  <c r="N20" i="5"/>
  <c r="M20" i="5"/>
  <c r="J20" i="5"/>
  <c r="H20" i="5"/>
  <c r="G20" i="5"/>
  <c r="D20" i="5"/>
  <c r="C42" i="5" s="1"/>
  <c r="B20" i="5"/>
  <c r="A20" i="5"/>
  <c r="P19" i="5"/>
  <c r="O41" i="5" s="1"/>
  <c r="N19" i="5"/>
  <c r="M19" i="5"/>
  <c r="J19" i="5"/>
  <c r="H19" i="5"/>
  <c r="G19" i="5"/>
  <c r="D19" i="5"/>
  <c r="C41" i="5" s="1"/>
  <c r="B19" i="5"/>
  <c r="C31" i="5" s="1"/>
  <c r="A19" i="5"/>
  <c r="P18" i="5"/>
  <c r="N18" i="5"/>
  <c r="M18" i="5"/>
  <c r="J18" i="5"/>
  <c r="H18" i="5"/>
  <c r="J30" i="5" s="1"/>
  <c r="G18" i="5"/>
  <c r="D18" i="5"/>
  <c r="C40" i="5" s="1"/>
  <c r="B18" i="5"/>
  <c r="A18" i="5"/>
  <c r="P40" i="4"/>
  <c r="J40" i="4"/>
  <c r="D40" i="4"/>
  <c r="Q30" i="4"/>
  <c r="K30" i="4"/>
  <c r="E30" i="4"/>
  <c r="P25" i="4"/>
  <c r="O47" i="4" s="1"/>
  <c r="N25" i="4"/>
  <c r="O37" i="4" s="1"/>
  <c r="M25" i="4"/>
  <c r="J25" i="4"/>
  <c r="I47" i="4" s="1"/>
  <c r="H25" i="4"/>
  <c r="H37" i="4" s="1"/>
  <c r="G25" i="4"/>
  <c r="D25" i="4"/>
  <c r="B25" i="4"/>
  <c r="C37" i="4" s="1"/>
  <c r="A25" i="4"/>
  <c r="P24" i="4"/>
  <c r="N24" i="4"/>
  <c r="O36" i="4" s="1"/>
  <c r="M24" i="4"/>
  <c r="J24" i="4"/>
  <c r="I46" i="4" s="1"/>
  <c r="H24" i="4"/>
  <c r="I36" i="4" s="1"/>
  <c r="G24" i="4"/>
  <c r="D24" i="4"/>
  <c r="B24" i="4"/>
  <c r="A24" i="4"/>
  <c r="P23" i="4"/>
  <c r="N23" i="4"/>
  <c r="N35" i="4" s="1"/>
  <c r="M23" i="4"/>
  <c r="J23" i="4"/>
  <c r="H23" i="4"/>
  <c r="I35" i="4" s="1"/>
  <c r="G23" i="4"/>
  <c r="D23" i="4"/>
  <c r="C45" i="4" s="1"/>
  <c r="B23" i="4"/>
  <c r="C35" i="4" s="1"/>
  <c r="A23" i="4"/>
  <c r="P22" i="4"/>
  <c r="O44" i="4" s="1"/>
  <c r="N22" i="4"/>
  <c r="M22" i="4"/>
  <c r="J22" i="4"/>
  <c r="I44" i="4" s="1"/>
  <c r="H22" i="4"/>
  <c r="H34" i="4" s="1"/>
  <c r="G22" i="4"/>
  <c r="D22" i="4"/>
  <c r="C44" i="4" s="1"/>
  <c r="B22" i="4"/>
  <c r="A22" i="4"/>
  <c r="P21" i="4"/>
  <c r="O43" i="4" s="1"/>
  <c r="N21" i="4"/>
  <c r="N33" i="4" s="1"/>
  <c r="M21" i="4"/>
  <c r="J21" i="4"/>
  <c r="I43" i="4" s="1"/>
  <c r="H21" i="4"/>
  <c r="I33" i="4" s="1"/>
  <c r="G21" i="4"/>
  <c r="D21" i="4"/>
  <c r="C43" i="4" s="1"/>
  <c r="B21" i="4"/>
  <c r="B33" i="4" s="1"/>
  <c r="A21" i="4"/>
  <c r="P20" i="4"/>
  <c r="O42" i="4" s="1"/>
  <c r="N20" i="4"/>
  <c r="O32" i="4" s="1"/>
  <c r="M20" i="4"/>
  <c r="J20" i="4"/>
  <c r="I42" i="4" s="1"/>
  <c r="H20" i="4"/>
  <c r="G20" i="4"/>
  <c r="D20" i="4"/>
  <c r="B20" i="4"/>
  <c r="B32" i="4" s="1"/>
  <c r="A20" i="4"/>
  <c r="P19" i="4"/>
  <c r="O41" i="4" s="1"/>
  <c r="N19" i="4"/>
  <c r="O31" i="4" s="1"/>
  <c r="M19" i="4"/>
  <c r="J19" i="4"/>
  <c r="K20" i="4" s="1"/>
  <c r="H19" i="4"/>
  <c r="G19" i="4"/>
  <c r="D19" i="4"/>
  <c r="B19" i="4"/>
  <c r="C31" i="4" s="1"/>
  <c r="A19" i="4"/>
  <c r="P18" i="4"/>
  <c r="O40" i="4" s="1"/>
  <c r="N18" i="4"/>
  <c r="N30" i="4" s="1"/>
  <c r="M18" i="4"/>
  <c r="J18" i="4"/>
  <c r="H18" i="4"/>
  <c r="G18" i="4"/>
  <c r="D18" i="4"/>
  <c r="B18" i="4"/>
  <c r="C20" i="4" s="1"/>
  <c r="A18" i="4"/>
  <c r="N46" i="2"/>
  <c r="H36" i="2"/>
  <c r="P40" i="2"/>
  <c r="Q30" i="2"/>
  <c r="J40" i="2"/>
  <c r="K30" i="2"/>
  <c r="C43" i="2"/>
  <c r="C30" i="2"/>
  <c r="C33" i="2"/>
  <c r="C40" i="2"/>
  <c r="B43" i="2"/>
  <c r="B40" i="2"/>
  <c r="B42" i="2"/>
  <c r="D40" i="2"/>
  <c r="E30" i="2"/>
  <c r="D19" i="2"/>
  <c r="C41" i="2" s="1"/>
  <c r="D20" i="2"/>
  <c r="D21" i="2"/>
  <c r="D22" i="2"/>
  <c r="B44" i="2" s="1"/>
  <c r="D23" i="2"/>
  <c r="D24" i="2"/>
  <c r="B46" i="2" s="1"/>
  <c r="D25" i="2"/>
  <c r="D18" i="2"/>
  <c r="B19" i="2"/>
  <c r="C31" i="2" s="1"/>
  <c r="B20" i="2"/>
  <c r="C32" i="2" s="1"/>
  <c r="B21" i="2"/>
  <c r="B22" i="2"/>
  <c r="C34" i="2" s="1"/>
  <c r="B23" i="2"/>
  <c r="B24" i="2"/>
  <c r="B25" i="2"/>
  <c r="B18" i="2"/>
  <c r="A25" i="2"/>
  <c r="A24" i="2"/>
  <c r="A23" i="2"/>
  <c r="A22" i="2"/>
  <c r="A21" i="2"/>
  <c r="A20" i="2"/>
  <c r="A19" i="2"/>
  <c r="A18" i="2"/>
  <c r="J19" i="2"/>
  <c r="J20" i="2"/>
  <c r="J21" i="2"/>
  <c r="J22" i="2"/>
  <c r="J23" i="2"/>
  <c r="J24" i="2"/>
  <c r="J25" i="2"/>
  <c r="J18" i="2"/>
  <c r="H19" i="2"/>
  <c r="H20" i="2"/>
  <c r="H21" i="2"/>
  <c r="H22" i="2"/>
  <c r="H23" i="2"/>
  <c r="H24" i="2"/>
  <c r="H25" i="2"/>
  <c r="H37" i="2" s="1"/>
  <c r="H18" i="2"/>
  <c r="H30" i="2" s="1"/>
  <c r="N18" i="2"/>
  <c r="G25" i="2"/>
  <c r="G24" i="2"/>
  <c r="G23" i="2"/>
  <c r="G22" i="2"/>
  <c r="G21" i="2"/>
  <c r="G20" i="2"/>
  <c r="G19" i="2"/>
  <c r="G18" i="2"/>
  <c r="M19" i="2"/>
  <c r="M20" i="2"/>
  <c r="M21" i="2"/>
  <c r="M22" i="2"/>
  <c r="M23" i="2"/>
  <c r="M24" i="2"/>
  <c r="M25" i="2"/>
  <c r="M18" i="2"/>
  <c r="P18" i="2"/>
  <c r="N40" i="2" s="1"/>
  <c r="P19" i="2"/>
  <c r="P20" i="2"/>
  <c r="O42" i="2" s="1"/>
  <c r="N19" i="2"/>
  <c r="N20" i="2"/>
  <c r="O32" i="2" s="1"/>
  <c r="N25" i="2"/>
  <c r="N24" i="2"/>
  <c r="O36" i="2" s="1"/>
  <c r="N21" i="2"/>
  <c r="O33" i="2" s="1"/>
  <c r="P21" i="2"/>
  <c r="O43" i="2" s="1"/>
  <c r="P22" i="2"/>
  <c r="P23" i="2"/>
  <c r="O45" i="2" s="1"/>
  <c r="P24" i="2"/>
  <c r="O46" i="2" s="1"/>
  <c r="P25" i="2"/>
  <c r="N47" i="2" s="1"/>
  <c r="N22" i="2"/>
  <c r="N23" i="2"/>
  <c r="O35" i="2" s="1"/>
  <c r="H27" i="43" l="1"/>
  <c r="H53" i="43"/>
  <c r="H40" i="43"/>
  <c r="H27" i="42"/>
  <c r="H40" i="42"/>
  <c r="H53" i="42"/>
  <c r="H19" i="1"/>
  <c r="Q21" i="16"/>
  <c r="Q23" i="16"/>
  <c r="Q18" i="16"/>
  <c r="N42" i="16"/>
  <c r="N45" i="16"/>
  <c r="O19" i="16"/>
  <c r="O30" i="16"/>
  <c r="P30" i="16"/>
  <c r="O18" i="16"/>
  <c r="O35" i="16"/>
  <c r="O21" i="16"/>
  <c r="K22" i="16"/>
  <c r="K23" i="16"/>
  <c r="K18" i="16"/>
  <c r="I20" i="16"/>
  <c r="H33" i="16"/>
  <c r="I25" i="16"/>
  <c r="I22" i="16"/>
  <c r="E22" i="16"/>
  <c r="E24" i="16"/>
  <c r="B43" i="16"/>
  <c r="E19" i="16"/>
  <c r="B46" i="16"/>
  <c r="C21" i="16"/>
  <c r="E14" i="16"/>
  <c r="B36" i="16"/>
  <c r="C20" i="16"/>
  <c r="C22" i="16"/>
  <c r="E15" i="16"/>
  <c r="C31" i="16"/>
  <c r="C33" i="16"/>
  <c r="C25" i="16"/>
  <c r="Q23" i="15"/>
  <c r="Q18" i="15"/>
  <c r="N42" i="15"/>
  <c r="N45" i="15"/>
  <c r="Q19" i="15"/>
  <c r="Q21" i="15"/>
  <c r="K24" i="15"/>
  <c r="K18" i="15"/>
  <c r="I14" i="15"/>
  <c r="K15" i="15" s="1"/>
  <c r="I22" i="15"/>
  <c r="I25" i="15"/>
  <c r="C14" i="15"/>
  <c r="E25" i="15"/>
  <c r="E22" i="15"/>
  <c r="E24" i="15"/>
  <c r="B43" i="15"/>
  <c r="E15" i="15"/>
  <c r="C33" i="15"/>
  <c r="C36" i="15"/>
  <c r="C25" i="15"/>
  <c r="C24" i="15"/>
  <c r="C20" i="15"/>
  <c r="C22" i="15"/>
  <c r="O35" i="15"/>
  <c r="O19" i="15"/>
  <c r="O21" i="15"/>
  <c r="O18" i="15"/>
  <c r="O30" i="15"/>
  <c r="E21" i="16"/>
  <c r="K25" i="16"/>
  <c r="E18" i="16"/>
  <c r="I21" i="16"/>
  <c r="N40" i="16"/>
  <c r="O45" i="16"/>
  <c r="I24" i="16"/>
  <c r="O25" i="16"/>
  <c r="O40" i="16"/>
  <c r="K24" i="16"/>
  <c r="I14" i="16"/>
  <c r="K15" i="16" s="1"/>
  <c r="I19" i="16"/>
  <c r="K21" i="16"/>
  <c r="O24" i="16"/>
  <c r="H31" i="16"/>
  <c r="B34" i="16"/>
  <c r="C46" i="16"/>
  <c r="I18" i="16"/>
  <c r="K20" i="16"/>
  <c r="O23" i="16"/>
  <c r="Q25" i="16"/>
  <c r="C34" i="16"/>
  <c r="O36" i="16"/>
  <c r="B41" i="16"/>
  <c r="N43" i="16"/>
  <c r="I23" i="16"/>
  <c r="O14" i="16"/>
  <c r="Q15" i="16" s="1"/>
  <c r="K19" i="16"/>
  <c r="O22" i="16"/>
  <c r="Q24" i="16"/>
  <c r="B30" i="16"/>
  <c r="H34" i="16"/>
  <c r="B37" i="16"/>
  <c r="C41" i="16"/>
  <c r="O43" i="16"/>
  <c r="C19" i="16"/>
  <c r="C30" i="16"/>
  <c r="O31" i="16"/>
  <c r="C37" i="16"/>
  <c r="B44" i="16"/>
  <c r="N46" i="16"/>
  <c r="O20" i="16"/>
  <c r="Q22" i="16"/>
  <c r="D30" i="16"/>
  <c r="B32" i="16"/>
  <c r="H37" i="16"/>
  <c r="C44" i="16"/>
  <c r="C18" i="16"/>
  <c r="C32" i="16"/>
  <c r="N41" i="16"/>
  <c r="B47" i="16"/>
  <c r="E20" i="16"/>
  <c r="Q20" i="16"/>
  <c r="C24" i="16"/>
  <c r="H30" i="16"/>
  <c r="H32" i="16"/>
  <c r="B35" i="16"/>
  <c r="Q19" i="16"/>
  <c r="C23" i="16"/>
  <c r="E25" i="16"/>
  <c r="B42" i="16"/>
  <c r="N44" i="16"/>
  <c r="H35" i="16"/>
  <c r="B40" i="16"/>
  <c r="E23" i="16"/>
  <c r="B45" i="16"/>
  <c r="N47" i="16"/>
  <c r="N42" i="14"/>
  <c r="Q18" i="14"/>
  <c r="Q19" i="14"/>
  <c r="Q23" i="14"/>
  <c r="O30" i="14"/>
  <c r="O35" i="14"/>
  <c r="O18" i="14"/>
  <c r="O21" i="14"/>
  <c r="K24" i="14"/>
  <c r="K18" i="14"/>
  <c r="H36" i="14"/>
  <c r="I25" i="14"/>
  <c r="I14" i="14"/>
  <c r="K15" i="14" s="1"/>
  <c r="B43" i="14"/>
  <c r="E22" i="14"/>
  <c r="E24" i="14"/>
  <c r="E25" i="14"/>
  <c r="C24" i="14"/>
  <c r="C22" i="14"/>
  <c r="C14" i="14"/>
  <c r="E15" i="14" s="1"/>
  <c r="C33" i="14"/>
  <c r="C36" i="14"/>
  <c r="C25" i="14"/>
  <c r="C20" i="14"/>
  <c r="O21" i="13"/>
  <c r="K18" i="13"/>
  <c r="E19" i="13"/>
  <c r="E14" i="13"/>
  <c r="E15" i="13" s="1"/>
  <c r="C21" i="13"/>
  <c r="C19" i="15"/>
  <c r="E21" i="15"/>
  <c r="I24" i="15"/>
  <c r="C18" i="15"/>
  <c r="E20" i="15"/>
  <c r="I23" i="15"/>
  <c r="K25" i="15"/>
  <c r="P30" i="15"/>
  <c r="E18" i="15"/>
  <c r="I21" i="15"/>
  <c r="K23" i="15"/>
  <c r="B31" i="15"/>
  <c r="N40" i="15"/>
  <c r="O45" i="15"/>
  <c r="I20" i="15"/>
  <c r="K22" i="15"/>
  <c r="O25" i="15"/>
  <c r="O33" i="15"/>
  <c r="O40" i="15"/>
  <c r="B46" i="15"/>
  <c r="I19" i="15"/>
  <c r="K21" i="15"/>
  <c r="O24" i="15"/>
  <c r="B34" i="15"/>
  <c r="C46" i="15"/>
  <c r="K20" i="15"/>
  <c r="O23" i="15"/>
  <c r="Q25" i="15"/>
  <c r="C34" i="15"/>
  <c r="B41" i="15"/>
  <c r="N43" i="15"/>
  <c r="O14" i="15"/>
  <c r="Q15" i="15" s="1"/>
  <c r="K19" i="15"/>
  <c r="O22" i="15"/>
  <c r="Q24" i="15"/>
  <c r="B30" i="15"/>
  <c r="B37" i="15"/>
  <c r="O43" i="15"/>
  <c r="I18" i="15"/>
  <c r="C30" i="15"/>
  <c r="O31" i="15"/>
  <c r="C37" i="15"/>
  <c r="B44" i="15"/>
  <c r="N46" i="15"/>
  <c r="O20" i="15"/>
  <c r="Q22" i="15"/>
  <c r="D30" i="15"/>
  <c r="B32" i="15"/>
  <c r="C44" i="15"/>
  <c r="E19" i="15"/>
  <c r="C32" i="15"/>
  <c r="N41" i="15"/>
  <c r="B47" i="15"/>
  <c r="Q20" i="15"/>
  <c r="H30" i="15"/>
  <c r="B35" i="15"/>
  <c r="O41" i="15"/>
  <c r="C47" i="15"/>
  <c r="C23" i="15"/>
  <c r="B42" i="15"/>
  <c r="N44" i="15"/>
  <c r="B40" i="15"/>
  <c r="C21" i="15"/>
  <c r="E23" i="15"/>
  <c r="B45" i="15"/>
  <c r="N47" i="15"/>
  <c r="I24" i="14"/>
  <c r="C18" i="14"/>
  <c r="E20" i="14"/>
  <c r="I23" i="14"/>
  <c r="K25" i="14"/>
  <c r="P30" i="14"/>
  <c r="H33" i="14"/>
  <c r="E19" i="14"/>
  <c r="E18" i="14"/>
  <c r="I21" i="14"/>
  <c r="K23" i="14"/>
  <c r="B31" i="14"/>
  <c r="N40" i="14"/>
  <c r="O45" i="14"/>
  <c r="E21" i="14"/>
  <c r="I20" i="14"/>
  <c r="K22" i="14"/>
  <c r="O25" i="14"/>
  <c r="O33" i="14"/>
  <c r="O40" i="14"/>
  <c r="B46" i="14"/>
  <c r="I19" i="14"/>
  <c r="K21" i="14"/>
  <c r="O24" i="14"/>
  <c r="H31" i="14"/>
  <c r="B34" i="14"/>
  <c r="C46" i="14"/>
  <c r="I18" i="14"/>
  <c r="K20" i="14"/>
  <c r="O23" i="14"/>
  <c r="Q25" i="14"/>
  <c r="C34" i="14"/>
  <c r="B41" i="14"/>
  <c r="N43" i="14"/>
  <c r="O14" i="14"/>
  <c r="Q15" i="14" s="1"/>
  <c r="K19" i="14"/>
  <c r="O22" i="14"/>
  <c r="Q24" i="14"/>
  <c r="B30" i="14"/>
  <c r="H34" i="14"/>
  <c r="B37" i="14"/>
  <c r="I22" i="14"/>
  <c r="C30" i="14"/>
  <c r="C37" i="14"/>
  <c r="B44" i="14"/>
  <c r="N46" i="14"/>
  <c r="C19" i="14"/>
  <c r="O20" i="14"/>
  <c r="Q22" i="14"/>
  <c r="D30" i="14"/>
  <c r="B32" i="14"/>
  <c r="H37" i="14"/>
  <c r="C44" i="14"/>
  <c r="O19" i="14"/>
  <c r="Q21" i="14"/>
  <c r="C32" i="14"/>
  <c r="N41" i="14"/>
  <c r="B47" i="14"/>
  <c r="Q20" i="14"/>
  <c r="H30" i="14"/>
  <c r="H32" i="14"/>
  <c r="B35" i="14"/>
  <c r="O41" i="14"/>
  <c r="C47" i="14"/>
  <c r="C23" i="14"/>
  <c r="B42" i="14"/>
  <c r="N44" i="14"/>
  <c r="H35" i="14"/>
  <c r="B40" i="14"/>
  <c r="C21" i="14"/>
  <c r="E23" i="14"/>
  <c r="B45" i="14"/>
  <c r="N47" i="14"/>
  <c r="Q21" i="13"/>
  <c r="Q23" i="13"/>
  <c r="O18" i="13"/>
  <c r="Q18" i="13"/>
  <c r="O30" i="13"/>
  <c r="O14" i="13"/>
  <c r="Q15" i="13" s="1"/>
  <c r="O19" i="13"/>
  <c r="Q19" i="13"/>
  <c r="I25" i="13"/>
  <c r="I22" i="13"/>
  <c r="K24" i="13"/>
  <c r="E22" i="13"/>
  <c r="E24" i="13"/>
  <c r="C33" i="13"/>
  <c r="C36" i="13"/>
  <c r="C25" i="13"/>
  <c r="E25" i="13"/>
  <c r="C20" i="13"/>
  <c r="B43" i="13"/>
  <c r="C22" i="13"/>
  <c r="C18" i="13"/>
  <c r="E20" i="13"/>
  <c r="I23" i="13"/>
  <c r="K25" i="13"/>
  <c r="P30" i="13"/>
  <c r="E18" i="13"/>
  <c r="I21" i="13"/>
  <c r="K23" i="13"/>
  <c r="B31" i="13"/>
  <c r="N40" i="13"/>
  <c r="I20" i="13"/>
  <c r="K22" i="13"/>
  <c r="O25" i="13"/>
  <c r="O40" i="13"/>
  <c r="B46" i="13"/>
  <c r="E21" i="13"/>
  <c r="O24" i="13"/>
  <c r="B34" i="13"/>
  <c r="C46" i="13"/>
  <c r="I14" i="13"/>
  <c r="K15" i="13" s="1"/>
  <c r="I19" i="13"/>
  <c r="K21" i="13"/>
  <c r="I18" i="13"/>
  <c r="K20" i="13"/>
  <c r="O23" i="13"/>
  <c r="Q25" i="13"/>
  <c r="C34" i="13"/>
  <c r="B41" i="13"/>
  <c r="K19" i="13"/>
  <c r="O22" i="13"/>
  <c r="Q24" i="13"/>
  <c r="B30" i="13"/>
  <c r="B37" i="13"/>
  <c r="C19" i="13"/>
  <c r="C30" i="13"/>
  <c r="C37" i="13"/>
  <c r="B44" i="13"/>
  <c r="O20" i="13"/>
  <c r="Q22" i="13"/>
  <c r="D30" i="13"/>
  <c r="B32" i="13"/>
  <c r="C44" i="13"/>
  <c r="C32" i="13"/>
  <c r="B47" i="13"/>
  <c r="Q20" i="13"/>
  <c r="C24" i="13"/>
  <c r="H30" i="13"/>
  <c r="B35" i="13"/>
  <c r="C47" i="13"/>
  <c r="I24" i="13"/>
  <c r="C23" i="13"/>
  <c r="B42" i="13"/>
  <c r="B40" i="13"/>
  <c r="E23" i="13"/>
  <c r="C40" i="13"/>
  <c r="B45" i="13"/>
  <c r="O14" i="5"/>
  <c r="Q15" i="5" s="1"/>
  <c r="F14" i="1" s="1"/>
  <c r="N30" i="12"/>
  <c r="C19" i="12"/>
  <c r="E21" i="12"/>
  <c r="I24" i="12"/>
  <c r="O30" i="12"/>
  <c r="H40" i="12"/>
  <c r="N42" i="12"/>
  <c r="H45" i="12"/>
  <c r="C18" i="12"/>
  <c r="E20" i="12"/>
  <c r="I23" i="12"/>
  <c r="K25" i="12"/>
  <c r="P30" i="12"/>
  <c r="H33" i="12"/>
  <c r="B36" i="12"/>
  <c r="I40" i="12"/>
  <c r="O42" i="12"/>
  <c r="I45" i="12"/>
  <c r="N45" i="12"/>
  <c r="C14" i="12"/>
  <c r="E15" i="12" s="1"/>
  <c r="E18" i="12"/>
  <c r="I21" i="12"/>
  <c r="B31" i="12"/>
  <c r="N33" i="12"/>
  <c r="H36" i="12"/>
  <c r="N40" i="12"/>
  <c r="C43" i="12"/>
  <c r="O45" i="12"/>
  <c r="E23" i="12"/>
  <c r="C20" i="12"/>
  <c r="I25" i="12"/>
  <c r="E19" i="12"/>
  <c r="K24" i="12"/>
  <c r="I33" i="12"/>
  <c r="C36" i="12"/>
  <c r="B43" i="12"/>
  <c r="I20" i="12"/>
  <c r="K22" i="12"/>
  <c r="O25" i="12"/>
  <c r="C31" i="12"/>
  <c r="O33" i="12"/>
  <c r="O40" i="12"/>
  <c r="H43" i="12"/>
  <c r="B46" i="12"/>
  <c r="E22" i="12"/>
  <c r="I19" i="12"/>
  <c r="K21" i="12"/>
  <c r="O24" i="12"/>
  <c r="H31" i="12"/>
  <c r="B34" i="12"/>
  <c r="N36" i="12"/>
  <c r="C46" i="12"/>
  <c r="I18" i="12"/>
  <c r="K20" i="12"/>
  <c r="O23" i="12"/>
  <c r="C34" i="12"/>
  <c r="O22" i="12"/>
  <c r="Q24" i="12"/>
  <c r="C21" i="12"/>
  <c r="K18" i="12"/>
  <c r="C30" i="12"/>
  <c r="H41" i="12"/>
  <c r="B44" i="12"/>
  <c r="N46" i="12"/>
  <c r="O20" i="12"/>
  <c r="Q22" i="12"/>
  <c r="B32" i="12"/>
  <c r="H37" i="12"/>
  <c r="O19" i="12"/>
  <c r="Q21" i="12"/>
  <c r="C25" i="12"/>
  <c r="H30" i="12"/>
  <c r="Q19" i="12"/>
  <c r="B40" i="12"/>
  <c r="Q14" i="2"/>
  <c r="Q15" i="2" s="1"/>
  <c r="K14" i="2"/>
  <c r="K15" i="2" s="1"/>
  <c r="C14" i="2"/>
  <c r="E15" i="2" s="1"/>
  <c r="C14" i="4"/>
  <c r="E15" i="4" s="1"/>
  <c r="I14" i="4"/>
  <c r="K15" i="4" s="1"/>
  <c r="C14" i="5"/>
  <c r="E15" i="5" s="1"/>
  <c r="B14" i="1" s="1"/>
  <c r="I14" i="5"/>
  <c r="K15" i="5" s="1"/>
  <c r="D14" i="1" s="1"/>
  <c r="Q15" i="4"/>
  <c r="C33" i="4"/>
  <c r="O23" i="4"/>
  <c r="E25" i="4"/>
  <c r="C47" i="2"/>
  <c r="H35" i="2"/>
  <c r="N45" i="2"/>
  <c r="C46" i="2"/>
  <c r="H34" i="2"/>
  <c r="N44" i="2"/>
  <c r="C45" i="2"/>
  <c r="H33" i="2"/>
  <c r="N43" i="2"/>
  <c r="B41" i="2"/>
  <c r="C44" i="2"/>
  <c r="H32" i="2"/>
  <c r="N42" i="2"/>
  <c r="H31" i="2"/>
  <c r="N41" i="2"/>
  <c r="B47" i="2"/>
  <c r="C42" i="2"/>
  <c r="O30" i="2"/>
  <c r="O40" i="2"/>
  <c r="O37" i="2"/>
  <c r="O47" i="2"/>
  <c r="B45" i="2"/>
  <c r="J30" i="2"/>
  <c r="O34" i="2"/>
  <c r="O44" i="2"/>
  <c r="P30" i="2"/>
  <c r="O31" i="2"/>
  <c r="O41" i="2"/>
  <c r="K21" i="5"/>
  <c r="E25" i="5"/>
  <c r="Q23" i="5"/>
  <c r="Q18" i="5"/>
  <c r="Q20" i="5"/>
  <c r="K23" i="5"/>
  <c r="K18" i="5"/>
  <c r="I25" i="5"/>
  <c r="I22" i="5"/>
  <c r="I24" i="5"/>
  <c r="I21" i="5"/>
  <c r="C20" i="5"/>
  <c r="E23" i="5"/>
  <c r="C22" i="5"/>
  <c r="E22" i="5"/>
  <c r="E19" i="5"/>
  <c r="C24" i="5"/>
  <c r="E24" i="5"/>
  <c r="E21" i="5"/>
  <c r="C21" i="5"/>
  <c r="O30" i="5"/>
  <c r="C33" i="5"/>
  <c r="C18" i="5"/>
  <c r="E20" i="5"/>
  <c r="I23" i="5"/>
  <c r="K25" i="5"/>
  <c r="P30" i="5"/>
  <c r="H33" i="5"/>
  <c r="B36" i="5"/>
  <c r="O42" i="5"/>
  <c r="K24" i="5"/>
  <c r="C36" i="5"/>
  <c r="B43" i="5"/>
  <c r="Q19" i="5"/>
  <c r="C19" i="5"/>
  <c r="E18" i="5"/>
  <c r="B31" i="5"/>
  <c r="H36" i="5"/>
  <c r="N40" i="5"/>
  <c r="O45" i="5"/>
  <c r="I20" i="5"/>
  <c r="K22" i="5"/>
  <c r="O25" i="5"/>
  <c r="O40" i="5"/>
  <c r="B46" i="5"/>
  <c r="O24" i="5"/>
  <c r="H31" i="5"/>
  <c r="B34" i="5"/>
  <c r="C46" i="5"/>
  <c r="I19" i="5"/>
  <c r="I18" i="5"/>
  <c r="K20" i="5"/>
  <c r="O23" i="5"/>
  <c r="Q25" i="5"/>
  <c r="C34" i="5"/>
  <c r="B41" i="5"/>
  <c r="K19" i="5"/>
  <c r="O22" i="5"/>
  <c r="Q24" i="5"/>
  <c r="B30" i="5"/>
  <c r="H34" i="5"/>
  <c r="B37" i="5"/>
  <c r="O21" i="5"/>
  <c r="C30" i="5"/>
  <c r="B44" i="5"/>
  <c r="O20" i="5"/>
  <c r="Q22" i="5"/>
  <c r="D30" i="5"/>
  <c r="B32" i="5"/>
  <c r="H37" i="5"/>
  <c r="C44" i="5"/>
  <c r="O19" i="5"/>
  <c r="Q21" i="5"/>
  <c r="C25" i="5"/>
  <c r="C32" i="5"/>
  <c r="B47" i="5"/>
  <c r="O18" i="5"/>
  <c r="H30" i="5"/>
  <c r="H32" i="5"/>
  <c r="B35" i="5"/>
  <c r="C47" i="5"/>
  <c r="C23" i="5"/>
  <c r="B42" i="5"/>
  <c r="H35" i="5"/>
  <c r="B40" i="5"/>
  <c r="B45" i="5"/>
  <c r="N40" i="4"/>
  <c r="E22" i="4"/>
  <c r="O21" i="4"/>
  <c r="K23" i="4"/>
  <c r="H33" i="4"/>
  <c r="E20" i="4"/>
  <c r="O33" i="4"/>
  <c r="N41" i="4"/>
  <c r="I25" i="4"/>
  <c r="K18" i="4"/>
  <c r="C22" i="4"/>
  <c r="Q23" i="4"/>
  <c r="C34" i="4"/>
  <c r="N42" i="4"/>
  <c r="I20" i="4"/>
  <c r="O35" i="4"/>
  <c r="C24" i="4"/>
  <c r="B36" i="4"/>
  <c r="B43" i="4"/>
  <c r="Q18" i="4"/>
  <c r="E24" i="4"/>
  <c r="C36" i="4"/>
  <c r="H36" i="4"/>
  <c r="N43" i="4"/>
  <c r="Q21" i="4"/>
  <c r="O30" i="4"/>
  <c r="E19" i="4"/>
  <c r="P30" i="4"/>
  <c r="B37" i="4"/>
  <c r="H45" i="4"/>
  <c r="I37" i="4"/>
  <c r="I45" i="4"/>
  <c r="I18" i="4"/>
  <c r="B31" i="4"/>
  <c r="N45" i="4"/>
  <c r="Q25" i="4"/>
  <c r="H40" i="4"/>
  <c r="O45" i="4"/>
  <c r="N31" i="4"/>
  <c r="I40" i="4"/>
  <c r="B46" i="4"/>
  <c r="C32" i="4"/>
  <c r="B47" i="4"/>
  <c r="O25" i="4"/>
  <c r="H43" i="4"/>
  <c r="I19" i="4"/>
  <c r="K21" i="4"/>
  <c r="O24" i="4"/>
  <c r="H31" i="4"/>
  <c r="B34" i="4"/>
  <c r="N36" i="4"/>
  <c r="C46" i="4"/>
  <c r="E21" i="4"/>
  <c r="K24" i="4"/>
  <c r="I21" i="4"/>
  <c r="H46" i="4"/>
  <c r="K19" i="4"/>
  <c r="O22" i="4"/>
  <c r="Q24" i="4"/>
  <c r="C41" i="4"/>
  <c r="C30" i="4"/>
  <c r="I34" i="4"/>
  <c r="H41" i="4"/>
  <c r="B44" i="4"/>
  <c r="N46" i="4"/>
  <c r="I22" i="4"/>
  <c r="B41" i="4"/>
  <c r="B30" i="4"/>
  <c r="O20" i="4"/>
  <c r="Q22" i="4"/>
  <c r="D30" i="4"/>
  <c r="N34" i="4"/>
  <c r="I41" i="4"/>
  <c r="O46" i="4"/>
  <c r="C18" i="4"/>
  <c r="E18" i="4"/>
  <c r="K22" i="4"/>
  <c r="H44" i="4"/>
  <c r="K25" i="4"/>
  <c r="O19" i="4"/>
  <c r="C25" i="4"/>
  <c r="O34" i="4"/>
  <c r="O18" i="4"/>
  <c r="Q20" i="4"/>
  <c r="H30" i="4"/>
  <c r="H32" i="4"/>
  <c r="B35" i="4"/>
  <c r="N37" i="4"/>
  <c r="C47" i="4"/>
  <c r="Q19" i="4"/>
  <c r="C23" i="4"/>
  <c r="I30" i="4"/>
  <c r="I32" i="4"/>
  <c r="B42" i="4"/>
  <c r="N44" i="4"/>
  <c r="H47" i="4"/>
  <c r="J30" i="4"/>
  <c r="N32" i="4"/>
  <c r="H35" i="4"/>
  <c r="B40" i="4"/>
  <c r="C42" i="4"/>
  <c r="C19" i="4"/>
  <c r="I24" i="4"/>
  <c r="I23" i="4"/>
  <c r="I31" i="4"/>
  <c r="C21" i="4"/>
  <c r="E23" i="4"/>
  <c r="C40" i="4"/>
  <c r="H42" i="4"/>
  <c r="B45" i="4"/>
  <c r="N47" i="4"/>
  <c r="D30" i="2"/>
  <c r="B30" i="2"/>
  <c r="B37" i="2"/>
  <c r="B36" i="2"/>
  <c r="B35" i="2"/>
  <c r="B34" i="2"/>
  <c r="B33" i="2"/>
  <c r="B32" i="2"/>
  <c r="B31" i="2"/>
  <c r="C35" i="2"/>
  <c r="C37" i="2"/>
  <c r="C36" i="2"/>
  <c r="E18" i="2"/>
  <c r="E25" i="2"/>
  <c r="E22" i="2"/>
  <c r="E23" i="2"/>
  <c r="E24" i="2"/>
  <c r="E19" i="2"/>
  <c r="C18" i="2"/>
  <c r="C22" i="2"/>
  <c r="C23" i="2"/>
  <c r="C25" i="2"/>
  <c r="C20" i="2"/>
  <c r="C21" i="2"/>
  <c r="C19" i="2"/>
  <c r="E20" i="2"/>
  <c r="C24" i="2"/>
  <c r="E21" i="2"/>
  <c r="K24" i="2"/>
  <c r="K19" i="2"/>
  <c r="K21" i="2"/>
  <c r="K20" i="2"/>
  <c r="K25" i="2"/>
  <c r="K22" i="2"/>
  <c r="I23" i="2"/>
  <c r="I20" i="2"/>
  <c r="I25" i="2"/>
  <c r="I18" i="2"/>
  <c r="I24" i="2"/>
  <c r="I21" i="2"/>
  <c r="I22" i="2"/>
  <c r="I19" i="2"/>
  <c r="K18" i="2"/>
  <c r="K23" i="2"/>
  <c r="Q19" i="2"/>
  <c r="O20" i="2"/>
  <c r="O23" i="2"/>
  <c r="O22" i="2"/>
  <c r="O21" i="2"/>
  <c r="O19" i="2"/>
  <c r="Q18" i="2"/>
  <c r="O24" i="2"/>
  <c r="Q25" i="2"/>
  <c r="Q24" i="2"/>
  <c r="Q23" i="2"/>
  <c r="Q22" i="2"/>
  <c r="Q21" i="2"/>
  <c r="Q20" i="2"/>
  <c r="O18" i="2"/>
  <c r="O25" i="2"/>
  <c r="H37" i="1" l="1"/>
  <c r="H33" i="1"/>
  <c r="H47" i="1" l="1"/>
  <c r="H21" i="1"/>
  <c r="H20" i="1"/>
  <c r="H22" i="1"/>
  <c r="H23" i="1"/>
  <c r="H25" i="1"/>
  <c r="H38" i="1"/>
  <c r="H34" i="1"/>
  <c r="H35" i="1"/>
  <c r="H50" i="1"/>
  <c r="H45" i="1"/>
  <c r="H36" i="1"/>
  <c r="H39" i="1"/>
  <c r="H24" i="1"/>
  <c r="H52" i="1"/>
  <c r="H32" i="1"/>
  <c r="H51" i="1"/>
  <c r="H49" i="1"/>
  <c r="H46" i="1"/>
  <c r="H26" i="1"/>
  <c r="H48" i="1"/>
</calcChain>
</file>

<file path=xl/sharedStrings.xml><?xml version="1.0" encoding="utf-8"?>
<sst xmlns="http://schemas.openxmlformats.org/spreadsheetml/2006/main" count="6933" uniqueCount="51">
  <si>
    <t>Question 1</t>
  </si>
  <si>
    <t>Question 2</t>
  </si>
  <si>
    <t>Question 3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</si>
  <si>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</si>
  <si>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</si>
  <si>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</si>
  <si>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</si>
  <si>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</si>
  <si>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</si>
  <si>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</si>
  <si>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</si>
  <si>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</si>
  <si>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Predominant</t>
  </si>
  <si>
    <t>Secondary</t>
  </si>
  <si>
    <t>Anger</t>
  </si>
  <si>
    <t>Contempt</t>
  </si>
  <si>
    <t>Disgust</t>
  </si>
  <si>
    <t>Fear</t>
  </si>
  <si>
    <t>Happiness</t>
  </si>
  <si>
    <t>Neutral</t>
  </si>
  <si>
    <t>Sadness</t>
  </si>
  <si>
    <t>*Precision</t>
  </si>
  <si>
    <t>neutral</t>
  </si>
  <si>
    <t>Round 10</t>
  </si>
  <si>
    <t>Surprise</t>
  </si>
  <si>
    <t>surprise</t>
  </si>
  <si>
    <t>happiness</t>
  </si>
  <si>
    <t>sadness</t>
  </si>
  <si>
    <t>All Round</t>
  </si>
  <si>
    <t xml:space="preserve">Influence of question </t>
  </si>
  <si>
    <t>*Options over precision</t>
  </si>
  <si>
    <t>Secundary</t>
  </si>
  <si>
    <t>The amount emotions</t>
  </si>
  <si>
    <t>Accuracy responses analyzed by the app - MS- Face App</t>
  </si>
  <si>
    <t>Control cel no choice!</t>
  </si>
  <si>
    <t>Averange</t>
  </si>
  <si>
    <t>Median</t>
  </si>
  <si>
    <t>Mode</t>
  </si>
  <si>
    <t>Emotions Detect</t>
  </si>
  <si>
    <t>Median/Balanced</t>
  </si>
  <si>
    <t>None</t>
  </si>
  <si>
    <t>Out of scope</t>
  </si>
  <si>
    <t>Round Valid</t>
  </si>
  <si>
    <t>Not accounted for</t>
  </si>
  <si>
    <t>Total samples</t>
  </si>
  <si>
    <t>Hapiness</t>
  </si>
  <si>
    <t>Susprise</t>
  </si>
  <si>
    <t>Developer &amp; Specialist</t>
  </si>
  <si>
    <t>Group A - Student20 until 36</t>
  </si>
  <si>
    <t>Variance</t>
  </si>
  <si>
    <t>Group A - Student1 until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</si>
</sst>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"/>
    <numFmt numFmtId="167" formatCode="#,##0.000"/>
    <numFmt numFmtId="168" formatCode="0.000000"/>
    <numFmt numFmtId="169" formatCode="_-* #,##0.000_-;\-* #,##0.000_-;_-* &quot;-&quot;??_-;_-@_-"/>
    <numFmt numFmtId="170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3" fontId="0" fillId="0" borderId="0" xfId="0" applyNumberFormat="1"/>
    <xf numFmtId="0" fontId="0" fillId="2" borderId="0" xfId="0" applyFill="1"/>
    <xf numFmtId="164" fontId="0" fillId="0" borderId="0" xfId="0" applyNumberFormat="1"/>
    <xf numFmtId="9" fontId="0" fillId="0" borderId="0" xfId="2" applyFon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3" borderId="0" xfId="0" applyFill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6" fontId="0" fillId="0" borderId="0" xfId="0" applyNumberFormat="1" applyAlignment="1">
      <alignment horizontal="center"/>
    </xf>
    <xf numFmtId="10" fontId="0" fillId="0" borderId="0" xfId="2" applyNumberFormat="1" applyFont="1"/>
    <xf numFmtId="9" fontId="0" fillId="0" borderId="0" xfId="2" applyNumberFormat="1" applyFont="1"/>
    <xf numFmtId="1" fontId="0" fillId="0" borderId="0" xfId="0" applyNumberFormat="1"/>
    <xf numFmtId="43" fontId="0" fillId="0" borderId="0" xfId="1" applyFont="1"/>
    <xf numFmtId="170" fontId="0" fillId="0" borderId="0" xfId="0" applyNumberFormat="1"/>
    <xf numFmtId="10" fontId="0" fillId="0" borderId="0" xfId="0" applyNumberFormat="1"/>
    <xf numFmtId="169" fontId="0" fillId="0" borderId="0" xfId="1" applyNumberFormat="1" applyFont="1" applyFill="1" applyAlignment="1">
      <alignment horizontal="left"/>
    </xf>
    <xf numFmtId="0" fontId="0" fillId="0" borderId="0" xfId="0" applyFont="1"/>
    <xf numFmtId="1" fontId="0" fillId="0" borderId="0" xfId="0" applyNumberFormat="1" applyFill="1"/>
    <xf numFmtId="0" fontId="0" fillId="0" borderId="0" xfId="0" applyFill="1"/>
    <xf numFmtId="168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/>
    <xf numFmtId="166" fontId="4" fillId="0" borderId="0" xfId="0" applyNumberFormat="1" applyFont="1"/>
    <xf numFmtId="166" fontId="4" fillId="0" borderId="0" xfId="0" applyNumberFormat="1" applyFont="1" applyAlignment="1">
      <alignment horizontal="center"/>
    </xf>
    <xf numFmtId="0" fontId="5" fillId="0" borderId="0" xfId="0" applyFont="1"/>
    <xf numFmtId="10" fontId="5" fillId="0" borderId="0" xfId="2" applyNumberFormat="1" applyFont="1"/>
    <xf numFmtId="0" fontId="5" fillId="0" borderId="0" xfId="0" applyFont="1" applyAlignment="1">
      <alignment horizontal="center"/>
    </xf>
    <xf numFmtId="166" fontId="5" fillId="0" borderId="0" xfId="0" applyNumberFormat="1" applyFont="1"/>
    <xf numFmtId="166" fontId="5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5" fillId="0" borderId="0" xfId="2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The amount emotions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'Questions-Developer&amp;Specialist'!$A$5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'Questions-Developer&amp;Specialist'!$B$3:$G$4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'Questions-Developer&amp;Specialist'!$B$5:$G$5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9-4A17-8B08-8A2F4B40E7D7}"/>
            </c:ext>
          </c:extLst>
        </c:ser>
        <c:ser>
          <c:idx val="1"/>
          <c:order val="1"/>
          <c:tx>
            <c:strRef>
              <c:f>'Questions-Developer&amp;Specialist'!$A$6</c:f>
              <c:strCache>
                <c:ptCount val="1"/>
                <c:pt idx="0">
                  <c:v>Contempt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'Questions-Developer&amp;Specialist'!$B$3:$G$4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'Questions-Developer&amp;Specialist'!$B$6:$G$6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9-4A17-8B08-8A2F4B40E7D7}"/>
            </c:ext>
          </c:extLst>
        </c:ser>
        <c:ser>
          <c:idx val="2"/>
          <c:order val="2"/>
          <c:tx>
            <c:strRef>
              <c:f>'Questions-Developer&amp;Specialist'!$A$7</c:f>
              <c:strCache>
                <c:ptCount val="1"/>
                <c:pt idx="0">
                  <c:v>Disgust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'Questions-Developer&amp;Specialist'!$B$3:$G$4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'Questions-Developer&amp;Specialist'!$B$7:$G$7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9-4A17-8B08-8A2F4B40E7D7}"/>
            </c:ext>
          </c:extLst>
        </c:ser>
        <c:ser>
          <c:idx val="3"/>
          <c:order val="3"/>
          <c:tx>
            <c:strRef>
              <c:f>'Questions-Developer&amp;Specialist'!$A$8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'Questions-Developer&amp;Specialist'!$B$3:$G$4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'Questions-Developer&amp;Specialist'!$B$8:$G$8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E9-4A17-8B08-8A2F4B40E7D7}"/>
            </c:ext>
          </c:extLst>
        </c:ser>
        <c:ser>
          <c:idx val="4"/>
          <c:order val="4"/>
          <c:tx>
            <c:strRef>
              <c:f>'Questions-Developer&amp;Specialist'!$A$9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'Questions-Developer&amp;Specialist'!$B$3:$G$4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'Questions-Developer&amp;Specialist'!$B$9:$G$9</c:f>
              <c:numCache>
                <c:formatCode>General</c:formatCode>
                <c:ptCount val="6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15</c:v>
                </c:pt>
                <c:pt idx="4">
                  <c:v>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E9-4A17-8B08-8A2F4B40E7D7}"/>
            </c:ext>
          </c:extLst>
        </c:ser>
        <c:ser>
          <c:idx val="5"/>
          <c:order val="5"/>
          <c:tx>
            <c:strRef>
              <c:f>'Questions-Developer&amp;Specialist'!$A$10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'Questions-Developer&amp;Specialist'!$B$3:$G$4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'Questions-Developer&amp;Specialist'!$B$10:$G$10</c:f>
              <c:numCache>
                <c:formatCode>General</c:formatCode>
                <c:ptCount val="6"/>
                <c:pt idx="0">
                  <c:v>77</c:v>
                </c:pt>
                <c:pt idx="1">
                  <c:v>0</c:v>
                </c:pt>
                <c:pt idx="2">
                  <c:v>63</c:v>
                </c:pt>
                <c:pt idx="3">
                  <c:v>0</c:v>
                </c:pt>
                <c:pt idx="4">
                  <c:v>67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E9-4A17-8B08-8A2F4B40E7D7}"/>
            </c:ext>
          </c:extLst>
        </c:ser>
        <c:ser>
          <c:idx val="6"/>
          <c:order val="6"/>
          <c:tx>
            <c:strRef>
              <c:f>'Questions-Developer&amp;Specialist'!$A$11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'Questions-Developer&amp;Specialist'!$B$3:$G$4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'Questions-Developer&amp;Specialist'!$B$11:$G$11</c:f>
              <c:numCache>
                <c:formatCode>General</c:formatCode>
                <c:ptCount val="6"/>
                <c:pt idx="0">
                  <c:v>0</c:v>
                </c:pt>
                <c:pt idx="1">
                  <c:v>38</c:v>
                </c:pt>
                <c:pt idx="2">
                  <c:v>0</c:v>
                </c:pt>
                <c:pt idx="3">
                  <c:v>33</c:v>
                </c:pt>
                <c:pt idx="4">
                  <c:v>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E9-4A17-8B08-8A2F4B40E7D7}"/>
            </c:ext>
          </c:extLst>
        </c:ser>
        <c:ser>
          <c:idx val="7"/>
          <c:order val="7"/>
          <c:tx>
            <c:strRef>
              <c:f>'Questions-Developer&amp;Specialist'!$A$12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'Questions-Developer&amp;Specialist'!$B$3:$G$4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'Questions-Developer&amp;Specialist'!$B$12:$G$12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E9-4A17-8B08-8A2F4B40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588872"/>
        <c:axId val="592589200"/>
      </c:barChart>
      <c:catAx>
        <c:axId val="59258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589200"/>
        <c:crosses val="autoZero"/>
        <c:auto val="1"/>
        <c:lblAlgn val="ctr"/>
        <c:lblOffset val="100"/>
        <c:noMultiLvlLbl val="0"/>
      </c:catAx>
      <c:valAx>
        <c:axId val="5925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58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Secundary - Question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'Questions-Student-Group-A'!$G$18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'Questions-Student-Group-A'!$A$19:$A$26</c:f>
              <c:strCache>
                <c:ptCount val="8"/>
                <c:pt idx="0">
                  <c:v>Anger</c:v>
                </c:pt>
                <c:pt idx="1">
                  <c:v>Contempt</c:v>
                </c:pt>
                <c:pt idx="2">
                  <c:v>Disgust</c:v>
                </c:pt>
                <c:pt idx="3">
                  <c:v>Fear</c:v>
                </c:pt>
                <c:pt idx="4">
                  <c:v>Happiness</c:v>
                </c:pt>
                <c:pt idx="5">
                  <c:v>Neutral</c:v>
                </c:pt>
                <c:pt idx="6">
                  <c:v>Sadness</c:v>
                </c:pt>
                <c:pt idx="7">
                  <c:v>Surprise</c:v>
                </c:pt>
              </c:strCache>
            </c:strRef>
          </c:cat>
          <c:val>
            <c:numRef>
              <c:f>'Questions-Student-Group-A'!$G$19:$G$26</c:f>
              <c:numCache>
                <c:formatCode>0.000</c:formatCode>
                <c:ptCount val="8"/>
                <c:pt idx="0">
                  <c:v>0</c:v>
                </c:pt>
                <c:pt idx="1">
                  <c:v>6.8888888888888819E-4</c:v>
                </c:pt>
                <c:pt idx="2">
                  <c:v>0</c:v>
                </c:pt>
                <c:pt idx="3">
                  <c:v>0</c:v>
                </c:pt>
                <c:pt idx="4">
                  <c:v>1.0833333333333355E-3</c:v>
                </c:pt>
                <c:pt idx="5">
                  <c:v>8.9833333333333293E-3</c:v>
                </c:pt>
                <c:pt idx="6">
                  <c:v>3.0343650793650777E-3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1-4291-B7EC-6066D81A5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79072"/>
        <c:axId val="751986944"/>
      </c:barChart>
      <c:catAx>
        <c:axId val="7519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986944"/>
        <c:crosses val="autoZero"/>
        <c:auto val="1"/>
        <c:lblAlgn val="ctr"/>
        <c:lblOffset val="100"/>
        <c:noMultiLvlLbl val="0"/>
      </c:catAx>
      <c:valAx>
        <c:axId val="7519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9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Predomiant - Question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'Questions-Student-Group-A'!$D$31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'Questions-Student-Group-A'!$A$32:$A$39</c:f>
              <c:strCache>
                <c:ptCount val="8"/>
                <c:pt idx="0">
                  <c:v>Anger</c:v>
                </c:pt>
                <c:pt idx="1">
                  <c:v>Contempt</c:v>
                </c:pt>
                <c:pt idx="2">
                  <c:v>Disgust</c:v>
                </c:pt>
                <c:pt idx="3">
                  <c:v>Fear</c:v>
                </c:pt>
                <c:pt idx="4">
                  <c:v>Happiness</c:v>
                </c:pt>
                <c:pt idx="5">
                  <c:v>Neutral</c:v>
                </c:pt>
                <c:pt idx="6">
                  <c:v>Sadness</c:v>
                </c:pt>
                <c:pt idx="7">
                  <c:v>Surprise</c:v>
                </c:pt>
              </c:strCache>
            </c:strRef>
          </c:cat>
          <c:val>
            <c:numRef>
              <c:f>'Questions-Student-Group-A'!$D$32:$D$39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3.6444444444444779E-3</c:v>
                </c:pt>
                <c:pt idx="5">
                  <c:v>1.5545952380952355E-2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5-461E-9632-47DCE830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051592"/>
        <c:axId val="745054544"/>
      </c:barChart>
      <c:catAx>
        <c:axId val="74505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054544"/>
        <c:crosses val="autoZero"/>
        <c:auto val="1"/>
        <c:lblAlgn val="ctr"/>
        <c:lblOffset val="100"/>
        <c:noMultiLvlLbl val="0"/>
      </c:catAx>
      <c:valAx>
        <c:axId val="7450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05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Secundary</a:t>
            </a:r>
            <a:r>
              <a:rPr lang="en-US" baseline="0"/>
              <a:t> - Question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'Questions-Student-Group-A'!$G$31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'Questions-Student-Group-A'!$A$32:$A$39</c:f>
              <c:strCache>
                <c:ptCount val="8"/>
                <c:pt idx="0">
                  <c:v>Anger</c:v>
                </c:pt>
                <c:pt idx="1">
                  <c:v>Contempt</c:v>
                </c:pt>
                <c:pt idx="2">
                  <c:v>Disgust</c:v>
                </c:pt>
                <c:pt idx="3">
                  <c:v>Fear</c:v>
                </c:pt>
                <c:pt idx="4">
                  <c:v>Happiness</c:v>
                </c:pt>
                <c:pt idx="5">
                  <c:v>Neutral</c:v>
                </c:pt>
                <c:pt idx="6">
                  <c:v>Sadness</c:v>
                </c:pt>
                <c:pt idx="7">
                  <c:v>Surprise</c:v>
                </c:pt>
              </c:strCache>
            </c:strRef>
          </c:cat>
          <c:val>
            <c:numRef>
              <c:f>'Questions-Student-Group-A'!$G$32:$G$39</c:f>
              <c:numCache>
                <c:formatCode>0.000</c:formatCode>
                <c:ptCount val="8"/>
                <c:pt idx="0">
                  <c:v>0</c:v>
                </c:pt>
                <c:pt idx="1">
                  <c:v>1.4370370370370388E-3</c:v>
                </c:pt>
                <c:pt idx="2">
                  <c:v>0</c:v>
                </c:pt>
                <c:pt idx="3">
                  <c:v>0</c:v>
                </c:pt>
                <c:pt idx="4">
                  <c:v>2.628571428571428E-3</c:v>
                </c:pt>
                <c:pt idx="5">
                  <c:v>0</c:v>
                </c:pt>
                <c:pt idx="6">
                  <c:v>4.7304761904762016E-3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8-403E-8CC0-A0EF32941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802264"/>
        <c:axId val="282806528"/>
      </c:barChart>
      <c:catAx>
        <c:axId val="28280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806528"/>
        <c:crosses val="autoZero"/>
        <c:auto val="1"/>
        <c:lblAlgn val="ctr"/>
        <c:lblOffset val="100"/>
        <c:noMultiLvlLbl val="0"/>
      </c:catAx>
      <c:valAx>
        <c:axId val="2828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80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Predomiant</a:t>
            </a:r>
            <a:r>
              <a:rPr lang="en-US" baseline="0"/>
              <a:t> - Question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'Questions-Student-Group-A'!$D$44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'Questions-Student-Group-A'!$A$45:$A$52</c:f>
              <c:strCache>
                <c:ptCount val="8"/>
                <c:pt idx="0">
                  <c:v>Anger</c:v>
                </c:pt>
                <c:pt idx="1">
                  <c:v>Contempt</c:v>
                </c:pt>
                <c:pt idx="2">
                  <c:v>Disgust</c:v>
                </c:pt>
                <c:pt idx="3">
                  <c:v>Fear</c:v>
                </c:pt>
                <c:pt idx="4">
                  <c:v>Happiness</c:v>
                </c:pt>
                <c:pt idx="5">
                  <c:v>Neutral</c:v>
                </c:pt>
                <c:pt idx="6">
                  <c:v>Sadness</c:v>
                </c:pt>
                <c:pt idx="7">
                  <c:v>Surprise</c:v>
                </c:pt>
              </c:strCache>
            </c:strRef>
          </c:cat>
          <c:val>
            <c:numRef>
              <c:f>'Questions-Student-Group-A'!$D$45:$D$52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1.6444444444444206E-3</c:v>
                </c:pt>
                <c:pt idx="5">
                  <c:v>3.0949841269841238E-2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0-4733-AE1C-7B862F47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639088"/>
        <c:axId val="746637120"/>
      </c:barChart>
      <c:catAx>
        <c:axId val="7466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637120"/>
        <c:crosses val="autoZero"/>
        <c:auto val="1"/>
        <c:lblAlgn val="ctr"/>
        <c:lblOffset val="100"/>
        <c:noMultiLvlLbl val="0"/>
      </c:catAx>
      <c:valAx>
        <c:axId val="7466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63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Secundary</a:t>
            </a:r>
            <a:r>
              <a:rPr lang="en-US" baseline="0"/>
              <a:t> - Question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'Questions-Student-Group-A'!$G$44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'Questions-Student-Group-A'!$A$45:$A$52</c:f>
              <c:strCache>
                <c:ptCount val="8"/>
                <c:pt idx="0">
                  <c:v>Anger</c:v>
                </c:pt>
                <c:pt idx="1">
                  <c:v>Contempt</c:v>
                </c:pt>
                <c:pt idx="2">
                  <c:v>Disgust</c:v>
                </c:pt>
                <c:pt idx="3">
                  <c:v>Fear</c:v>
                </c:pt>
                <c:pt idx="4">
                  <c:v>Happiness</c:v>
                </c:pt>
                <c:pt idx="5">
                  <c:v>Neutral</c:v>
                </c:pt>
                <c:pt idx="6">
                  <c:v>Sadness</c:v>
                </c:pt>
                <c:pt idx="7">
                  <c:v>Surprise</c:v>
                </c:pt>
              </c:strCache>
            </c:strRef>
          </c:cat>
          <c:val>
            <c:numRef>
              <c:f>'Questions-Student-Group-A'!$G$45:$G$52</c:f>
              <c:numCache>
                <c:formatCode>0.000</c:formatCode>
                <c:ptCount val="8"/>
                <c:pt idx="0">
                  <c:v>0</c:v>
                </c:pt>
                <c:pt idx="1">
                  <c:v>4.9592592592592587E-3</c:v>
                </c:pt>
                <c:pt idx="2">
                  <c:v>0</c:v>
                </c:pt>
                <c:pt idx="3">
                  <c:v>0</c:v>
                </c:pt>
                <c:pt idx="4">
                  <c:v>2.5523809523809587E-3</c:v>
                </c:pt>
                <c:pt idx="5">
                  <c:v>0</c:v>
                </c:pt>
                <c:pt idx="6">
                  <c:v>6.1666402116402133E-3</c:v>
                </c:pt>
                <c:pt idx="7">
                  <c:v>4.8555555555555548E-3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F-4178-92E3-654D2E866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383040"/>
        <c:axId val="820389272"/>
      </c:barChart>
      <c:catAx>
        <c:axId val="82038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0389272"/>
        <c:crosses val="autoZero"/>
        <c:auto val="1"/>
        <c:lblAlgn val="ctr"/>
        <c:lblOffset val="100"/>
        <c:noMultiLvlLbl val="0"/>
      </c:catAx>
      <c:valAx>
        <c:axId val="8203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03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The amount emotions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'Questions-Student-Adjustment'!$A$5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'Questions-Student-Adjustment'!$B$3:$G$4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'Questions-Student-Adjustment'!$B$5:$G$5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D-4270-8449-4C09CB3CAC46}"/>
            </c:ext>
          </c:extLst>
        </c:ser>
        <c:ser>
          <c:idx val="1"/>
          <c:order val="1"/>
          <c:tx>
            <c:strRef>
              <c:f>'Questions-Student-Adjustment'!$A$6</c:f>
              <c:strCache>
                <c:ptCount val="1"/>
                <c:pt idx="0">
                  <c:v>Contempt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'Questions-Student-Adjustment'!$B$3:$G$4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'Questions-Student-Adjustment'!$B$6:$G$6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D-4270-8449-4C09CB3CAC46}"/>
            </c:ext>
          </c:extLst>
        </c:ser>
        <c:ser>
          <c:idx val="2"/>
          <c:order val="2"/>
          <c:tx>
            <c:strRef>
              <c:f>'Questions-Student-Adjustment'!$A$7</c:f>
              <c:strCache>
                <c:ptCount val="1"/>
                <c:pt idx="0">
                  <c:v>Disgust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'Questions-Student-Adjustment'!$B$3:$G$4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'Questions-Student-Adjustment'!$B$7:$G$7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D-4270-8449-4C09CB3CAC46}"/>
            </c:ext>
          </c:extLst>
        </c:ser>
        <c:ser>
          <c:idx val="3"/>
          <c:order val="3"/>
          <c:tx>
            <c:strRef>
              <c:f>'Questions-Student-Adjustment'!$A$8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'Questions-Student-Adjustment'!$B$3:$G$4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'Questions-Student-Adjustment'!$B$8:$G$8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ED-4270-8449-4C09CB3CAC46}"/>
            </c:ext>
          </c:extLst>
        </c:ser>
        <c:ser>
          <c:idx val="4"/>
          <c:order val="4"/>
          <c:tx>
            <c:strRef>
              <c:f>'Questions-Student-Adjustment'!$A$9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'Questions-Student-Adjustment'!$B$3:$G$4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'Questions-Student-Adjustment'!$B$9:$G$9</c:f>
              <c:numCache>
                <c:formatCode>General</c:formatCode>
                <c:ptCount val="6"/>
                <c:pt idx="0">
                  <c:v>12</c:v>
                </c:pt>
                <c:pt idx="1">
                  <c:v>18</c:v>
                </c:pt>
                <c:pt idx="2">
                  <c:v>7</c:v>
                </c:pt>
                <c:pt idx="3">
                  <c:v>16</c:v>
                </c:pt>
                <c:pt idx="4">
                  <c:v>10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ED-4270-8449-4C09CB3CAC46}"/>
            </c:ext>
          </c:extLst>
        </c:ser>
        <c:ser>
          <c:idx val="5"/>
          <c:order val="5"/>
          <c:tx>
            <c:strRef>
              <c:f>'Questions-Student-Adjustment'!$A$10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'Questions-Student-Adjustment'!$B$3:$G$4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'Questions-Student-Adjustment'!$B$10:$G$10</c:f>
              <c:numCache>
                <c:formatCode>General</c:formatCode>
                <c:ptCount val="6"/>
                <c:pt idx="0">
                  <c:v>76</c:v>
                </c:pt>
                <c:pt idx="1">
                  <c:v>10</c:v>
                </c:pt>
                <c:pt idx="2">
                  <c:v>81</c:v>
                </c:pt>
                <c:pt idx="3">
                  <c:v>3</c:v>
                </c:pt>
                <c:pt idx="4">
                  <c:v>76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ED-4270-8449-4C09CB3CAC46}"/>
            </c:ext>
          </c:extLst>
        </c:ser>
        <c:ser>
          <c:idx val="6"/>
          <c:order val="6"/>
          <c:tx>
            <c:strRef>
              <c:f>'Questions-Student-Adjustment'!$A$11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'Questions-Student-Adjustment'!$B$3:$G$4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'Questions-Student-Adjustment'!$B$11:$G$11</c:f>
              <c:numCache>
                <c:formatCode>General</c:formatCode>
                <c:ptCount val="6"/>
                <c:pt idx="0">
                  <c:v>0</c:v>
                </c:pt>
                <c:pt idx="1">
                  <c:v>47</c:v>
                </c:pt>
                <c:pt idx="2">
                  <c:v>0</c:v>
                </c:pt>
                <c:pt idx="3">
                  <c:v>53</c:v>
                </c:pt>
                <c:pt idx="4">
                  <c:v>0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ED-4270-8449-4C09CB3CAC46}"/>
            </c:ext>
          </c:extLst>
        </c:ser>
        <c:ser>
          <c:idx val="7"/>
          <c:order val="7"/>
          <c:tx>
            <c:strRef>
              <c:f>'Questions-Student-Adjustment'!$A$12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'Questions-Student-Adjustment'!$B$3:$G$4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'Questions-Student-Adjustment'!$B$12:$G$12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ED-4270-8449-4C09CB3CAC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2588872"/>
        <c:axId val="592589200"/>
      </c:barChart>
      <c:catAx>
        <c:axId val="59258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589200"/>
        <c:crosses val="autoZero"/>
        <c:auto val="1"/>
        <c:lblAlgn val="ctr"/>
        <c:lblOffset val="100"/>
        <c:noMultiLvlLbl val="0"/>
      </c:catAx>
      <c:valAx>
        <c:axId val="5925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58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Emotions Median/Balanced-Question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67-4E0A-8A92-0A356442BD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67-4E0A-8A92-0A356442BD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67-4E0A-8A92-0A356442BD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67-4E0A-8A92-0A356442BD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67-4E0A-8A92-0A356442BD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967-4E0A-8A92-0A356442BD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967-4E0A-8A92-0A356442BD8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67-4E0A-8A92-0A356442BD8E}"/>
              </c:ext>
            </c:extLst>
          </c:dPt>
          <c:cat>
            <c:strRef>
              <c:f>'Questions-Student-Adjustment'!$A$19:$A$26</c:f>
              <c:strCache>
                <c:ptCount val="8"/>
                <c:pt idx="0">
                  <c:v>Anger</c:v>
                </c:pt>
                <c:pt idx="1">
                  <c:v>Contempt</c:v>
                </c:pt>
                <c:pt idx="2">
                  <c:v>Disgust</c:v>
                </c:pt>
                <c:pt idx="3">
                  <c:v>Fear</c:v>
                </c:pt>
                <c:pt idx="4">
                  <c:v>Happiness</c:v>
                </c:pt>
                <c:pt idx="5">
                  <c:v>Neutral</c:v>
                </c:pt>
                <c:pt idx="6">
                  <c:v>Sadness</c:v>
                </c:pt>
                <c:pt idx="7">
                  <c:v>Surprise</c:v>
                </c:pt>
              </c:strCache>
            </c:strRef>
          </c:cat>
          <c:val>
            <c:numRef>
              <c:f>'Questions-Student-Adjustment'!$H$19:$H$26</c:f>
              <c:numCache>
                <c:formatCode>0.000</c:formatCode>
                <c:ptCount val="8"/>
                <c:pt idx="0">
                  <c:v>1.7503149758454105E-3</c:v>
                </c:pt>
                <c:pt idx="1">
                  <c:v>7.6071381642512067E-3</c:v>
                </c:pt>
                <c:pt idx="2">
                  <c:v>0</c:v>
                </c:pt>
                <c:pt idx="3">
                  <c:v>0</c:v>
                </c:pt>
                <c:pt idx="4">
                  <c:v>0.22428446898815008</c:v>
                </c:pt>
                <c:pt idx="5">
                  <c:v>0.73199338318576301</c:v>
                </c:pt>
                <c:pt idx="6">
                  <c:v>2.5581526570048311E-2</c:v>
                </c:pt>
                <c:pt idx="7">
                  <c:v>2.6927922705314011E-4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967-4E0A-8A92-0A356442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Emotions Median/Balanced-Question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A-455E-BD26-C9155E61A1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A-455E-BD26-C9155E61A1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3A-455E-BD26-C9155E61A1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3A-455E-BD26-C9155E61A1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3A-455E-BD26-C9155E61A1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3A-455E-BD26-C9155E61A1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3A-455E-BD26-C9155E61A1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E3A-455E-BD26-C9155E61A1E7}"/>
              </c:ext>
            </c:extLst>
          </c:dPt>
          <c:cat>
            <c:strRef>
              <c:f>'Questions-Student-Adjustment'!$A$32:$A$39</c:f>
              <c:strCache>
                <c:ptCount val="8"/>
                <c:pt idx="0">
                  <c:v>Anger</c:v>
                </c:pt>
                <c:pt idx="1">
                  <c:v>Contempt</c:v>
                </c:pt>
                <c:pt idx="2">
                  <c:v>Disgust</c:v>
                </c:pt>
                <c:pt idx="3">
                  <c:v>Fear</c:v>
                </c:pt>
                <c:pt idx="4">
                  <c:v>Happiness</c:v>
                </c:pt>
                <c:pt idx="5">
                  <c:v>Neutral</c:v>
                </c:pt>
                <c:pt idx="6">
                  <c:v>Sadness</c:v>
                </c:pt>
                <c:pt idx="7">
                  <c:v>Surprise</c:v>
                </c:pt>
              </c:strCache>
            </c:strRef>
          </c:cat>
          <c:val>
            <c:numRef>
              <c:f>'Questions-Student-Adjustment'!$H$32:$H$39</c:f>
              <c:numCache>
                <c:formatCode>0.000</c:formatCode>
                <c:ptCount val="8"/>
                <c:pt idx="0">
                  <c:v>1.8108336983501242E-3</c:v>
                </c:pt>
                <c:pt idx="1">
                  <c:v>2.0623383786765302E-3</c:v>
                </c:pt>
                <c:pt idx="2">
                  <c:v>2.4395953991661399E-3</c:v>
                </c:pt>
                <c:pt idx="3">
                  <c:v>0</c:v>
                </c:pt>
                <c:pt idx="4">
                  <c:v>0.22369889332728216</c:v>
                </c:pt>
                <c:pt idx="5">
                  <c:v>0.7397121236906119</c:v>
                </c:pt>
                <c:pt idx="6">
                  <c:v>1.7404123878587304E-2</c:v>
                </c:pt>
                <c:pt idx="7">
                  <c:v>2.8671533557210302E-3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3A-455E-BD26-C9155E61A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Emotions Median/Balanced-Question 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70-40D9-AD49-4F552A9389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70-40D9-AD49-4F552A9389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70-40D9-AD49-4F552A9389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70-40D9-AD49-4F552A9389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70-40D9-AD49-4F552A9389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170-40D9-AD49-4F552A9389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170-40D9-AD49-4F552A9389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170-40D9-AD49-4F552A93897C}"/>
              </c:ext>
            </c:extLst>
          </c:dPt>
          <c:cat>
            <c:strRef>
              <c:f>'Questions-Student-Adjustment'!$A$45:$A$52</c:f>
              <c:strCache>
                <c:ptCount val="8"/>
                <c:pt idx="0">
                  <c:v>Anger</c:v>
                </c:pt>
                <c:pt idx="1">
                  <c:v>Contempt</c:v>
                </c:pt>
                <c:pt idx="2">
                  <c:v>Disgust</c:v>
                </c:pt>
                <c:pt idx="3">
                  <c:v>Fear</c:v>
                </c:pt>
                <c:pt idx="4">
                  <c:v>Happiness</c:v>
                </c:pt>
                <c:pt idx="5">
                  <c:v>Neutral</c:v>
                </c:pt>
                <c:pt idx="6">
                  <c:v>Sadness</c:v>
                </c:pt>
                <c:pt idx="7">
                  <c:v>Surprise</c:v>
                </c:pt>
              </c:strCache>
            </c:strRef>
          </c:cat>
          <c:val>
            <c:numRef>
              <c:f>'Questions-Student-Adjustment'!$H$45:$H$52</c:f>
              <c:numCache>
                <c:formatCode>0.000</c:formatCode>
                <c:ptCount val="8"/>
                <c:pt idx="0">
                  <c:v>0</c:v>
                </c:pt>
                <c:pt idx="1">
                  <c:v>4.0309230565488017E-3</c:v>
                </c:pt>
                <c:pt idx="2">
                  <c:v>9.6742153357171241E-4</c:v>
                </c:pt>
                <c:pt idx="3">
                  <c:v>0</c:v>
                </c:pt>
                <c:pt idx="4">
                  <c:v>0.34855985339486756</c:v>
                </c:pt>
                <c:pt idx="5">
                  <c:v>0.61593997444250492</c:v>
                </c:pt>
                <c:pt idx="6">
                  <c:v>2.3701827572506957E-2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170-40D9-AD49-4F552A93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Predomiant - Question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'Questions-Student-Adjustment'!$D$18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'Questions-Student-Adjustment'!$A$19:$A$26</c:f>
              <c:strCache>
                <c:ptCount val="8"/>
                <c:pt idx="0">
                  <c:v>Anger</c:v>
                </c:pt>
                <c:pt idx="1">
                  <c:v>Contempt</c:v>
                </c:pt>
                <c:pt idx="2">
                  <c:v>Disgust</c:v>
                </c:pt>
                <c:pt idx="3">
                  <c:v>Fear</c:v>
                </c:pt>
                <c:pt idx="4">
                  <c:v>Happiness</c:v>
                </c:pt>
                <c:pt idx="5">
                  <c:v>Neutral</c:v>
                </c:pt>
                <c:pt idx="6">
                  <c:v>Sadness</c:v>
                </c:pt>
                <c:pt idx="7">
                  <c:v>Surprise</c:v>
                </c:pt>
              </c:strCache>
            </c:strRef>
          </c:cat>
          <c:val>
            <c:numRef>
              <c:f>'Questions-Student-Adjustment'!$D$19:$D$26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9.1481481481481552E-3</c:v>
                </c:pt>
                <c:pt idx="5">
                  <c:v>1.09527777777777E-2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1-4A8E-94A5-542523CF6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313928"/>
        <c:axId val="770314912"/>
      </c:barChart>
      <c:catAx>
        <c:axId val="77031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0314912"/>
        <c:crosses val="autoZero"/>
        <c:auto val="1"/>
        <c:lblAlgn val="ctr"/>
        <c:lblOffset val="100"/>
        <c:noMultiLvlLbl val="0"/>
      </c:catAx>
      <c:valAx>
        <c:axId val="7703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031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Emotions Median Balanced-Question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4-47D2-ACE4-4D818F79F5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4-47D2-ACE4-4D818F79F5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A4-47D2-ACE4-4D818F79F5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A4-47D2-ACE4-4D818F79F5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A4-47D2-ACE4-4D818F79F5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A4-47D2-ACE4-4D818F79F5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A4-47D2-ACE4-4D818F79F5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EA4-47D2-ACE4-4D818F79F50E}"/>
              </c:ext>
            </c:extLst>
          </c:dPt>
          <c:cat>
            <c:strRef>
              <c:f>'Questions-Developer&amp;Specialist'!$A$19:$A$26</c:f>
              <c:strCache>
                <c:ptCount val="8"/>
                <c:pt idx="0">
                  <c:v>Anger</c:v>
                </c:pt>
                <c:pt idx="1">
                  <c:v>Contempt</c:v>
                </c:pt>
                <c:pt idx="2">
                  <c:v>Disgust</c:v>
                </c:pt>
                <c:pt idx="3">
                  <c:v>Fear</c:v>
                </c:pt>
                <c:pt idx="4">
                  <c:v>Happiness</c:v>
                </c:pt>
                <c:pt idx="5">
                  <c:v>Neutral</c:v>
                </c:pt>
                <c:pt idx="6">
                  <c:v>Sadness</c:v>
                </c:pt>
                <c:pt idx="7">
                  <c:v>Surprise</c:v>
                </c:pt>
              </c:strCache>
            </c:strRef>
          </c:cat>
          <c:val>
            <c:numRef>
              <c:f>'Questions-Developer&amp;Specialist'!$H$19:$H$26</c:f>
              <c:numCache>
                <c:formatCode>0.000</c:formatCode>
                <c:ptCount val="8"/>
                <c:pt idx="0">
                  <c:v>0.10859048748893003</c:v>
                </c:pt>
                <c:pt idx="1">
                  <c:v>8.5087083333333334E-3</c:v>
                </c:pt>
                <c:pt idx="2">
                  <c:v>6.4216666666666665E-4</c:v>
                </c:pt>
                <c:pt idx="3">
                  <c:v>0</c:v>
                </c:pt>
                <c:pt idx="4">
                  <c:v>1.5652812499999998E-3</c:v>
                </c:pt>
                <c:pt idx="5">
                  <c:v>0.85216617223329238</c:v>
                </c:pt>
                <c:pt idx="6">
                  <c:v>2.0830281250000002E-2</c:v>
                </c:pt>
                <c:pt idx="7">
                  <c:v>4.8162499999999996E-4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A4-47D2-ACE4-4D818F79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Secundary - Question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'Questions-Student-Adjustment'!$G$18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'Questions-Student-Adjustment'!$A$19:$A$26</c:f>
              <c:strCache>
                <c:ptCount val="8"/>
                <c:pt idx="0">
                  <c:v>Anger</c:v>
                </c:pt>
                <c:pt idx="1">
                  <c:v>Contempt</c:v>
                </c:pt>
                <c:pt idx="2">
                  <c:v>Disgust</c:v>
                </c:pt>
                <c:pt idx="3">
                  <c:v>Fear</c:v>
                </c:pt>
                <c:pt idx="4">
                  <c:v>Happiness</c:v>
                </c:pt>
                <c:pt idx="5">
                  <c:v>Neutral</c:v>
                </c:pt>
                <c:pt idx="6">
                  <c:v>Sadness</c:v>
                </c:pt>
                <c:pt idx="7">
                  <c:v>Surprise</c:v>
                </c:pt>
              </c:strCache>
            </c:strRef>
          </c:cat>
          <c:val>
            <c:numRef>
              <c:f>'Questions-Student-Adjustment'!$G$19:$G$26</c:f>
              <c:numCache>
                <c:formatCode>0.000</c:formatCode>
                <c:ptCount val="8"/>
                <c:pt idx="0">
                  <c:v>0</c:v>
                </c:pt>
                <c:pt idx="1">
                  <c:v>9.9444444444444485E-3</c:v>
                </c:pt>
                <c:pt idx="2">
                  <c:v>0</c:v>
                </c:pt>
                <c:pt idx="3">
                  <c:v>0</c:v>
                </c:pt>
                <c:pt idx="4">
                  <c:v>8.8888888888889739E-4</c:v>
                </c:pt>
                <c:pt idx="5">
                  <c:v>8.3333333333333315E-3</c:v>
                </c:pt>
                <c:pt idx="6">
                  <c:v>6.9305555555555509E-3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8-4F8F-B371-31E8FEDA1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79072"/>
        <c:axId val="751986944"/>
      </c:barChart>
      <c:catAx>
        <c:axId val="7519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986944"/>
        <c:crosses val="autoZero"/>
        <c:auto val="1"/>
        <c:lblAlgn val="ctr"/>
        <c:lblOffset val="100"/>
        <c:noMultiLvlLbl val="0"/>
      </c:catAx>
      <c:valAx>
        <c:axId val="7519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9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Predomiant - Question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'Questions-Student-Adjustment'!$D$31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'Questions-Student-Adjustment'!$A$32:$A$39</c:f>
              <c:strCache>
                <c:ptCount val="8"/>
                <c:pt idx="0">
                  <c:v>Anger</c:v>
                </c:pt>
                <c:pt idx="1">
                  <c:v>Contempt</c:v>
                </c:pt>
                <c:pt idx="2">
                  <c:v>Disgust</c:v>
                </c:pt>
                <c:pt idx="3">
                  <c:v>Fear</c:v>
                </c:pt>
                <c:pt idx="4">
                  <c:v>Happiness</c:v>
                </c:pt>
                <c:pt idx="5">
                  <c:v>Neutral</c:v>
                </c:pt>
                <c:pt idx="6">
                  <c:v>Sadness</c:v>
                </c:pt>
                <c:pt idx="7">
                  <c:v>Surprise</c:v>
                </c:pt>
              </c:strCache>
            </c:strRef>
          </c:cat>
          <c:val>
            <c:numRef>
              <c:f>'Questions-Student-Adjustment'!$D$32:$D$39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7.1666666666666823E-3</c:v>
                </c:pt>
                <c:pt idx="5">
                  <c:v>3.2526851851851779E-2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7-4316-9791-2F9C92DE8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051592"/>
        <c:axId val="745054544"/>
      </c:barChart>
      <c:catAx>
        <c:axId val="74505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054544"/>
        <c:crosses val="autoZero"/>
        <c:auto val="1"/>
        <c:lblAlgn val="ctr"/>
        <c:lblOffset val="100"/>
        <c:noMultiLvlLbl val="0"/>
      </c:catAx>
      <c:valAx>
        <c:axId val="7450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05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Secundary</a:t>
            </a:r>
            <a:r>
              <a:rPr lang="en-US" baseline="0"/>
              <a:t> - Question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'Questions-Student-Adjustment'!$G$31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'Questions-Student-Adjustment'!$A$32:$A$39</c:f>
              <c:strCache>
                <c:ptCount val="8"/>
                <c:pt idx="0">
                  <c:v>Anger</c:v>
                </c:pt>
                <c:pt idx="1">
                  <c:v>Contempt</c:v>
                </c:pt>
                <c:pt idx="2">
                  <c:v>Disgust</c:v>
                </c:pt>
                <c:pt idx="3">
                  <c:v>Fear</c:v>
                </c:pt>
                <c:pt idx="4">
                  <c:v>Happiness</c:v>
                </c:pt>
                <c:pt idx="5">
                  <c:v>Neutral</c:v>
                </c:pt>
                <c:pt idx="6">
                  <c:v>Sadness</c:v>
                </c:pt>
                <c:pt idx="7">
                  <c:v>Surprise</c:v>
                </c:pt>
              </c:strCache>
            </c:strRef>
          </c:cat>
          <c:val>
            <c:numRef>
              <c:f>'Questions-Student-Adjustment'!$G$32:$G$39</c:f>
              <c:numCache>
                <c:formatCode>0.000</c:formatCode>
                <c:ptCount val="8"/>
                <c:pt idx="0">
                  <c:v>0</c:v>
                </c:pt>
                <c:pt idx="1">
                  <c:v>7.7777777777777828E-4</c:v>
                </c:pt>
                <c:pt idx="2">
                  <c:v>1.0555555555555552E-3</c:v>
                </c:pt>
                <c:pt idx="3">
                  <c:v>0</c:v>
                </c:pt>
                <c:pt idx="4">
                  <c:v>1.1388888888888837E-3</c:v>
                </c:pt>
                <c:pt idx="5">
                  <c:v>0</c:v>
                </c:pt>
                <c:pt idx="6">
                  <c:v>9.3574074074074254E-3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4-420E-8481-1C3B8A0A2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802264"/>
        <c:axId val="282806528"/>
      </c:barChart>
      <c:catAx>
        <c:axId val="28280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806528"/>
        <c:crosses val="autoZero"/>
        <c:auto val="1"/>
        <c:lblAlgn val="ctr"/>
        <c:lblOffset val="100"/>
        <c:noMultiLvlLbl val="0"/>
      </c:catAx>
      <c:valAx>
        <c:axId val="2828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80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Predomiant</a:t>
            </a:r>
            <a:r>
              <a:rPr lang="en-US" baseline="0"/>
              <a:t> - Question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'Questions-Student-Adjustment'!$D$44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'Questions-Student-Adjustment'!$A$45:$A$52</c:f>
              <c:strCache>
                <c:ptCount val="8"/>
                <c:pt idx="0">
                  <c:v>Anger</c:v>
                </c:pt>
                <c:pt idx="1">
                  <c:v>Contempt</c:v>
                </c:pt>
                <c:pt idx="2">
                  <c:v>Disgust</c:v>
                </c:pt>
                <c:pt idx="3">
                  <c:v>Fear</c:v>
                </c:pt>
                <c:pt idx="4">
                  <c:v>Happiness</c:v>
                </c:pt>
                <c:pt idx="5">
                  <c:v>Neutral</c:v>
                </c:pt>
                <c:pt idx="6">
                  <c:v>Sadness</c:v>
                </c:pt>
                <c:pt idx="7">
                  <c:v>Surprise</c:v>
                </c:pt>
              </c:strCache>
            </c:strRef>
          </c:cat>
          <c:val>
            <c:numRef>
              <c:f>'Questions-Student-Adjustment'!$D$45:$D$52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9.2685185185185093E-3</c:v>
                </c:pt>
                <c:pt idx="5">
                  <c:v>1.9048192239858985E-2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9-474C-9009-8E9D0D5E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639088"/>
        <c:axId val="746637120"/>
      </c:barChart>
      <c:catAx>
        <c:axId val="7466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637120"/>
        <c:crosses val="autoZero"/>
        <c:auto val="1"/>
        <c:lblAlgn val="ctr"/>
        <c:lblOffset val="100"/>
        <c:noMultiLvlLbl val="0"/>
      </c:catAx>
      <c:valAx>
        <c:axId val="7466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63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Secundary</a:t>
            </a:r>
            <a:r>
              <a:rPr lang="en-US" baseline="0"/>
              <a:t> - Question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'Questions-Student-Adjustment'!$G$44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'Questions-Student-Adjustment'!$A$45:$A$52</c:f>
              <c:strCache>
                <c:ptCount val="8"/>
                <c:pt idx="0">
                  <c:v>Anger</c:v>
                </c:pt>
                <c:pt idx="1">
                  <c:v>Contempt</c:v>
                </c:pt>
                <c:pt idx="2">
                  <c:v>Disgust</c:v>
                </c:pt>
                <c:pt idx="3">
                  <c:v>Fear</c:v>
                </c:pt>
                <c:pt idx="4">
                  <c:v>Happiness</c:v>
                </c:pt>
                <c:pt idx="5">
                  <c:v>Neutral</c:v>
                </c:pt>
                <c:pt idx="6">
                  <c:v>Sadness</c:v>
                </c:pt>
                <c:pt idx="7">
                  <c:v>Surprise</c:v>
                </c:pt>
              </c:strCache>
            </c:strRef>
          </c:cat>
          <c:val>
            <c:numRef>
              <c:f>'Questions-Student-Adjustment'!$G$45:$G$52</c:f>
              <c:numCache>
                <c:formatCode>0.000</c:formatCode>
                <c:ptCount val="8"/>
                <c:pt idx="0">
                  <c:v>0</c:v>
                </c:pt>
                <c:pt idx="1">
                  <c:v>1.6111111111111083E-3</c:v>
                </c:pt>
                <c:pt idx="2">
                  <c:v>0</c:v>
                </c:pt>
                <c:pt idx="3">
                  <c:v>0</c:v>
                </c:pt>
                <c:pt idx="4">
                  <c:v>1.0148148148148149E-2</c:v>
                </c:pt>
                <c:pt idx="5">
                  <c:v>6.8611111111111095E-3</c:v>
                </c:pt>
                <c:pt idx="6">
                  <c:v>8.6967813051146287E-3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D-494E-883A-6E8FD9A50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383040"/>
        <c:axId val="820389272"/>
      </c:barChart>
      <c:catAx>
        <c:axId val="82038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0389272"/>
        <c:crosses val="autoZero"/>
        <c:auto val="1"/>
        <c:lblAlgn val="ctr"/>
        <c:lblOffset val="100"/>
        <c:noMultiLvlLbl val="0"/>
      </c:catAx>
      <c:valAx>
        <c:axId val="8203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03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Emotions Median Balanced-Question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E7-4278-A8AC-794ADA72AF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E7-4278-A8AC-794ADA72AF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E7-4278-A8AC-794ADA72AF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E7-4278-A8AC-794ADA72AF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E7-4278-A8AC-794ADA72AF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E7-4278-A8AC-794ADA72AF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E7-4278-A8AC-794ADA72AFA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E7-4278-A8AC-794ADA72AFA3}"/>
              </c:ext>
            </c:extLst>
          </c:dPt>
          <c:cat>
            <c:strRef>
              <c:f>'Questions-Developer&amp;Specialist'!$A$32:$A$39</c:f>
              <c:strCache>
                <c:ptCount val="8"/>
                <c:pt idx="0">
                  <c:v>Anger</c:v>
                </c:pt>
                <c:pt idx="1">
                  <c:v>Contempt</c:v>
                </c:pt>
                <c:pt idx="2">
                  <c:v>Disgust</c:v>
                </c:pt>
                <c:pt idx="3">
                  <c:v>Fear</c:v>
                </c:pt>
                <c:pt idx="4">
                  <c:v>Happiness</c:v>
                </c:pt>
                <c:pt idx="5">
                  <c:v>Neutral</c:v>
                </c:pt>
                <c:pt idx="6">
                  <c:v>Sadness</c:v>
                </c:pt>
                <c:pt idx="7">
                  <c:v>Surprise</c:v>
                </c:pt>
              </c:strCache>
            </c:strRef>
          </c:cat>
          <c:val>
            <c:numRef>
              <c:f>'Questions-Developer&amp;Specialist'!$H$32:$H$39</c:f>
              <c:numCache>
                <c:formatCode>0.000</c:formatCode>
                <c:ptCount val="8"/>
                <c:pt idx="0">
                  <c:v>3.9141061452513967E-4</c:v>
                </c:pt>
                <c:pt idx="1">
                  <c:v>1.7691759776536312E-2</c:v>
                </c:pt>
                <c:pt idx="2">
                  <c:v>0</c:v>
                </c:pt>
                <c:pt idx="3">
                  <c:v>0</c:v>
                </c:pt>
                <c:pt idx="4">
                  <c:v>1.1977164804469274E-2</c:v>
                </c:pt>
                <c:pt idx="5">
                  <c:v>0.95342187499999997</c:v>
                </c:pt>
                <c:pt idx="6">
                  <c:v>1.1977164804469274E-2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E7-4278-A8AC-794ADA72A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Emotions Median Balanced-Question 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4A-43E0-A3E9-27A6A328F9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4A-43E0-A3E9-27A6A328F9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4A-43E0-A3E9-27A6A328F9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4A-43E0-A3E9-27A6A328F9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4A-43E0-A3E9-27A6A328F9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E4A-43E0-A3E9-27A6A328F95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E4A-43E0-A3E9-27A6A328F95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E4A-43E0-A3E9-27A6A328F951}"/>
              </c:ext>
            </c:extLst>
          </c:dPt>
          <c:cat>
            <c:strRef>
              <c:f>'Questions-Developer&amp;Specialist'!$A$45:$A$52</c:f>
              <c:strCache>
                <c:ptCount val="8"/>
                <c:pt idx="0">
                  <c:v>Anger</c:v>
                </c:pt>
                <c:pt idx="1">
                  <c:v>Contempt</c:v>
                </c:pt>
                <c:pt idx="2">
                  <c:v>Disgust</c:v>
                </c:pt>
                <c:pt idx="3">
                  <c:v>Fear</c:v>
                </c:pt>
                <c:pt idx="4">
                  <c:v>Happiness</c:v>
                </c:pt>
                <c:pt idx="5">
                  <c:v>Neutral</c:v>
                </c:pt>
                <c:pt idx="6">
                  <c:v>Sadness</c:v>
                </c:pt>
                <c:pt idx="7">
                  <c:v>Surprise</c:v>
                </c:pt>
              </c:strCache>
            </c:strRef>
          </c:cat>
          <c:val>
            <c:numRef>
              <c:f>'Questions-Developer&amp;Specialist'!$H$45:$H$52</c:f>
              <c:numCache>
                <c:formatCode>0.000</c:formatCode>
                <c:ptCount val="8"/>
                <c:pt idx="0">
                  <c:v>1.5479642502482622E-3</c:v>
                </c:pt>
                <c:pt idx="1">
                  <c:v>1.3759682224428996E-3</c:v>
                </c:pt>
                <c:pt idx="2">
                  <c:v>0</c:v>
                </c:pt>
                <c:pt idx="3">
                  <c:v>4.3285666997682892E-3</c:v>
                </c:pt>
                <c:pt idx="4">
                  <c:v>0.17413965681620425</c:v>
                </c:pt>
                <c:pt idx="5">
                  <c:v>0.67414859786513881</c:v>
                </c:pt>
                <c:pt idx="6">
                  <c:v>2.0295531281032769E-2</c:v>
                </c:pt>
                <c:pt idx="7">
                  <c:v>8.2255381531831276E-2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E4A-43E0-A3E9-27A6A328F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The amount emotions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'Questions-Student-Group-A'!$A$5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'Questions-Student-Group-A'!$B$3:$G$4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'Questions-Student-Group-A'!$B$5:$G$5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3-43F5-ABC0-85BF869C4531}"/>
            </c:ext>
          </c:extLst>
        </c:ser>
        <c:ser>
          <c:idx val="1"/>
          <c:order val="1"/>
          <c:tx>
            <c:strRef>
              <c:f>'Questions-Student-Group-A'!$A$6</c:f>
              <c:strCache>
                <c:ptCount val="1"/>
                <c:pt idx="0">
                  <c:v>Contempt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'Questions-Student-Group-A'!$B$3:$G$4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'Questions-Student-Group-A'!$B$6:$G$6</c:f>
              <c:numCache>
                <c:formatCode>General</c:formatCode>
                <c:ptCount val="6"/>
                <c:pt idx="0">
                  <c:v>1</c:v>
                </c:pt>
                <c:pt idx="1">
                  <c:v>17</c:v>
                </c:pt>
                <c:pt idx="2">
                  <c:v>0</c:v>
                </c:pt>
                <c:pt idx="3">
                  <c:v>20</c:v>
                </c:pt>
                <c:pt idx="4">
                  <c:v>1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3-43F5-ABC0-85BF869C4531}"/>
            </c:ext>
          </c:extLst>
        </c:ser>
        <c:ser>
          <c:idx val="2"/>
          <c:order val="2"/>
          <c:tx>
            <c:strRef>
              <c:f>'Questions-Student-Group-A'!$A$7</c:f>
              <c:strCache>
                <c:ptCount val="1"/>
                <c:pt idx="0">
                  <c:v>Disgust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'Questions-Student-Group-A'!$B$3:$G$4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'Questions-Student-Group-A'!$B$7:$G$7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3-43F5-ABC0-85BF869C4531}"/>
            </c:ext>
          </c:extLst>
        </c:ser>
        <c:ser>
          <c:idx val="3"/>
          <c:order val="3"/>
          <c:tx>
            <c:strRef>
              <c:f>'Questions-Student-Group-A'!$A$8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'Questions-Student-Group-A'!$B$3:$G$4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'Questions-Student-Group-A'!$B$8:$G$8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03-43F5-ABC0-85BF869C4531}"/>
            </c:ext>
          </c:extLst>
        </c:ser>
        <c:ser>
          <c:idx val="4"/>
          <c:order val="4"/>
          <c:tx>
            <c:strRef>
              <c:f>'Questions-Student-Group-A'!$A$9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'Questions-Student-Group-A'!$B$3:$G$4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'Questions-Student-Group-A'!$B$9:$G$9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>
                  <c:v>5</c:v>
                </c:pt>
                <c:pt idx="3">
                  <c:v>21</c:v>
                </c:pt>
                <c:pt idx="4">
                  <c:v>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03-43F5-ABC0-85BF869C4531}"/>
            </c:ext>
          </c:extLst>
        </c:ser>
        <c:ser>
          <c:idx val="5"/>
          <c:order val="5"/>
          <c:tx>
            <c:strRef>
              <c:f>'Questions-Student-Group-A'!$A$10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'Questions-Student-Group-A'!$B$3:$G$4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'Questions-Student-Group-A'!$B$10:$G$10</c:f>
              <c:numCache>
                <c:formatCode>General</c:formatCode>
                <c:ptCount val="6"/>
                <c:pt idx="0">
                  <c:v>128</c:v>
                </c:pt>
                <c:pt idx="1">
                  <c:v>9</c:v>
                </c:pt>
                <c:pt idx="2">
                  <c:v>123</c:v>
                </c:pt>
                <c:pt idx="3">
                  <c:v>4</c:v>
                </c:pt>
                <c:pt idx="4">
                  <c:v>140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03-43F5-ABC0-85BF869C4531}"/>
            </c:ext>
          </c:extLst>
        </c:ser>
        <c:ser>
          <c:idx val="6"/>
          <c:order val="6"/>
          <c:tx>
            <c:strRef>
              <c:f>'Questions-Student-Group-A'!$A$11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'Questions-Student-Group-A'!$B$3:$G$4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'Questions-Student-Group-A'!$B$11:$G$11</c:f>
              <c:numCache>
                <c:formatCode>General</c:formatCode>
                <c:ptCount val="6"/>
                <c:pt idx="0">
                  <c:v>0</c:v>
                </c:pt>
                <c:pt idx="1">
                  <c:v>71</c:v>
                </c:pt>
                <c:pt idx="2">
                  <c:v>1</c:v>
                </c:pt>
                <c:pt idx="3">
                  <c:v>66</c:v>
                </c:pt>
                <c:pt idx="4">
                  <c:v>0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03-43F5-ABC0-85BF869C4531}"/>
            </c:ext>
          </c:extLst>
        </c:ser>
        <c:ser>
          <c:idx val="7"/>
          <c:order val="7"/>
          <c:tx>
            <c:strRef>
              <c:f>'Questions-Student-Group-A'!$A$12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'Questions-Student-Group-A'!$B$3:$G$4</c:f>
              <c:multiLvlStrCache>
                <c:ptCount val="6"/>
                <c:lvl>
                  <c:pt idx="0">
                    <c:v>Predominant</c:v>
                  </c:pt>
                  <c:pt idx="1">
                    <c:v>Secundary</c:v>
                  </c:pt>
                  <c:pt idx="2">
                    <c:v>Predominant</c:v>
                  </c:pt>
                  <c:pt idx="3">
                    <c:v>Secundary</c:v>
                  </c:pt>
                  <c:pt idx="4">
                    <c:v>Predominant</c:v>
                  </c:pt>
                  <c:pt idx="5">
                    <c:v>Secundary</c:v>
                  </c:pt>
                </c:lvl>
                <c:lvl>
                  <c:pt idx="0">
                    <c:v>Question 1</c:v>
                  </c:pt>
                  <c:pt idx="2">
                    <c:v>Question 2</c:v>
                  </c:pt>
                  <c:pt idx="4">
                    <c:v>Question 3</c:v>
                  </c:pt>
                </c:lvl>
              </c:multiLvlStrCache>
            </c:multiLvlStrRef>
          </c:cat>
          <c:val>
            <c:numRef>
              <c:f>'Questions-Student-Group-A'!$B$12:$G$12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03-43F5-ABC0-85BF869C45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2588872"/>
        <c:axId val="592589200"/>
      </c:barChart>
      <c:catAx>
        <c:axId val="59258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589200"/>
        <c:crosses val="autoZero"/>
        <c:auto val="1"/>
        <c:lblAlgn val="ctr"/>
        <c:lblOffset val="100"/>
        <c:noMultiLvlLbl val="0"/>
      </c:catAx>
      <c:valAx>
        <c:axId val="5925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58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Emotions Median/Balanced-Question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35-4816-8980-C5A1FF6D3F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35-4816-8980-C5A1FF6D3F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35-4816-8980-C5A1FF6D3F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35-4816-8980-C5A1FF6D3F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35-4816-8980-C5A1FF6D3F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135-4816-8980-C5A1FF6D3F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135-4816-8980-C5A1FF6D3F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135-4816-8980-C5A1FF6D3F2B}"/>
              </c:ext>
            </c:extLst>
          </c:dPt>
          <c:cat>
            <c:strRef>
              <c:f>'Questions-Student-Group-A'!$A$19:$A$26</c:f>
              <c:strCache>
                <c:ptCount val="8"/>
                <c:pt idx="0">
                  <c:v>Anger</c:v>
                </c:pt>
                <c:pt idx="1">
                  <c:v>Contempt</c:v>
                </c:pt>
                <c:pt idx="2">
                  <c:v>Disgust</c:v>
                </c:pt>
                <c:pt idx="3">
                  <c:v>Fear</c:v>
                </c:pt>
                <c:pt idx="4">
                  <c:v>Happiness</c:v>
                </c:pt>
                <c:pt idx="5">
                  <c:v>Neutral</c:v>
                </c:pt>
                <c:pt idx="6">
                  <c:v>Sadness</c:v>
                </c:pt>
                <c:pt idx="7">
                  <c:v>Surprise</c:v>
                </c:pt>
              </c:strCache>
            </c:strRef>
          </c:cat>
          <c:val>
            <c:numRef>
              <c:f>'Questions-Student-Group-A'!$H$19:$H$26</c:f>
              <c:numCache>
                <c:formatCode>0.000</c:formatCode>
                <c:ptCount val="8"/>
                <c:pt idx="0">
                  <c:v>0</c:v>
                </c:pt>
                <c:pt idx="1">
                  <c:v>5.7331642859341142E-2</c:v>
                </c:pt>
                <c:pt idx="2">
                  <c:v>0</c:v>
                </c:pt>
                <c:pt idx="3">
                  <c:v>0</c:v>
                </c:pt>
                <c:pt idx="4">
                  <c:v>0.18601994741948674</c:v>
                </c:pt>
                <c:pt idx="5">
                  <c:v>0.73921164449656351</c:v>
                </c:pt>
                <c:pt idx="6">
                  <c:v>1.0105867828612929E-2</c:v>
                </c:pt>
                <c:pt idx="7">
                  <c:v>2.7301566552546948E-3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9-47E8-A569-0D9316AAF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Emotions Median/Balanced-Question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ED-4E01-A0A2-23C7C3F61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ED-4E01-A0A2-23C7C3F61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ED-4E01-A0A2-23C7C3F61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ED-4E01-A0A2-23C7C3F617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ED-4E01-A0A2-23C7C3F617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ED-4E01-A0A2-23C7C3F617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ED-4E01-A0A2-23C7C3F617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ED-4E01-A0A2-23C7C3F6176F}"/>
              </c:ext>
            </c:extLst>
          </c:dPt>
          <c:cat>
            <c:strRef>
              <c:f>'Questions-Student-Group-A'!$A$32:$A$39</c:f>
              <c:strCache>
                <c:ptCount val="8"/>
                <c:pt idx="0">
                  <c:v>Anger</c:v>
                </c:pt>
                <c:pt idx="1">
                  <c:v>Contempt</c:v>
                </c:pt>
                <c:pt idx="2">
                  <c:v>Disgust</c:v>
                </c:pt>
                <c:pt idx="3">
                  <c:v>Fear</c:v>
                </c:pt>
                <c:pt idx="4">
                  <c:v>Happiness</c:v>
                </c:pt>
                <c:pt idx="5">
                  <c:v>Neutral</c:v>
                </c:pt>
                <c:pt idx="6">
                  <c:v>Sadness</c:v>
                </c:pt>
                <c:pt idx="7">
                  <c:v>Surprise</c:v>
                </c:pt>
              </c:strCache>
            </c:strRef>
          </c:cat>
          <c:val>
            <c:numRef>
              <c:f>'Questions-Student-Group-A'!$H$32:$H$39</c:f>
              <c:numCache>
                <c:formatCode>0.000</c:formatCode>
                <c:ptCount val="8"/>
                <c:pt idx="0">
                  <c:v>4.0140818749766411E-4</c:v>
                </c:pt>
                <c:pt idx="1">
                  <c:v>3.050702224982247E-3</c:v>
                </c:pt>
                <c:pt idx="2">
                  <c:v>0</c:v>
                </c:pt>
                <c:pt idx="3">
                  <c:v>0</c:v>
                </c:pt>
                <c:pt idx="4">
                  <c:v>0.14369515866409072</c:v>
                </c:pt>
                <c:pt idx="5">
                  <c:v>0.72471652676684817</c:v>
                </c:pt>
                <c:pt idx="6">
                  <c:v>4.6459459096647955E-2</c:v>
                </c:pt>
                <c:pt idx="7">
                  <c:v>7.1232723895912065E-2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8-4720-93B0-EB687DBC1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Emotions Median/Balanced-Question 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93-4A49-AB61-0CF1222B9E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93-4A49-AB61-0CF1222B9E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93-4A49-AB61-0CF1222B9E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93-4A49-AB61-0CF1222B9E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93-4A49-AB61-0CF1222B9E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93-4A49-AB61-0CF1222B9E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B93-4A49-AB61-0CF1222B9E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B93-4A49-AB61-0CF1222B9E9C}"/>
              </c:ext>
            </c:extLst>
          </c:dPt>
          <c:cat>
            <c:strRef>
              <c:f>'Questions-Student-Group-A'!$A$45:$A$52</c:f>
              <c:strCache>
                <c:ptCount val="8"/>
                <c:pt idx="0">
                  <c:v>Anger</c:v>
                </c:pt>
                <c:pt idx="1">
                  <c:v>Contempt</c:v>
                </c:pt>
                <c:pt idx="2">
                  <c:v>Disgust</c:v>
                </c:pt>
                <c:pt idx="3">
                  <c:v>Fear</c:v>
                </c:pt>
                <c:pt idx="4">
                  <c:v>Happiness</c:v>
                </c:pt>
                <c:pt idx="5">
                  <c:v>Neutral</c:v>
                </c:pt>
                <c:pt idx="6">
                  <c:v>Sadness</c:v>
                </c:pt>
                <c:pt idx="7">
                  <c:v>Surprise</c:v>
                </c:pt>
              </c:strCache>
            </c:strRef>
          </c:cat>
          <c:val>
            <c:numRef>
              <c:f>'Questions-Student-Group-A'!$H$45:$H$52</c:f>
              <c:numCache>
                <c:formatCode>0.000</c:formatCode>
                <c:ptCount val="8"/>
                <c:pt idx="0">
                  <c:v>4.2673650646712436E-3</c:v>
                </c:pt>
                <c:pt idx="1">
                  <c:v>4.9147582662460852E-2</c:v>
                </c:pt>
                <c:pt idx="2">
                  <c:v>0</c:v>
                </c:pt>
                <c:pt idx="3">
                  <c:v>0</c:v>
                </c:pt>
                <c:pt idx="4">
                  <c:v>0.18838206135101318</c:v>
                </c:pt>
                <c:pt idx="5">
                  <c:v>0.73036545897194616</c:v>
                </c:pt>
                <c:pt idx="6">
                  <c:v>9.3986752037851298E-3</c:v>
                </c:pt>
                <c:pt idx="7">
                  <c:v>2.0944123016791378E-3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B-4DA2-8FDF-C89F4F690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Predomiant - Question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'Questions-Student-Group-A'!$D$18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'Questions-Student-Group-A'!$A$19:$A$26</c:f>
              <c:strCache>
                <c:ptCount val="8"/>
                <c:pt idx="0">
                  <c:v>Anger</c:v>
                </c:pt>
                <c:pt idx="1">
                  <c:v>Contempt</c:v>
                </c:pt>
                <c:pt idx="2">
                  <c:v>Disgust</c:v>
                </c:pt>
                <c:pt idx="3">
                  <c:v>Fear</c:v>
                </c:pt>
                <c:pt idx="4">
                  <c:v>Happiness</c:v>
                </c:pt>
                <c:pt idx="5">
                  <c:v>Neutral</c:v>
                </c:pt>
                <c:pt idx="6">
                  <c:v>Sadness</c:v>
                </c:pt>
                <c:pt idx="7">
                  <c:v>Surprise</c:v>
                </c:pt>
              </c:strCache>
            </c:strRef>
          </c:cat>
          <c:val>
            <c:numRef>
              <c:f>'Questions-Student-Group-A'!$D$19:$D$26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8.0777777777777948E-3</c:v>
                </c:pt>
                <c:pt idx="5">
                  <c:v>1.0415555555555733E-2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F-45F5-BA9B-ED414DC5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313928"/>
        <c:axId val="770314912"/>
      </c:barChart>
      <c:catAx>
        <c:axId val="77031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0314912"/>
        <c:crosses val="autoZero"/>
        <c:auto val="1"/>
        <c:lblAlgn val="ctr"/>
        <c:lblOffset val="100"/>
        <c:noMultiLvlLbl val="0"/>
      </c:catAx>
      <c:valAx>
        <c:axId val="7703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031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4761</xdr:rowOff>
    </xdr:from>
    <xdr:to>
      <xdr:col>19</xdr:col>
      <xdr:colOff>71437</xdr:colOff>
      <xdr:row>13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DFF380-C8FC-40F9-BDD3-049D19723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109537</xdr:colOff>
      <xdr:row>15</xdr:row>
      <xdr:rowOff>16668</xdr:rowOff>
    </xdr:from>
    <xdr:to>
      <xdr:col>13</xdr:col>
      <xdr:colOff>595312</xdr:colOff>
      <xdr:row>28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1267E4-68DD-45F0-AC53-9A1F16110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106828</xdr:colOff>
      <xdr:row>28</xdr:row>
      <xdr:rowOff>7144</xdr:rowOff>
    </xdr:from>
    <xdr:to>
      <xdr:col>13</xdr:col>
      <xdr:colOff>590550</xdr:colOff>
      <xdr:row>41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8BDD53-887E-47B0-983E-CB5F421C3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107155</xdr:colOff>
      <xdr:row>41</xdr:row>
      <xdr:rowOff>4763</xdr:rowOff>
    </xdr:from>
    <xdr:to>
      <xdr:col>13</xdr:col>
      <xdr:colOff>600075</xdr:colOff>
      <xdr:row>53</xdr:row>
      <xdr:rowOff>166688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E7EFEE8-CA79-4AF6-A32B-63E2F687B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4761</xdr:rowOff>
    </xdr:from>
    <xdr:to>
      <xdr:col>24</xdr:col>
      <xdr:colOff>114300</xdr:colOff>
      <xdr:row>13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62447F-49B6-C16C-1737-EA9041E1C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109537</xdr:colOff>
      <xdr:row>15</xdr:row>
      <xdr:rowOff>16668</xdr:rowOff>
    </xdr:from>
    <xdr:to>
      <xdr:col>13</xdr:col>
      <xdr:colOff>595312</xdr:colOff>
      <xdr:row>28</xdr:row>
      <xdr:rowOff>4763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3A9D74-1E5B-C39D-FE89-475775B9D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106828</xdr:colOff>
      <xdr:row>28</xdr:row>
      <xdr:rowOff>7144</xdr:rowOff>
    </xdr:from>
    <xdr:to>
      <xdr:col>13</xdr:col>
      <xdr:colOff>590550</xdr:colOff>
      <xdr:row>41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BA5388-C75D-8633-8652-22591605B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107155</xdr:colOff>
      <xdr:row>41</xdr:row>
      <xdr:rowOff>4763</xdr:rowOff>
    </xdr:from>
    <xdr:to>
      <xdr:col>13</xdr:col>
      <xdr:colOff>600075</xdr:colOff>
      <xdr:row>53</xdr:row>
      <xdr:rowOff>166688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CBDB12A-49CC-A530-DBA7-804D7C6C2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126207</xdr:colOff>
      <xdr:row>15</xdr:row>
      <xdr:rowOff>7144</xdr:rowOff>
    </xdr:from>
    <xdr:to>
      <xdr:col>19</xdr:col>
      <xdr:colOff>104775</xdr:colOff>
      <xdr:row>27</xdr:row>
      <xdr:rowOff>176213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BF2950E-5B06-487A-C6CB-76853CBA5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295276</xdr:colOff>
      <xdr:row>15</xdr:row>
      <xdr:rowOff>9524</xdr:rowOff>
    </xdr:from>
    <xdr:to>
      <xdr:col>24</xdr:col>
      <xdr:colOff>180975</xdr:colOff>
      <xdr:row>27</xdr:row>
      <xdr:rowOff>161925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BFAAF56-D289-7B3F-28D1-5C2B42ACD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135730</xdr:colOff>
      <xdr:row>28</xdr:row>
      <xdr:rowOff>26194</xdr:rowOff>
    </xdr:from>
    <xdr:to>
      <xdr:col>19</xdr:col>
      <xdr:colOff>128587</xdr:colOff>
      <xdr:row>40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83A5AF1-26F2-C866-A1A9-E6AB643E9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311942</xdr:colOff>
      <xdr:row>28</xdr:row>
      <xdr:rowOff>30956</xdr:rowOff>
    </xdr:from>
    <xdr:to>
      <xdr:col>24</xdr:col>
      <xdr:colOff>190500</xdr:colOff>
      <xdr:row>40</xdr:row>
      <xdr:rowOff>142875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04C10E5-C994-93EB-578D-3F54E2DD2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126205</xdr:colOff>
      <xdr:row>41</xdr:row>
      <xdr:rowOff>26193</xdr:rowOff>
    </xdr:from>
    <xdr:to>
      <xdr:col>19</xdr:col>
      <xdr:colOff>152400</xdr:colOff>
      <xdr:row>53</xdr:row>
      <xdr:rowOff>152400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F621FE2-1977-8249-1619-366EF3C54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326230</xdr:colOff>
      <xdr:row>41</xdr:row>
      <xdr:rowOff>64292</xdr:rowOff>
    </xdr:from>
    <xdr:to>
      <xdr:col>24</xdr:col>
      <xdr:colOff>238125</xdr:colOff>
      <xdr:row>53</xdr:row>
      <xdr:rowOff>128587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1AA06EA-BBB2-7640-D36E-6C242C616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4761</xdr:rowOff>
    </xdr:from>
    <xdr:to>
      <xdr:col>24</xdr:col>
      <xdr:colOff>114300</xdr:colOff>
      <xdr:row>13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D696AA-6B7A-4EBB-8627-ED6ED85FC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109537</xdr:colOff>
      <xdr:row>15</xdr:row>
      <xdr:rowOff>16668</xdr:rowOff>
    </xdr:from>
    <xdr:to>
      <xdr:col>13</xdr:col>
      <xdr:colOff>595312</xdr:colOff>
      <xdr:row>28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6B4BA1-4719-4EA5-B1CE-9B8424CF0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106828</xdr:colOff>
      <xdr:row>28</xdr:row>
      <xdr:rowOff>7144</xdr:rowOff>
    </xdr:from>
    <xdr:to>
      <xdr:col>13</xdr:col>
      <xdr:colOff>590550</xdr:colOff>
      <xdr:row>41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70251D-1D1A-49D2-9595-BB63D53CA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107155</xdr:colOff>
      <xdr:row>41</xdr:row>
      <xdr:rowOff>4763</xdr:rowOff>
    </xdr:from>
    <xdr:to>
      <xdr:col>13</xdr:col>
      <xdr:colOff>600075</xdr:colOff>
      <xdr:row>53</xdr:row>
      <xdr:rowOff>166688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423CA44-7603-475A-AE84-CD49626EC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126207</xdr:colOff>
      <xdr:row>15</xdr:row>
      <xdr:rowOff>7144</xdr:rowOff>
    </xdr:from>
    <xdr:to>
      <xdr:col>19</xdr:col>
      <xdr:colOff>104775</xdr:colOff>
      <xdr:row>27</xdr:row>
      <xdr:rowOff>176213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EE6B5-CBBC-4BC9-9A19-5F4D00E9C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295276</xdr:colOff>
      <xdr:row>15</xdr:row>
      <xdr:rowOff>9524</xdr:rowOff>
    </xdr:from>
    <xdr:to>
      <xdr:col>24</xdr:col>
      <xdr:colOff>180975</xdr:colOff>
      <xdr:row>27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483B6B5-E3D2-42DC-92C3-7B2E3D01D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135730</xdr:colOff>
      <xdr:row>28</xdr:row>
      <xdr:rowOff>26194</xdr:rowOff>
    </xdr:from>
    <xdr:to>
      <xdr:col>19</xdr:col>
      <xdr:colOff>128587</xdr:colOff>
      <xdr:row>40</xdr:row>
      <xdr:rowOff>133350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D933D9F-0098-452C-B22F-EA0920C57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311942</xdr:colOff>
      <xdr:row>28</xdr:row>
      <xdr:rowOff>30956</xdr:rowOff>
    </xdr:from>
    <xdr:to>
      <xdr:col>24</xdr:col>
      <xdr:colOff>190500</xdr:colOff>
      <xdr:row>40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DF150FE-CA68-413A-95D0-F1987B70C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126205</xdr:colOff>
      <xdr:row>41</xdr:row>
      <xdr:rowOff>26193</xdr:rowOff>
    </xdr:from>
    <xdr:to>
      <xdr:col>19</xdr:col>
      <xdr:colOff>152400</xdr:colOff>
      <xdr:row>53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E5A58F2-36C5-4707-8FDF-F83479788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326230</xdr:colOff>
      <xdr:row>41</xdr:row>
      <xdr:rowOff>64292</xdr:rowOff>
    </xdr:from>
    <xdr:to>
      <xdr:col>24</xdr:col>
      <xdr:colOff>238125</xdr:colOff>
      <xdr:row>53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E3C8DFA-2CED-4A24-AAAE-7257CBA55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9A3B-BFB4-444A-934F-0AD0694CF397}">
  <dimension ref="A1:L79"/>
  <sheetViews>
    <sheetView zoomScaleNormal="100" workbookViewId="0">
      <selection activeCell="B19" sqref="B19"/>
    </sheetView>
  </sheetViews>
  <sheetFormatPr defaultRowHeight="14.25" x14ac:dyDescent="0.45"/>
  <cols>
    <col min="1" max="1" width="18.86328125" customWidth="1"/>
    <col min="2" max="7" width="11.265625" customWidth="1"/>
    <col min="8" max="8" width="16.1328125" customWidth="1"/>
  </cols>
  <sheetData>
    <row r="1" spans="1:7" x14ac:dyDescent="0.45">
      <c r="A1" t="s">
        <v>44</v>
      </c>
      <c r="B1">
        <v>8</v>
      </c>
      <c r="D1" s="38" t="s">
        <v>47</v>
      </c>
      <c r="E1" s="38"/>
      <c r="F1" s="38"/>
      <c r="G1" s="38"/>
    </row>
    <row r="2" spans="1:7" x14ac:dyDescent="0.45">
      <c r="B2" s="37" t="s">
        <v>32</v>
      </c>
      <c r="C2" s="37"/>
      <c r="D2" s="37"/>
      <c r="E2" s="37"/>
      <c r="F2" s="37"/>
      <c r="G2" s="37"/>
    </row>
    <row r="3" spans="1:7" x14ac:dyDescent="0.45">
      <c r="B3" s="38" t="s">
        <v>0</v>
      </c>
      <c r="C3" s="38"/>
      <c r="D3" s="38" t="s">
        <v>1</v>
      </c>
      <c r="E3" s="38"/>
      <c r="F3" s="38" t="s">
        <v>2</v>
      </c>
      <c r="G3" s="38"/>
    </row>
    <row r="4" spans="1:7" x14ac:dyDescent="0.45">
      <c r="B4" t="s">
        <v>12</v>
      </c>
      <c r="C4" t="s">
        <v>31</v>
      </c>
      <c r="D4" t="s">
        <v>12</v>
      </c>
      <c r="E4" t="s">
        <v>31</v>
      </c>
      <c r="F4" t="s">
        <v>12</v>
      </c>
      <c r="G4" t="s">
        <v>31</v>
      </c>
    </row>
    <row r="5" spans="1:7" x14ac:dyDescent="0.45">
      <c r="A5" t="s">
        <v>14</v>
      </c>
      <c r="B5">
        <f>'Developer (1)'!B18+'Developer (2)'!B18+'Specialist (3)'!B18+'Specialist (4)'!B18+'Specialist (5)'!B18+'Specialist (6)'!B18+'Specialist (7)'!B18+'Specialist (8)'!B18</f>
        <v>2</v>
      </c>
      <c r="C5">
        <f>'Developer (1)'!D18+'Developer (2)'!D18+'Specialist (3)'!D18+'Specialist (4)'!D18+'Specialist (5)'!D18+'Specialist (6)'!D18+'Specialist (7)'!D18+'Specialist (8)'!D18</f>
        <v>4</v>
      </c>
      <c r="D5">
        <f>'Developer (1)'!H18+'Developer (2)'!H18+'Specialist (3)'!H18+'Specialist (4)'!H18+'Specialist (5)'!H18+'Specialist (6)'!H18+'Specialist (7)'!H18+'Specialist (8)'!H18</f>
        <v>0</v>
      </c>
      <c r="E5">
        <f>'Developer (1)'!J18+'Developer (2)'!J18+'Specialist (3)'!J18+'Specialist (4)'!J18+'Specialist (5)'!J18+'Specialist (6)'!J18+'Specialist (7)'!J18+'Specialist (8)'!J18</f>
        <v>2</v>
      </c>
      <c r="F5">
        <f>'Developer (1)'!N18+'Developer (2)'!N18+'Specialist (3)'!N18+'Specialist (4)'!N18+'Specialist (5)'!N18+'Specialist (6)'!N18+'Specialist (7)'!N18+'Specialist (8)'!N18</f>
        <v>0</v>
      </c>
      <c r="G5">
        <f>'Developer (1)'!P18+'Developer (2)'!P18+'Specialist (3)'!P18+'Specialist (4)'!P18+'Specialist (5)'!P18+'Specialist (6)'!P18+'Specialist (7)'!P18+'Specialist (8)'!P18</f>
        <v>3</v>
      </c>
    </row>
    <row r="6" spans="1:7" x14ac:dyDescent="0.45">
      <c r="A6" t="s">
        <v>15</v>
      </c>
      <c r="B6">
        <f>'Developer (1)'!B19+'Developer (2)'!B19+'Specialist (3)'!B19+'Specialist (4)'!B19+'Specialist (5)'!B19+'Specialist (6)'!B19+'Specialist (7)'!B19+'Specialist (8)'!B19</f>
        <v>0</v>
      </c>
      <c r="C6">
        <f>'Developer (1)'!D19+'Developer (2)'!D19+'Specialist (3)'!D19+'Specialist (4)'!D19+'Specialist (5)'!D19+'Specialist (6)'!D19+'Specialist (7)'!D19+'Specialist (8)'!D19</f>
        <v>6</v>
      </c>
      <c r="D6">
        <f>'Developer (1)'!H19+'Developer (2)'!H19+'Specialist (3)'!H19+'Specialist (4)'!H19+'Specialist (5)'!H19+'Specialist (6)'!H19+'Specialist (7)'!H19+'Specialist (8)'!H19</f>
        <v>0</v>
      </c>
      <c r="E6">
        <f>'Developer (1)'!J19+'Developer (2)'!J19+'Specialist (3)'!J19+'Specialist (4)'!J19+'Specialist (5)'!J19+'Specialist (6)'!J19+'Specialist (7)'!J19+'Specialist (8)'!J19</f>
        <v>7</v>
      </c>
      <c r="F6">
        <f>'Developer (1)'!N19+'Developer (2)'!N19+'Specialist (3)'!N19+'Specialist (4)'!N19+'Specialist (5)'!N19+'Specialist (6)'!N19+'Specialist (7)'!N19+'Specialist (8)'!N19</f>
        <v>0</v>
      </c>
      <c r="G6">
        <f>'Developer (1)'!P19+'Developer (2)'!P19+'Specialist (3)'!P19+'Specialist (4)'!P19+'Specialist (5)'!P19+'Specialist (6)'!P19+'Specialist (7)'!P19+'Specialist (8)'!P19</f>
        <v>11</v>
      </c>
    </row>
    <row r="7" spans="1:7" x14ac:dyDescent="0.45">
      <c r="A7" t="s">
        <v>16</v>
      </c>
      <c r="B7">
        <f>'Developer (1)'!B20+'Developer (2)'!B20+'Specialist (3)'!B20+'Specialist (4)'!B20+'Specialist (5)'!B20+'Specialist (6)'!B20+'Specialist (7)'!B20+'Specialist (8)'!B20</f>
        <v>0</v>
      </c>
      <c r="C7">
        <f>'Developer (1)'!D20+'Developer (2)'!D20+'Specialist (3)'!D20+'Specialist (4)'!D20+'Specialist (5)'!D20+'Specialist (6)'!D20+'Specialist (7)'!D20+'Specialist (8)'!D20</f>
        <v>1</v>
      </c>
      <c r="D7">
        <f>'Developer (1)'!H20+'Developer (2)'!H20+'Specialist (3)'!H20+'Specialist (4)'!H20+'Specialist (5)'!H20+'Specialist (6)'!H20+'Specialist (7)'!H20+'Specialist (8)'!H20</f>
        <v>0</v>
      </c>
      <c r="E7">
        <f>'Developer (1)'!J20+'Developer (2)'!J20+'Specialist (3)'!J20+'Specialist (4)'!J20+'Specialist (5)'!J20+'Specialist (6)'!J20+'Specialist (7)'!J20+'Specialist (8)'!J20</f>
        <v>0</v>
      </c>
      <c r="F7">
        <f>'Developer (1)'!N20+'Developer (2)'!N20+'Specialist (3)'!N20+'Specialist (4)'!N20+'Specialist (5)'!N20+'Specialist (6)'!N20+'Specialist (7)'!N20+'Specialist (8)'!N20</f>
        <v>0</v>
      </c>
      <c r="G7">
        <f>'Developer (1)'!P20+'Developer (2)'!P20+'Specialist (3)'!P20+'Specialist (4)'!P20+'Specialist (5)'!P20+'Specialist (6)'!P20+'Specialist (7)'!P20+'Specialist (8)'!P20</f>
        <v>0</v>
      </c>
    </row>
    <row r="8" spans="1:7" x14ac:dyDescent="0.45">
      <c r="A8" t="s">
        <v>17</v>
      </c>
      <c r="B8">
        <f>'Developer (1)'!B21+'Developer (2)'!B21+'Specialist (3)'!B21+'Specialist (4)'!B21+'Specialist (5)'!B21+'Specialist (6)'!B21+'Specialist (7)'!B21+'Specialist (8)'!B21</f>
        <v>0</v>
      </c>
      <c r="C8">
        <f>'Developer (1)'!D21+'Developer (2)'!D21+'Specialist (3)'!D21+'Specialist (4)'!D21+'Specialist (5)'!D21+'Specialist (6)'!D21+'Specialist (7)'!D21+'Specialist (8)'!D21</f>
        <v>0</v>
      </c>
      <c r="D8">
        <f>'Developer (1)'!H21+'Developer (2)'!H21+'Specialist (3)'!H21+'Specialist (4)'!H21+'Specialist (5)'!H21+'Specialist (6)'!H21+'Specialist (7)'!H21+'Specialist (8)'!H21</f>
        <v>0</v>
      </c>
      <c r="E8">
        <f>'Developer (1)'!J21+'Developer (2)'!J21+'Specialist (3)'!J21+'Specialist (4)'!J21+'Specialist (5)'!J21+'Specialist (6)'!J21+'Specialist (7)'!J21+'Specialist (8)'!J21</f>
        <v>0</v>
      </c>
      <c r="F8">
        <f>'Developer (1)'!N21+'Developer (2)'!N21+'Specialist (3)'!N21+'Specialist (4)'!N21+'Specialist (5)'!N21+'Specialist (6)'!N21+'Specialist (7)'!N21+'Specialist (8)'!N21</f>
        <v>0</v>
      </c>
      <c r="G8">
        <f>'Developer (1)'!P21+'Developer (2)'!P21+'Specialist (3)'!P21+'Specialist (4)'!P21+'Specialist (5)'!P21+'Specialist (6)'!P21+'Specialist (7)'!P21+'Specialist (8)'!P21</f>
        <v>2</v>
      </c>
    </row>
    <row r="9" spans="1:7" x14ac:dyDescent="0.45">
      <c r="A9" t="s">
        <v>18</v>
      </c>
      <c r="B9">
        <f>'Developer (1)'!B22+'Developer (2)'!B22+'Specialist (3)'!B22+'Specialist (4)'!B22+'Specialist (5)'!B22+'Specialist (6)'!B22+'Specialist (7)'!B22+'Specialist (8)'!B22</f>
        <v>0</v>
      </c>
      <c r="C9">
        <f>'Developer (1)'!D22+'Developer (2)'!D22+'Specialist (3)'!D22+'Specialist (4)'!D22+'Specialist (5)'!D22+'Specialist (6)'!D22+'Specialist (7)'!D22+'Specialist (8)'!D22</f>
        <v>14</v>
      </c>
      <c r="D9">
        <f>'Developer (1)'!H22+'Developer (2)'!H22+'Specialist (3)'!H22+'Specialist (4)'!H22+'Specialist (5)'!H22+'Specialist (6)'!H22+'Specialist (7)'!H22+'Specialist (8)'!H22</f>
        <v>0</v>
      </c>
      <c r="E9">
        <f>'Developer (1)'!J22+'Developer (2)'!J22+'Specialist (3)'!J22+'Specialist (4)'!J22+'Specialist (5)'!J22+'Specialist (6)'!J22+'Specialist (7)'!J22+'Specialist (8)'!J22</f>
        <v>15</v>
      </c>
      <c r="F9">
        <f>'Developer (1)'!N22+'Developer (2)'!N22+'Specialist (3)'!N22+'Specialist (4)'!N22+'Specialist (5)'!N22+'Specialist (6)'!N22+'Specialist (7)'!N22+'Specialist (8)'!N22</f>
        <v>7</v>
      </c>
      <c r="G9">
        <f>'Developer (1)'!P22+'Developer (2)'!P22+'Specialist (3)'!P22+'Specialist (4)'!P22+'Specialist (5)'!P22+'Specialist (6)'!P22+'Specialist (7)'!P22+'Specialist (8)'!P22</f>
        <v>12</v>
      </c>
    </row>
    <row r="10" spans="1:7" x14ac:dyDescent="0.45">
      <c r="A10" t="s">
        <v>19</v>
      </c>
      <c r="B10">
        <f>'Developer (1)'!B23+'Developer (2)'!B23+'Specialist (3)'!B23+'Specialist (4)'!B23+'Specialist (5)'!B23+'Specialist (6)'!B23+'Specialist (7)'!B23+'Specialist (8)'!B23</f>
        <v>77</v>
      </c>
      <c r="C10">
        <f>'Developer (1)'!D23+'Developer (2)'!D23+'Specialist (3)'!D23+'Specialist (4)'!D23+'Specialist (5)'!D23+'Specialist (6)'!D23+'Specialist (7)'!D23+'Specialist (8)'!D23</f>
        <v>0</v>
      </c>
      <c r="D10">
        <f>'Developer (1)'!H23+'Developer (2)'!H23+'Specialist (3)'!H23+'Specialist (4)'!H23+'Specialist (5)'!H23+'Specialist (6)'!H23+'Specialist (7)'!H23+'Specialist (8)'!H23</f>
        <v>63</v>
      </c>
      <c r="E10">
        <f>'Developer (1)'!J23+'Developer (2)'!J23+'Specialist (3)'!J23+'Specialist (4)'!J23+'Specialist (5)'!J23+'Specialist (6)'!J23+'Specialist (7)'!J23+'Specialist (8)'!J23</f>
        <v>0</v>
      </c>
      <c r="F10">
        <f>'Developer (1)'!N23+'Developer (2)'!N23+'Specialist (3)'!N23+'Specialist (4)'!N23+'Specialist (5)'!N23+'Specialist (6)'!N23+'Specialist (7)'!N23+'Specialist (8)'!N23</f>
        <v>67</v>
      </c>
      <c r="G10">
        <f>'Developer (1)'!P23+'Developer (2)'!P23+'Specialist (3)'!P23+'Specialist (4)'!P23+'Specialist (5)'!P23+'Specialist (6)'!P23+'Specialist (7)'!P23+'Specialist (8)'!P23</f>
        <v>1</v>
      </c>
    </row>
    <row r="11" spans="1:7" x14ac:dyDescent="0.45">
      <c r="A11" t="s">
        <v>20</v>
      </c>
      <c r="B11">
        <f>'Developer (1)'!B24+'Developer (2)'!B24+'Specialist (3)'!B24+'Specialist (4)'!B24+'Specialist (5)'!B24+'Specialist (6)'!B24+'Specialist (7)'!B24+'Specialist (8)'!B24</f>
        <v>0</v>
      </c>
      <c r="C11">
        <f>'Developer (1)'!D24+'Developer (2)'!D24+'Specialist (3)'!D24+'Specialist (4)'!D24+'Specialist (5)'!D24+'Specialist (6)'!D24+'Specialist (7)'!D24+'Specialist (8)'!D24</f>
        <v>38</v>
      </c>
      <c r="D11">
        <f>'Developer (1)'!H24+'Developer (2)'!H24+'Specialist (3)'!H24+'Specialist (4)'!H24+'Specialist (5)'!H24+'Specialist (6)'!H24+'Specialist (7)'!H24+'Specialist (8)'!H24</f>
        <v>0</v>
      </c>
      <c r="E11">
        <f>'Developer (1)'!J24+'Developer (2)'!J24+'Specialist (3)'!J24+'Specialist (4)'!J24+'Specialist (5)'!J24+'Specialist (6)'!J24+'Specialist (7)'!J24+'Specialist (8)'!J24</f>
        <v>33</v>
      </c>
      <c r="F11">
        <f>'Developer (1)'!N24+'Developer (2)'!N24+'Specialist (3)'!N24+'Specialist (4)'!N24+'Specialist (5)'!N24+'Specialist (6)'!N24+'Specialist (7)'!N24+'Specialist (8)'!N24</f>
        <v>0</v>
      </c>
      <c r="G11">
        <f>'Developer (1)'!P24+'Developer (2)'!P24+'Specialist (3)'!P24+'Specialist (4)'!P24+'Specialist (5)'!P24+'Specialist (6)'!P24+'Specialist (7)'!P24+'Specialist (8)'!P24</f>
        <v>31</v>
      </c>
    </row>
    <row r="12" spans="1:7" x14ac:dyDescent="0.45">
      <c r="A12" t="s">
        <v>24</v>
      </c>
      <c r="B12">
        <f>'Developer (1)'!B25+'Developer (2)'!B25+'Specialist (3)'!B25+'Specialist (4)'!B25+'Specialist (5)'!B25+'Specialist (6)'!B25+'Specialist (7)'!B25+'Specialist (8)'!B25</f>
        <v>0</v>
      </c>
      <c r="C12">
        <f>'Developer (1)'!D25+'Developer (2)'!D25+'Specialist (3)'!D25+'Specialist (4)'!D25+'Specialist (5)'!D25+'Specialist (6)'!D25+'Specialist (7)'!D25+'Specialist (8)'!D25</f>
        <v>1</v>
      </c>
      <c r="D12">
        <f>'Developer (1)'!H25+'Developer (2)'!H25+'Specialist (3)'!H25+'Specialist (4)'!H25+'Specialist (5)'!H25+'Specialist (6)'!H25+'Specialist (7)'!H25+'Specialist (8)'!H25</f>
        <v>0</v>
      </c>
      <c r="E12">
        <f>'Developer (1)'!J25+'Developer (2)'!J25+'Specialist (3)'!J25+'Specialist (4)'!J25+'Specialist (5)'!J25+'Specialist (6)'!J25+'Specialist (7)'!J25+'Specialist (8)'!J25</f>
        <v>0</v>
      </c>
      <c r="F12">
        <f>'Developer (1)'!N25+'Developer (2)'!N25+'Specialist (3)'!N25+'Specialist (4)'!N25+'Specialist (5)'!N25+'Specialist (6)'!N25+'Specialist (7)'!N25+'Specialist (8)'!N25</f>
        <v>4</v>
      </c>
      <c r="G12">
        <f>'Developer (1)'!P25+'Developer (2)'!P25+'Specialist (3)'!P25+'Specialist (4)'!P25+'Specialist (5)'!P25+'Specialist (6)'!P25+'Specialist (7)'!P25+'Specialist (8)'!P25</f>
        <v>1</v>
      </c>
    </row>
    <row r="13" spans="1:7" x14ac:dyDescent="0.45">
      <c r="A13" t="s">
        <v>29</v>
      </c>
      <c r="B13" s="13">
        <f>(('Developer (1)'!C14)+('Developer (2)'!C14)+('Specialist (3)'!C14)+('Specialist (4)'!C14)+('Specialist (5)'!C14)+('Specialist (6)'!C14)+('Specialist (7)'!C14)+('Specialist (8)'!C14))/B1</f>
        <v>0.96067638888888895</v>
      </c>
      <c r="C13" s="13">
        <f>(('Developer (1)'!E14)+('Developer (2)'!E14)+('Specialist (3)'!E14)+('Specialist (4)'!E14)+('Specialist (5)'!E14)+('Specialist (6)'!E14)+('Specialist (7)'!E14)+('Specialist (8)'!E14))/B1</f>
        <v>3.2108333333333336E-2</v>
      </c>
      <c r="D13" s="13">
        <f>(('Developer (1)'!I14)+('Developer (2)'!I14)+('Specialist (3)'!I14)+('Specialist (4)'!I14)+('Specialist (5)'!I14)+('Specialist (6)'!I14)+('Specialist (7)'!I14)+('Specialist (8)'!I14))/B1</f>
        <v>0.95342187499999997</v>
      </c>
      <c r="E13" s="13">
        <f>(('Developer (1)'!K14)+('Developer (2)'!K14)+('Specialist (3)'!K14)+('Specialist (4)'!K14)+('Specialist (5)'!K14)+('Specialist (6)'!K14)+('Specialist (7)'!K14)+('Specialist (8)'!K14))/B1</f>
        <v>4.2037499999999998E-2</v>
      </c>
      <c r="F13" s="13">
        <f>(('Developer (1)'!O14)+('Developer (2)'!O14)+('Specialist (3)'!O14)+('Specialist (4)'!O14)+('Specialist (5)'!O14)+('Specialist (6)'!O14)+('Specialist (7)'!O14)+('Specialist (8)'!O14))/B1</f>
        <v>0.90035833333333326</v>
      </c>
      <c r="G13" s="13">
        <f>(('Developer (1)'!Q14)+('Developer (2)'!Q14)+('Specialist (3)'!Q14)+('Specialist (4)'!Q14)+('Specialist (5)'!Q14)+('Specialist (6)'!Q14)+('Specialist (7)'!Q14)+('Specialist (8)'!Q14))/B1</f>
        <v>5.7733333333333338E-2</v>
      </c>
    </row>
    <row r="14" spans="1:7" x14ac:dyDescent="0.45">
      <c r="A14" t="s">
        <v>43</v>
      </c>
      <c r="B14" s="39">
        <f>B27</f>
        <v>7.2152777777777927E-3</v>
      </c>
      <c r="C14" s="39"/>
      <c r="D14" s="39">
        <f>B40</f>
        <v>4.5406250000000065E-3</v>
      </c>
      <c r="E14" s="39"/>
      <c r="F14" s="39">
        <f>B53</f>
        <v>4.1908333333333395E-2</v>
      </c>
      <c r="G14" s="39"/>
    </row>
    <row r="15" spans="1:7" x14ac:dyDescent="0.45">
      <c r="B15" s="37" t="s">
        <v>33</v>
      </c>
      <c r="C15" s="37"/>
      <c r="D15" s="37"/>
      <c r="E15" s="37"/>
      <c r="F15" s="37"/>
      <c r="G15" s="37"/>
    </row>
    <row r="16" spans="1:7" x14ac:dyDescent="0.45">
      <c r="B16" s="38" t="s">
        <v>0</v>
      </c>
      <c r="C16" s="38"/>
      <c r="D16" s="38"/>
      <c r="E16" s="38"/>
      <c r="F16" s="38"/>
      <c r="G16" s="38"/>
    </row>
    <row r="17" spans="1:8" x14ac:dyDescent="0.45">
      <c r="B17" s="38" t="s">
        <v>12</v>
      </c>
      <c r="C17" s="38"/>
      <c r="D17" s="38"/>
      <c r="E17" s="38" t="s">
        <v>31</v>
      </c>
      <c r="F17" s="38"/>
      <c r="G17" s="38"/>
      <c r="H17" s="26" t="s">
        <v>38</v>
      </c>
    </row>
    <row r="18" spans="1:8" x14ac:dyDescent="0.45">
      <c r="B18" s="26" t="s">
        <v>35</v>
      </c>
      <c r="C18" s="26" t="s">
        <v>36</v>
      </c>
      <c r="D18" s="26" t="s">
        <v>37</v>
      </c>
      <c r="E18" s="26" t="s">
        <v>35</v>
      </c>
      <c r="F18" s="26" t="s">
        <v>36</v>
      </c>
      <c r="G18" s="26" t="s">
        <v>37</v>
      </c>
      <c r="H18" s="26" t="s">
        <v>39</v>
      </c>
    </row>
    <row r="19" spans="1:8" x14ac:dyDescent="0.45">
      <c r="A19" t="s">
        <v>14</v>
      </c>
      <c r="B19" s="8">
        <f>('Developer (1)'!B30+'Developer (2)'!B30+'Specialist (3)'!B30+'Specialist (4)'!B30+'Specialist (5)'!B30+'Specialist (6)'!B30+'Specialist (7)'!B30+'Specialist (8)'!B30)/$B$1</f>
        <v>0.124</v>
      </c>
      <c r="C19" s="8">
        <f>('Developer (1)'!C30+'Developer (2)'!C30+'Specialist (3)'!C30+'Specialist (4)'!C30+'Specialist (5)'!C30+'Specialist (6)'!C30+'Specialist (7)'!C30+'Specialist (8)'!C30)/$B$1</f>
        <v>0.124</v>
      </c>
      <c r="E19" s="8">
        <f>('Developer (1)'!B40+'Developer (2)'!B40+'Specialist (3)'!B40+'Specialist (4)'!B40+'Specialist (5)'!B40+'Specialist (6)'!B40+'Specialist (7)'!B40+'Specialist (8)'!B40)/$B$1</f>
        <v>3.7500000000000001E-4</v>
      </c>
      <c r="F19" s="8">
        <f>('Developer (1)'!C40+'Developer (2)'!C40+'Specialist (3)'!C40+'Specialist (4)'!C40+'Specialist (5)'!C40+'Specialist (6)'!C40+'Specialist (7)'!C40+'Specialist (8)'!C40)/$B$1</f>
        <v>1.25E-4</v>
      </c>
      <c r="H19" s="8">
        <f t="shared" ref="H19:H26" si="0">(($B$13*C19)/SUM($C$19:$C$26))+(($C$13*F19)/SUM($F$19:$F$26))</f>
        <v>0.10859048748893003</v>
      </c>
    </row>
    <row r="20" spans="1:8" x14ac:dyDescent="0.45">
      <c r="A20" t="s">
        <v>15</v>
      </c>
      <c r="B20" s="8">
        <f>('Developer (1)'!B31+'Developer (2)'!B31+'Specialist (3)'!B31+'Specialist (4)'!B31+'Specialist (5)'!B31+'Specialist (6)'!B31+'Specialist (7)'!B31+'Specialist (8)'!B31)/$B$1</f>
        <v>0</v>
      </c>
      <c r="C20" s="8">
        <f>('Developer (1)'!C31+'Developer (2)'!C31+'Specialist (3)'!C31+'Specialist (4)'!C31+'Specialist (5)'!C31+'Specialist (6)'!C31+'Specialist (7)'!C31+'Specialist (8)'!C31)/$B$1</f>
        <v>0</v>
      </c>
      <c r="E20" s="8">
        <f>('Developer (1)'!B41+'Developer (2)'!B41+'Specialist (3)'!B41+'Specialist (4)'!B41+'Specialist (5)'!B41+'Specialist (6)'!B41+'Specialist (7)'!B41+'Specialist (8)'!B41)/$B$1</f>
        <v>1.8937499999999999E-2</v>
      </c>
      <c r="F20" s="8">
        <f>('Developer (1)'!C41+'Developer (2)'!C41+'Specialist (3)'!C41+'Specialist (4)'!C41+'Specialist (5)'!C41+'Specialist (6)'!C41+'Specialist (7)'!C41+'Specialist (8)'!C41)/$B$1</f>
        <v>1.3250000000000001E-2</v>
      </c>
      <c r="H20" s="8">
        <f t="shared" si="0"/>
        <v>8.5087083333333334E-3</v>
      </c>
    </row>
    <row r="21" spans="1:8" x14ac:dyDescent="0.45">
      <c r="A21" t="s">
        <v>16</v>
      </c>
      <c r="B21" s="8">
        <f>('Developer (1)'!B32+'Developer (2)'!B32+'Specialist (3)'!B32+'Specialist (4)'!B32+'Specialist (5)'!B32+'Specialist (6)'!B32+'Specialist (7)'!B32+'Specialist (8)'!B32)/$B$1</f>
        <v>0</v>
      </c>
      <c r="C21" s="8">
        <f>('Developer (1)'!C32+'Developer (2)'!C32+'Specialist (3)'!C32+'Specialist (4)'!C32+'Specialist (5)'!C32+'Specialist (6)'!C32+'Specialist (7)'!C32+'Specialist (8)'!C32)/$B$1</f>
        <v>0</v>
      </c>
      <c r="E21" s="8">
        <f>('Developer (1)'!B42+'Developer (2)'!B42+'Specialist (3)'!B42+'Specialist (4)'!B42+'Specialist (5)'!B42+'Specialist (6)'!B42+'Specialist (7)'!B42+'Specialist (8)'!B42)/$B$1</f>
        <v>1E-3</v>
      </c>
      <c r="F21" s="8">
        <f>('Developer (1)'!C42+'Developer (2)'!C42+'Specialist (3)'!C42+'Specialist (4)'!C42+'Specialist (5)'!C42+'Specialist (6)'!C42+'Specialist (7)'!C42+'Specialist (8)'!C42)/$B$1</f>
        <v>1E-3</v>
      </c>
      <c r="H21" s="8">
        <f t="shared" si="0"/>
        <v>6.4216666666666665E-4</v>
      </c>
    </row>
    <row r="22" spans="1:8" x14ac:dyDescent="0.45">
      <c r="A22" t="s">
        <v>17</v>
      </c>
      <c r="B22" s="8">
        <f>('Developer (1)'!B33+'Developer (2)'!B33+'Specialist (3)'!B33+'Specialist (4)'!B33+'Specialist (5)'!B33+'Specialist (6)'!B33+'Specialist (7)'!B33+'Specialist (8)'!B33)/$B$1</f>
        <v>0</v>
      </c>
      <c r="C22" s="8">
        <f>('Developer (1)'!C33+'Developer (2)'!C33+'Specialist (3)'!C33+'Specialist (4)'!C33+'Specialist (5)'!C33+'Specialist (6)'!C33+'Specialist (7)'!C33+'Specialist (8)'!C33)/$B$1</f>
        <v>0</v>
      </c>
      <c r="E22" s="8">
        <f>('Developer (1)'!B43+'Developer (2)'!B43+'Specialist (3)'!B43+'Specialist (4)'!B43+'Specialist (5)'!B43+'Specialist (6)'!B43+'Specialist (7)'!B43+'Specialist (8)'!B43)/$B$1</f>
        <v>0</v>
      </c>
      <c r="F22" s="8">
        <f>('Developer (1)'!C43+'Developer (2)'!C43+'Specialist (3)'!C43+'Specialist (4)'!C43+'Specialist (5)'!C43+'Specialist (6)'!C43+'Specialist (7)'!C43+'Specialist (8)'!C43)/$B$1</f>
        <v>0</v>
      </c>
      <c r="H22" s="8">
        <f t="shared" si="0"/>
        <v>0</v>
      </c>
    </row>
    <row r="23" spans="1:8" x14ac:dyDescent="0.45">
      <c r="A23" t="s">
        <v>18</v>
      </c>
      <c r="B23" s="8">
        <f>('Developer (1)'!B34+'Developer (2)'!B34+'Specialist (3)'!B34+'Specialist (4)'!B34+'Specialist (5)'!B34+'Specialist (6)'!B34+'Specialist (7)'!B34+'Specialist (8)'!B34)/$B$1</f>
        <v>0</v>
      </c>
      <c r="C23" s="8">
        <f>('Developer (1)'!C34+'Developer (2)'!C34+'Specialist (3)'!C34+'Specialist (4)'!C34+'Specialist (5)'!C34+'Specialist (6)'!C34+'Specialist (7)'!C34+'Specialist (8)'!C34)/$B$1</f>
        <v>0</v>
      </c>
      <c r="E23" s="8">
        <f>('Developer (1)'!B44+'Developer (2)'!B44+'Specialist (3)'!B44+'Specialist (4)'!B44+'Specialist (5)'!B44+'Specialist (6)'!B44+'Specialist (7)'!B44+'Specialist (8)'!B44)/$B$1</f>
        <v>5.5468750000000006E-3</v>
      </c>
      <c r="F23" s="8">
        <f>('Developer (1)'!C44+'Developer (2)'!C44+'Specialist (3)'!C44+'Specialist (4)'!C44+'Specialist (5)'!C44+'Specialist (6)'!C44+'Specialist (7)'!C44+'Specialist (8)'!C44)/$B$1</f>
        <v>2.4375E-3</v>
      </c>
      <c r="H23" s="8">
        <f t="shared" si="0"/>
        <v>1.5652812499999998E-3</v>
      </c>
    </row>
    <row r="24" spans="1:8" x14ac:dyDescent="0.45">
      <c r="A24" t="s">
        <v>19</v>
      </c>
      <c r="B24" s="8">
        <f>('Developer (1)'!B35+'Developer (2)'!B35+'Specialist (3)'!B35+'Specialist (4)'!B35+'Specialist (5)'!B35+'Specialist (6)'!B35+'Specialist (7)'!B35+'Specialist (8)'!B35)/$B$1</f>
        <v>0.96067326388888896</v>
      </c>
      <c r="C24" s="8">
        <f>('Developer (1)'!C35+'Developer (2)'!C35+'Specialist (3)'!C35+'Specialist (4)'!C35+'Specialist (5)'!C35+'Specialist (6)'!C35+'Specialist (7)'!C35+'Specialist (8)'!C35)/$B$1</f>
        <v>0.97381249999999997</v>
      </c>
      <c r="E24" s="8">
        <f>('Developer (1)'!B45+'Developer (2)'!B45+'Specialist (3)'!B45+'Specialist (4)'!B45+'Specialist (5)'!B45+'Specialist (6)'!B45+'Specialist (7)'!B45+'Specialist (8)'!B45)/$B$1</f>
        <v>0</v>
      </c>
      <c r="F24" s="8">
        <f>('Developer (1)'!C45+'Developer (2)'!C45+'Specialist (3)'!C45+'Specialist (4)'!C45+'Specialist (5)'!C45+'Specialist (6)'!C45+'Specialist (7)'!C45+'Specialist (8)'!C45)/$B$1</f>
        <v>0</v>
      </c>
      <c r="H24" s="8">
        <f t="shared" si="0"/>
        <v>0.85216617223329238</v>
      </c>
    </row>
    <row r="25" spans="1:8" x14ac:dyDescent="0.45">
      <c r="A25" t="s">
        <v>20</v>
      </c>
      <c r="B25" s="8">
        <f>('Developer (1)'!B36+'Developer (2)'!B36+'Specialist (3)'!B36+'Specialist (4)'!B36+'Specialist (5)'!B36+'Specialist (6)'!B36+'Specialist (7)'!B36+'Specialist (8)'!B36)/$B$1</f>
        <v>0</v>
      </c>
      <c r="C25" s="8">
        <f>('Developer (1)'!C36+'Developer (2)'!C36+'Specialist (3)'!C36+'Specialist (4)'!C36+'Specialist (5)'!C36+'Specialist (6)'!C36+'Specialist (7)'!C36+'Specialist (8)'!C36)/$B$1</f>
        <v>0</v>
      </c>
      <c r="E25" s="8">
        <f>('Developer (1)'!B46+'Developer (2)'!B46+'Specialist (3)'!B46+'Specialist (4)'!B46+'Specialist (5)'!B46+'Specialist (6)'!B46+'Specialist (7)'!B46+'Specialist (8)'!B46)/$B$1</f>
        <v>3.4287500000000005E-2</v>
      </c>
      <c r="F25" s="8">
        <f>('Developer (1)'!C46+'Developer (2)'!C46+'Specialist (3)'!C46+'Specialist (4)'!C46+'Specialist (5)'!C46+'Specialist (6)'!C46+'Specialist (7)'!C46+'Specialist (8)'!C46)/$B$1</f>
        <v>3.2437500000000008E-2</v>
      </c>
      <c r="H25" s="8">
        <f t="shared" si="0"/>
        <v>2.0830281250000002E-2</v>
      </c>
    </row>
    <row r="26" spans="1:8" x14ac:dyDescent="0.45">
      <c r="A26" t="s">
        <v>24</v>
      </c>
      <c r="B26" s="8">
        <f>('Developer (1)'!B37+'Developer (2)'!B37+'Specialist (3)'!B37+'Specialist (4)'!B37+'Specialist (5)'!B37+'Specialist (6)'!B37+'Specialist (7)'!B37+'Specialist (8)'!B37)/$B$1</f>
        <v>0</v>
      </c>
      <c r="C26" s="8">
        <f>('Developer (1)'!C37+'Developer (2)'!C37+'Specialist (3)'!C37+'Specialist (4)'!C37+'Specialist (5)'!C37+'Specialist (6)'!C37+'Specialist (7)'!C37+'Specialist (8)'!C37)/$B$1</f>
        <v>0</v>
      </c>
      <c r="E26" s="8">
        <f>('Developer (1)'!B47+'Developer (2)'!B47+'Specialist (3)'!B47+'Specialist (4)'!B47+'Specialist (5)'!B47+'Specialist (6)'!B47+'Specialist (7)'!B47+'Specialist (8)'!B47)/$B$1</f>
        <v>7.5000000000000002E-4</v>
      </c>
      <c r="F26" s="8">
        <f>('Developer (1)'!C47+'Developer (2)'!C47+'Specialist (3)'!C47+'Specialist (4)'!C47+'Specialist (5)'!C47+'Specialist (6)'!C47+'Specialist (7)'!C47+'Specialist (8)'!C47)/$B$1</f>
        <v>7.5000000000000002E-4</v>
      </c>
      <c r="H26" s="8">
        <f t="shared" si="0"/>
        <v>4.8162499999999996E-4</v>
      </c>
    </row>
    <row r="27" spans="1:8" x14ac:dyDescent="0.45">
      <c r="A27" t="s">
        <v>41</v>
      </c>
      <c r="B27" s="36">
        <f>('Developer (1)'!E15+'Developer (2)'!E15+'Specialist (3)'!E15+'Specialist (4)'!E15+'Specialist (5)'!E15+'Specialist (6)'!E15+'Specialist (7)'!E15+'Specialist (8)'!E15)/B1</f>
        <v>7.2152777777777927E-3</v>
      </c>
      <c r="C27" s="36"/>
      <c r="D27" s="36"/>
      <c r="E27" s="36"/>
      <c r="F27" s="36"/>
      <c r="G27" s="36"/>
      <c r="H27" s="8">
        <f>SUM(H19:H26)</f>
        <v>0.99278472222222247</v>
      </c>
    </row>
    <row r="28" spans="1:8" x14ac:dyDescent="0.45">
      <c r="B28" s="27"/>
      <c r="C28" s="27"/>
      <c r="D28" s="27"/>
      <c r="E28" s="27"/>
      <c r="F28" s="27"/>
      <c r="G28" s="27"/>
      <c r="H28" s="8"/>
    </row>
    <row r="29" spans="1:8" x14ac:dyDescent="0.45">
      <c r="B29" s="38" t="s">
        <v>1</v>
      </c>
      <c r="C29" s="38"/>
      <c r="D29" s="38"/>
      <c r="E29" s="38"/>
      <c r="F29" s="38"/>
      <c r="G29" s="38"/>
    </row>
    <row r="30" spans="1:8" x14ac:dyDescent="0.45">
      <c r="B30" s="38" t="s">
        <v>12</v>
      </c>
      <c r="C30" s="38"/>
      <c r="D30" s="38"/>
      <c r="E30" s="38" t="s">
        <v>31</v>
      </c>
      <c r="F30" s="38"/>
      <c r="G30" s="38"/>
      <c r="H30" s="26" t="s">
        <v>38</v>
      </c>
    </row>
    <row r="31" spans="1:8" x14ac:dyDescent="0.45">
      <c r="B31" s="26" t="s">
        <v>35</v>
      </c>
      <c r="C31" s="26" t="s">
        <v>36</v>
      </c>
      <c r="D31" s="26" t="s">
        <v>37</v>
      </c>
      <c r="E31" s="26" t="s">
        <v>35</v>
      </c>
      <c r="F31" s="26" t="s">
        <v>36</v>
      </c>
      <c r="G31" s="26" t="s">
        <v>37</v>
      </c>
      <c r="H31" s="26" t="s">
        <v>39</v>
      </c>
    </row>
    <row r="32" spans="1:8" x14ac:dyDescent="0.45">
      <c r="A32" t="s">
        <v>14</v>
      </c>
      <c r="B32" s="8">
        <f>('Developer (1)'!H30+'Developer (2)'!H30+'Specialist (3)'!H30+'Specialist (4)'!H30+'Specialist (5)'!H30+'Specialist (6)'!H30+'Specialist (7)'!H30+'Specialist (8)'!H30)/$B$1</f>
        <v>0</v>
      </c>
      <c r="C32" s="8">
        <f>('Developer (1)'!I30+'Developer (2)'!I30+'Developer (2)'!I30+'Specialist (3)'!I30+'Specialist (4)'!I30+'Specialist (5)'!I30+'Specialist (6)'!I30+'Specialist (7)'!I30+'Specialist (8)'!I30)/$B$1</f>
        <v>0</v>
      </c>
      <c r="E32" s="8">
        <f>('Developer (1)'!H40+'Developer (2)'!H40+'Specialist (3)'!H40+'Specialist (4)'!H40+'Specialist (5)'!H40+'Specialist (6)'!H40+'Specialist (7)'!H40+'Specialist (8)'!H40)/$B$1</f>
        <v>3.1250000000000001E-4</v>
      </c>
      <c r="F32" s="8">
        <f>('Developer (1)'!I40+'Developer (2)'!I40+'Specialist (3)'!I40+'Specialist (4)'!I40+'Specialist (5)'!I40+'Specialist (6)'!I40+'Specialist (7)'!I40+'Specialist (8)'!I40)/$B$1</f>
        <v>3.1250000000000001E-4</v>
      </c>
      <c r="H32" s="8">
        <f t="shared" ref="H32:H39" si="1">(($D$13*C32)/SUM($C$32:$C$39))+(($E$13*F32)/SUM($F$32:$F$39))</f>
        <v>3.9141061452513967E-4</v>
      </c>
    </row>
    <row r="33" spans="1:8" x14ac:dyDescent="0.45">
      <c r="A33" t="s">
        <v>15</v>
      </c>
      <c r="B33" s="8">
        <f>('Developer (1)'!H31+'Developer (2)'!H31+'Specialist (3)'!H31+'Specialist (4)'!H31+'Specialist (5)'!H31+'Specialist (6)'!H31+'Specialist (7)'!H31+'Specialist (8)'!H31)/$B$1</f>
        <v>0</v>
      </c>
      <c r="C33" s="8">
        <f>('Developer (1)'!I31+'Developer (2)'!I31+'Developer (2)'!I31+'Specialist (3)'!I31+'Specialist (4)'!I31+'Specialist (5)'!I31+'Specialist (6)'!I31+'Specialist (7)'!I31+'Specialist (8)'!I31)/$B$1</f>
        <v>0</v>
      </c>
      <c r="E33" s="8">
        <f>('Developer (1)'!H41+'Developer (2)'!H41+'Specialist (3)'!H41+'Specialist (4)'!H41+'Specialist (5)'!H41+'Specialist (6)'!H41+'Specialist (7)'!H41+'Specialist (8)'!H41)/$B$1</f>
        <v>2.1650000000000003E-2</v>
      </c>
      <c r="F33" s="8">
        <f>('Developer (1)'!I41+'Developer (2)'!I41+'Specialist (3)'!I41+'Specialist (4)'!I41+'Specialist (5)'!I41+'Specialist (6)'!I41+'Specialist (7)'!I41+'Specialist (8)'!I41)/$B$1</f>
        <v>1.4125E-2</v>
      </c>
      <c r="H33" s="8">
        <f t="shared" si="1"/>
        <v>1.7691759776536312E-2</v>
      </c>
    </row>
    <row r="34" spans="1:8" x14ac:dyDescent="0.45">
      <c r="A34" t="s">
        <v>16</v>
      </c>
      <c r="B34" s="8">
        <f>('Developer (1)'!H32+'Developer (2)'!H32+'Specialist (3)'!H32+'Specialist (4)'!H32+'Specialist (5)'!H32+'Specialist (6)'!H32+'Specialist (7)'!H32+'Specialist (8)'!H32)/$B$1</f>
        <v>0</v>
      </c>
      <c r="C34" s="8">
        <f>('Developer (1)'!I32+'Developer (2)'!I32+'Developer (2)'!I32+'Specialist (3)'!I32+'Specialist (4)'!I32+'Specialist (5)'!I32+'Specialist (6)'!I32+'Specialist (7)'!I32+'Specialist (8)'!I32)/$B$1</f>
        <v>0</v>
      </c>
      <c r="E34" s="8">
        <f>('Developer (1)'!H42+'Developer (2)'!H42+'Specialist (3)'!H42+'Specialist (4)'!H42+'Specialist (5)'!H42+'Specialist (6)'!H42+'Specialist (7)'!H42+'Specialist (8)'!H42)/$B$1</f>
        <v>0</v>
      </c>
      <c r="F34" s="8">
        <f>('Developer (1)'!I42+'Developer (2)'!I42+'Specialist (3)'!I42+'Specialist (4)'!I42+'Specialist (5)'!I42+'Specialist (6)'!I42+'Specialist (7)'!I42+'Specialist (8)'!I42)/$B$1</f>
        <v>0</v>
      </c>
      <c r="H34" s="8">
        <f t="shared" si="1"/>
        <v>0</v>
      </c>
    </row>
    <row r="35" spans="1:8" x14ac:dyDescent="0.45">
      <c r="A35" t="s">
        <v>17</v>
      </c>
      <c r="B35" s="8">
        <f>('Developer (1)'!H33+'Developer (2)'!H33+'Specialist (3)'!H33+'Specialist (4)'!H33+'Specialist (5)'!H33+'Specialist (6)'!H33+'Specialist (7)'!H33+'Specialist (8)'!H33)/$B$1</f>
        <v>0</v>
      </c>
      <c r="C35" s="8">
        <f>('Developer (1)'!I33+'Developer (2)'!I33+'Developer (2)'!I33+'Specialist (3)'!I33+'Specialist (4)'!I33+'Specialist (5)'!I33+'Specialist (6)'!I33+'Specialist (7)'!I33+'Specialist (8)'!I33)/$B$1</f>
        <v>0</v>
      </c>
      <c r="E35" s="8">
        <f>('Developer (1)'!H43+'Developer (2)'!H43+'Specialist (3)'!H43+'Specialist (4)'!H43+'Specialist (5)'!H43+'Specialist (6)'!H43+'Specialist (7)'!H43+'Specialist (8)'!H43)/$B$1</f>
        <v>0</v>
      </c>
      <c r="F35" s="8">
        <f>('Developer (1)'!I43+'Developer (2)'!I43+'Specialist (3)'!I43+'Specialist (4)'!I43+'Specialist (5)'!I43+'Specialist (6)'!I43+'Specialist (7)'!I43+'Specialist (8)'!I43)/$B$1</f>
        <v>0</v>
      </c>
      <c r="H35" s="8">
        <f t="shared" si="1"/>
        <v>0</v>
      </c>
    </row>
    <row r="36" spans="1:8" x14ac:dyDescent="0.45">
      <c r="A36" t="s">
        <v>18</v>
      </c>
      <c r="B36" s="8">
        <f>('Developer (1)'!H34+'Developer (2)'!H34+'Specialist (3)'!H34+'Specialist (4)'!H34+'Specialist (5)'!H34+'Specialist (6)'!H34+'Specialist (7)'!H34+'Specialist (8)'!H34)/$B$1</f>
        <v>0</v>
      </c>
      <c r="C36" s="8">
        <f>('Developer (1)'!I34+'Developer (2)'!I34+'Developer (2)'!I34+'Specialist (3)'!I34+'Specialist (4)'!I34+'Specialist (5)'!I34+'Specialist (6)'!I34+'Specialist (7)'!I34+'Specialist (8)'!I34)/$B$1</f>
        <v>0</v>
      </c>
      <c r="E36" s="8">
        <f>('Developer (1)'!H44+'Developer (2)'!H44+'Specialist (3)'!H44+'Specialist (4)'!H44+'Specialist (5)'!H44+'Specialist (6)'!H44+'Specialist (7)'!H44+'Specialist (8)'!H44)/$B$1</f>
        <v>1.425625E-2</v>
      </c>
      <c r="F36" s="8">
        <f>('Developer (1)'!I44+'Developer (2)'!I44+'Specialist (3)'!I44+'Specialist (4)'!I44+'Specialist (5)'!I44+'Specialist (6)'!I44+'Specialist (7)'!I44+'Specialist (8)'!I44)/$B$1</f>
        <v>9.5625000000000016E-3</v>
      </c>
      <c r="H36" s="8">
        <f t="shared" si="1"/>
        <v>1.1977164804469274E-2</v>
      </c>
    </row>
    <row r="37" spans="1:8" x14ac:dyDescent="0.45">
      <c r="A37" t="s">
        <v>19</v>
      </c>
      <c r="B37" s="8">
        <f>('Developer (1)'!H35+'Developer (2)'!H35+'Specialist (3)'!H35+'Specialist (4)'!H35+'Specialist (5)'!H35+'Specialist (6)'!H35+'Specialist (7)'!H35+'Specialist (8)'!H35)/$B$1</f>
        <v>0.95342187499999997</v>
      </c>
      <c r="C37" s="8">
        <f>('Developer (1)'!I35+'Developer (2)'!I35+'Developer (2)'!I35+'Specialist (3)'!I35+'Specialist (4)'!I35+'Specialist (5)'!I35+'Specialist (6)'!I35+'Specialist (7)'!I35+'Specialist (8)'!I35)/$B$1</f>
        <v>1.0978124999999999</v>
      </c>
      <c r="E37" s="8">
        <f>('Developer (1)'!H45+'Developer (2)'!H45+'Specialist (3)'!H45+'Specialist (4)'!H45+'Specialist (5)'!H45+'Specialist (6)'!H45+'Specialist (7)'!H45+'Specialist (8)'!H45)/$B$1</f>
        <v>0</v>
      </c>
      <c r="F37" s="8">
        <f>('Developer (1)'!I45+'Developer (2)'!I45+'Specialist (3)'!I45+'Specialist (4)'!I45+'Specialist (5)'!I45+'Specialist (6)'!I45+'Specialist (7)'!I45+'Specialist (8)'!I45)/$B$1</f>
        <v>0</v>
      </c>
      <c r="H37" s="8">
        <f t="shared" si="1"/>
        <v>0.95342187499999997</v>
      </c>
    </row>
    <row r="38" spans="1:8" x14ac:dyDescent="0.45">
      <c r="A38" t="s">
        <v>20</v>
      </c>
      <c r="B38" s="8">
        <f>('Developer (1)'!H36+'Developer (2)'!H36+'Specialist (3)'!H36+'Specialist (4)'!H36+'Specialist (5)'!H36+'Specialist (6)'!H36+'Specialist (7)'!H36+'Specialist (8)'!H36)/$B$1</f>
        <v>0</v>
      </c>
      <c r="C38" s="8">
        <f>('Developer (1)'!I36+'Developer (2)'!I36+'Developer (2)'!I36+'Specialist (3)'!I36+'Specialist (4)'!I36+'Specialist (5)'!I36+'Specialist (6)'!I36+'Specialist (7)'!I36+'Specialist (8)'!I36)/$B$1</f>
        <v>0</v>
      </c>
      <c r="E38" s="8">
        <f>('Developer (1)'!H46+'Developer (2)'!H46+'Specialist (3)'!H46+'Specialist (4)'!H46+'Specialist (5)'!H46+'Specialist (6)'!H46+'Specialist (7)'!H46+'Specialist (8)'!H46)/$B$1</f>
        <v>1.2789285714285715E-2</v>
      </c>
      <c r="F38" s="8">
        <f>('Developer (1)'!I46+'Developer (2)'!I46+'Specialist (3)'!I46+'Specialist (4)'!I46+'Specialist (5)'!I46+'Specialist (6)'!I46+'Specialist (7)'!I46+'Specialist (8)'!I46)/$B$1</f>
        <v>9.5625000000000016E-3</v>
      </c>
      <c r="H38" s="8">
        <f t="shared" si="1"/>
        <v>1.1977164804469274E-2</v>
      </c>
    </row>
    <row r="39" spans="1:8" x14ac:dyDescent="0.45">
      <c r="A39" t="s">
        <v>24</v>
      </c>
      <c r="B39" s="8">
        <f>('Developer (1)'!H37+'Developer (2)'!H37+'Specialist (3)'!H37+'Specialist (4)'!H37+'Specialist (5)'!H37+'Specialist (6)'!H37+'Specialist (7)'!H37+'Specialist (8)'!H37)/$B$1</f>
        <v>0</v>
      </c>
      <c r="C39" s="8">
        <f>('Developer (1)'!I37+'Developer (2)'!I37+'Developer (2)'!I37+'Specialist (3)'!I37+'Specialist (4)'!I37+'Specialist (5)'!I37+'Specialist (6)'!I37+'Specialist (7)'!I37+'Specialist (8)'!I37)/$B$1</f>
        <v>0</v>
      </c>
      <c r="E39" s="8">
        <f>('Developer (1)'!H47+'Developer (2)'!H47+'Specialist (3)'!H47+'Specialist (4)'!H47+'Specialist (5)'!H47+'Specialist (6)'!H47+'Specialist (7)'!H47+'Specialist (8)'!H47)/$B$1</f>
        <v>0</v>
      </c>
      <c r="F39" s="8">
        <f>('Developer (1)'!I47+'Developer (2)'!I47+'Specialist (3)'!I47+'Specialist (4)'!I47+'Specialist (5)'!I47+'Specialist (6)'!I47+'Specialist (7)'!I47+'Specialist (8)'!I47)/$B$1</f>
        <v>0</v>
      </c>
      <c r="H39" s="8">
        <f t="shared" si="1"/>
        <v>0</v>
      </c>
    </row>
    <row r="40" spans="1:8" x14ac:dyDescent="0.45">
      <c r="A40" t="s">
        <v>41</v>
      </c>
      <c r="B40" s="36">
        <f>('Developer (1)'!K15+'Developer (2)'!K15+'Specialist (3)'!K15+'Specialist (4)'!K15+'Specialist (5)'!K15+'Specialist (6)'!K15+'Specialist (7)'!K15+'Specialist (8)'!K15)/$B$1</f>
        <v>4.5406250000000065E-3</v>
      </c>
      <c r="C40" s="36"/>
      <c r="D40" s="36"/>
      <c r="E40" s="36"/>
      <c r="F40" s="36"/>
      <c r="G40" s="36"/>
      <c r="H40" s="8">
        <f>SUM(H32:H39)</f>
        <v>0.99545937500000004</v>
      </c>
    </row>
    <row r="41" spans="1:8" x14ac:dyDescent="0.45">
      <c r="B41" s="27"/>
      <c r="C41" s="27"/>
      <c r="D41" s="27"/>
      <c r="E41" s="27"/>
      <c r="F41" s="27"/>
      <c r="G41" s="27"/>
      <c r="H41" s="8"/>
    </row>
    <row r="42" spans="1:8" x14ac:dyDescent="0.45">
      <c r="B42" s="38" t="s">
        <v>2</v>
      </c>
      <c r="C42" s="38"/>
      <c r="D42" s="38"/>
      <c r="E42" s="38"/>
      <c r="F42" s="38"/>
      <c r="G42" s="38"/>
    </row>
    <row r="43" spans="1:8" x14ac:dyDescent="0.45">
      <c r="B43" s="38" t="s">
        <v>12</v>
      </c>
      <c r="C43" s="38"/>
      <c r="D43" s="38"/>
      <c r="E43" s="38" t="s">
        <v>31</v>
      </c>
      <c r="F43" s="38"/>
      <c r="G43" s="38"/>
      <c r="H43" s="26" t="s">
        <v>38</v>
      </c>
    </row>
    <row r="44" spans="1:8" x14ac:dyDescent="0.45">
      <c r="B44" s="26" t="s">
        <v>35</v>
      </c>
      <c r="C44" s="26" t="s">
        <v>36</v>
      </c>
      <c r="D44" s="26" t="s">
        <v>37</v>
      </c>
      <c r="E44" s="26" t="s">
        <v>35</v>
      </c>
      <c r="F44" s="26" t="s">
        <v>36</v>
      </c>
      <c r="G44" s="26" t="s">
        <v>37</v>
      </c>
      <c r="H44" s="26" t="s">
        <v>39</v>
      </c>
    </row>
    <row r="45" spans="1:8" x14ac:dyDescent="0.45">
      <c r="A45" t="s">
        <v>14</v>
      </c>
      <c r="B45" s="8">
        <f>('Developer (1)'!N30+'Developer (2)'!N30+'Specialist (3)'!N30+'Specialist (4)'!N30+'Specialist (5)'!N30+'Specialist (6)'!N30+'Specialist (7)'!N30+'Specialist (8)'!N30)/$B$1</f>
        <v>0</v>
      </c>
      <c r="C45" s="8">
        <f>('Developer (1)'!O30+'Developer (2)'!O30+'Specialist (3)'!O30+'Specialist (4)'!O30+'Specialist (5)'!O30+'Specialist (6)'!O30+'Specialist (7)'!O30+'Specialist (8)'!O30)/$B$1</f>
        <v>0</v>
      </c>
      <c r="E45" s="8">
        <f>('Developer (1)'!N40+'Developer (2)'!N40+'Specialist (3)'!N40+'Specialist (4)'!N40+'Specialist (5)'!N40+'Specialist (6)'!N40+'Specialist (7)'!N40+'Specialist (8)'!N40)/$B$1</f>
        <v>3.375E-3</v>
      </c>
      <c r="F45" s="8">
        <f>('Developer (1)'!O40+'Developer (2)'!O40+'Specialist (3)'!O40+'Specialist (4)'!O40+'Specialist (5)'!O40+'Specialist (6)'!O40+'Specialist (7)'!O40+'Specialist (8)'!O40)/$B$1</f>
        <v>3.375E-3</v>
      </c>
      <c r="H45" s="8">
        <f t="shared" ref="H45:H52" si="2">(($F$13*C45)/(SUM($C$45:$C$52)))+(($G$13*F45)/(SUM($F$45:$F$52)))</f>
        <v>1.5479642502482622E-3</v>
      </c>
    </row>
    <row r="46" spans="1:8" x14ac:dyDescent="0.45">
      <c r="A46" t="s">
        <v>15</v>
      </c>
      <c r="B46" s="8">
        <f>('Developer (1)'!N31+'Developer (2)'!N31+'Specialist (3)'!N31+'Specialist (4)'!N31+'Specialist (5)'!N31+'Specialist (6)'!N31+'Specialist (7)'!N31+'Specialist (8)'!N31)/$B$1</f>
        <v>0</v>
      </c>
      <c r="C46" s="8">
        <f>('Developer (1)'!O31+'Developer (2)'!O31+'Specialist (3)'!O31+'Specialist (4)'!O31+'Specialist (5)'!O31+'Specialist (6)'!O31+'Specialist (7)'!O31+'Specialist (8)'!O31)/$B$1</f>
        <v>0</v>
      </c>
      <c r="E46" s="8">
        <f>('Developer (1)'!N41+'Developer (2)'!N41+'Specialist (3)'!N41+'Specialist (4)'!N41+'Specialist (5)'!N41+'Specialist (6)'!N41+'Specialist (7)'!N41+'Specialist (8)'!N41)/$B$1</f>
        <v>2.8812500000000001E-3</v>
      </c>
      <c r="F46" s="8">
        <f>('Developer (1)'!O41+'Developer (2)'!O41+'Specialist (3)'!O41+'Specialist (4)'!O41+'Specialist (5)'!O41+'Specialist (6)'!O41+'Specialist (7)'!O41+'Specialist (8)'!O41)/$B$1</f>
        <v>3.0000000000000001E-3</v>
      </c>
      <c r="H46" s="8">
        <f t="shared" si="2"/>
        <v>1.3759682224428996E-3</v>
      </c>
    </row>
    <row r="47" spans="1:8" x14ac:dyDescent="0.45">
      <c r="A47" t="s">
        <v>16</v>
      </c>
      <c r="B47" s="8">
        <f>('Developer (1)'!N32+'Developer (2)'!N32+'Specialist (3)'!N32+'Specialist (4)'!N32+'Specialist (5)'!N32+'Specialist (6)'!N32+'Specialist (7)'!N32+'Specialist (8)'!N32)/$B$1</f>
        <v>0</v>
      </c>
      <c r="C47" s="8">
        <f>('Developer (1)'!O32+'Developer (2)'!O32+'Specialist (3)'!O32+'Specialist (4)'!O32+'Specialist (5)'!O32+'Specialist (6)'!O32+'Specialist (7)'!O32+'Specialist (8)'!O32)/$B$1</f>
        <v>0</v>
      </c>
      <c r="E47" s="8">
        <f>('Developer (1)'!N42+'Developer (2)'!N42+'Specialist (3)'!N42+'Specialist (4)'!N42+'Specialist (5)'!N42+'Specialist (6)'!N42+'Specialist (7)'!N42+'Specialist (8)'!N42)/$B$1</f>
        <v>0</v>
      </c>
      <c r="F47" s="8">
        <f>('Developer (1)'!O42+'Developer (2)'!O42+'Specialist (3)'!O42+'Specialist (4)'!O42+'Specialist (5)'!O42+'Specialist (6)'!O42+'Specialist (7)'!O42+'Specialist (8)'!O42)/$B$1</f>
        <v>0</v>
      </c>
      <c r="H47" s="8">
        <f t="shared" si="2"/>
        <v>0</v>
      </c>
    </row>
    <row r="48" spans="1:8" x14ac:dyDescent="0.45">
      <c r="A48" t="s">
        <v>17</v>
      </c>
      <c r="B48" s="8">
        <f>('Developer (1)'!N33+'Developer (2)'!N33+'Specialist (3)'!N33+'Specialist (4)'!N33+'Specialist (5)'!N33+'Specialist (6)'!N33+'Specialist (7)'!N33+'Specialist (8)'!N33)/$B$1</f>
        <v>0</v>
      </c>
      <c r="C48" s="8">
        <f>('Developer (1)'!O33+'Developer (2)'!O33+'Specialist (3)'!O33+'Specialist (4)'!O33+'Specialist (5)'!O33+'Specialist (6)'!O33+'Specialist (7)'!O33+'Specialist (8)'!O33)/$B$1</f>
        <v>0</v>
      </c>
      <c r="E48" s="8">
        <f>('Developer (1)'!N43+'Developer (2)'!N43+'Specialist (3)'!N43+'Specialist (4)'!N43+'Specialist (5)'!N43+'Specialist (6)'!N43+'Specialist (7)'!N43+'Specialist (8)'!N43)/$B$1</f>
        <v>9.4374999999999997E-3</v>
      </c>
      <c r="F48" s="8">
        <f>('Developer (1)'!O43+'Developer (2)'!O43+'Specialist (3)'!O43+'Specialist (4)'!O43+'Specialist (5)'!O43+'Specialist (6)'!O43+'Specialist (7)'!O43+'Specialist (8)'!O43)/$B$1</f>
        <v>9.4375000000000014E-3</v>
      </c>
      <c r="H48" s="8">
        <f t="shared" si="2"/>
        <v>4.3285666997682892E-3</v>
      </c>
    </row>
    <row r="49" spans="1:10" x14ac:dyDescent="0.45">
      <c r="A49" t="s">
        <v>18</v>
      </c>
      <c r="B49" s="8">
        <f>('Developer (1)'!N34+'Developer (2)'!N34+'Specialist (3)'!N34+'Specialist (4)'!N34+'Specialist (5)'!N34+'Specialist (6)'!N34+'Specialist (7)'!N34+'Specialist (8)'!N34)/$B$1</f>
        <v>0.27485416666666668</v>
      </c>
      <c r="C49" s="8">
        <f>('Developer (1)'!O34+'Developer (2)'!O34+'Specialist (3)'!O34+'Specialist (4)'!O34+'Specialist (5)'!O34+'Specialist (6)'!O34+'Specialist (7)'!O34+'Specialist (8)'!O34)/$B$1</f>
        <v>0.25</v>
      </c>
      <c r="E49" s="8">
        <f>('Developer (1)'!N44+'Developer (2)'!N44+'Specialist (3)'!N44+'Specialist (4)'!N44+'Specialist (5)'!N44+'Specialist (6)'!N44+'Specialist (7)'!N44+'Specialist (8)'!N44)/$B$1</f>
        <v>1.5770833333333331E-2</v>
      </c>
      <c r="F49" s="8">
        <f>('Developer (1)'!O44+'Developer (2)'!O44+'Specialist (3)'!O44+'Specialist (4)'!O44+'Specialist (5)'!O44+'Specialist (6)'!O44+'Specialist (7)'!O44+'Specialist (8)'!O44)/$B$1</f>
        <v>6.4375000000000005E-3</v>
      </c>
      <c r="H49" s="8">
        <f t="shared" si="2"/>
        <v>0.17413965681620425</v>
      </c>
    </row>
    <row r="50" spans="1:10" x14ac:dyDescent="0.45">
      <c r="A50" t="s">
        <v>19</v>
      </c>
      <c r="B50" s="8">
        <f>('Developer (1)'!N35+'Developer (2)'!N35+'Specialist (3)'!N35+'Specialist (4)'!N35+'Specialist (5)'!N35+'Specialist (6)'!N35+'Specialist (7)'!N35+'Specialist (8)'!N35)/$B$1</f>
        <v>0.90229027777777759</v>
      </c>
      <c r="C50" s="8">
        <f>('Developer (1)'!O35+'Developer (2)'!O35+'Specialist (3)'!O35+'Specialist (4)'!O35+'Specialist (5)'!O35+'Specialist (6)'!O35+'Specialist (7)'!O35+'Specialist (8)'!O35)/$B$1</f>
        <v>0.94474999999999998</v>
      </c>
      <c r="E50" s="8">
        <f>('Developer (1)'!N45+'Developer (2)'!N45+'Specialist (3)'!N45+'Specialist (4)'!N45+'Specialist (5)'!N45+'Specialist (6)'!N45+'Specialist (7)'!N45+'Specialist (8)'!N45)/$B$1</f>
        <v>5.9374999999999997E-2</v>
      </c>
      <c r="F50" s="8">
        <f>('Developer (1)'!O45+'Developer (2)'!O45+'Specialist (3)'!O45+'Specialist (4)'!O45+'Specialist (5)'!O45+'Specialist (6)'!O45+'Specialist (7)'!O45+'Specialist (8)'!O45)/$B$1</f>
        <v>5.9374999999999997E-2</v>
      </c>
      <c r="H50" s="8">
        <f t="shared" si="2"/>
        <v>0.67414859786513881</v>
      </c>
    </row>
    <row r="51" spans="1:10" x14ac:dyDescent="0.45">
      <c r="A51" t="s">
        <v>20</v>
      </c>
      <c r="B51" s="8">
        <f>('Developer (1)'!N36+'Developer (2)'!N36+'Specialist (3)'!N36+'Specialist (4)'!N36+'Specialist (5)'!N36+'Specialist (6)'!N36+'Specialist (7)'!N36+'Specialist (8)'!N36)/$B$1</f>
        <v>0</v>
      </c>
      <c r="C51" s="8">
        <f>('Developer (1)'!O36+'Developer (2)'!O36+'Specialist (3)'!O36+'Specialist (4)'!O36+'Specialist (5)'!O36+'Specialist (6)'!O36+'Specialist (7)'!O36+'Specialist (8)'!O36)/$B$1</f>
        <v>0</v>
      </c>
      <c r="E51" s="8">
        <f>('Developer (1)'!N46+'Developer (2)'!N46+'Specialist (3)'!N46+'Specialist (4)'!N46+'Specialist (5)'!N46+'Specialist (6)'!N46+'Specialist (7)'!N46+'Specialist (8)'!N46)/$B$1</f>
        <v>4.5642708333333337E-2</v>
      </c>
      <c r="F51" s="8">
        <f>('Developer (1)'!O46+'Developer (2)'!O46+'Specialist (3)'!O46+'Specialist (4)'!O46+'Specialist (5)'!O46+'Specialist (6)'!O46+'Specialist (7)'!O46+'Specialist (8)'!O46)/$B$1</f>
        <v>4.4249999999999998E-2</v>
      </c>
      <c r="H51" s="8">
        <f t="shared" si="2"/>
        <v>2.0295531281032769E-2</v>
      </c>
    </row>
    <row r="52" spans="1:10" x14ac:dyDescent="0.45">
      <c r="A52" t="s">
        <v>24</v>
      </c>
      <c r="B52" s="8">
        <f>('Developer (1)'!N37+'Developer (2)'!N37+'Specialist (3)'!N37+'Specialist (4)'!N37+'Specialist (5)'!N37+'Specialist (6)'!N37+'Specialist (7)'!N37+'Specialist (8)'!N37)/$B$1</f>
        <v>9.1312500000000005E-2</v>
      </c>
      <c r="C52" s="8">
        <f>('Developer (1)'!O37+'Developer (2)'!O37+'Specialist (3)'!O37+'Specialist (4)'!O37+'Specialist (5)'!O37+'Specialist (6)'!O37+'Specialist (7)'!O37+'Specialist (8)'!O37)/$B$1</f>
        <v>0.120125</v>
      </c>
      <c r="E52" s="8">
        <f>('Developer (1)'!N47+'Developer (2)'!N47+'Specialist (3)'!N47+'Specialist (4)'!N47+'Specialist (5)'!N47+'Specialist (6)'!N47+'Specialist (7)'!N47+'Specialist (8)'!N47)/$B$1</f>
        <v>0</v>
      </c>
      <c r="F52" s="8">
        <f>('Developer (1)'!O47+'Developer (2)'!O47+'Specialist (3)'!O47+'Specialist (4)'!O47+'Specialist (5)'!O47+'Specialist (6)'!O47+'Specialist (7)'!O47+'Specialist (8)'!O47)/$B$1</f>
        <v>0</v>
      </c>
      <c r="H52" s="8">
        <f t="shared" si="2"/>
        <v>8.2255381531831276E-2</v>
      </c>
    </row>
    <row r="53" spans="1:10" x14ac:dyDescent="0.45">
      <c r="A53" t="s">
        <v>41</v>
      </c>
      <c r="B53" s="36">
        <f>('Developer (1)'!Q15+'Developer (2)'!Q15+'Specialist (3)'!Q15+'Specialist (4)'!Q15+'Specialist (5)'!Q15+'Specialist (6)'!Q15+'Specialist (7)'!Q15+'Specialist (8)'!Q15)/$B$1</f>
        <v>4.1908333333333395E-2</v>
      </c>
      <c r="C53" s="36"/>
      <c r="D53" s="36"/>
      <c r="E53" s="36"/>
      <c r="F53" s="36"/>
      <c r="G53" s="36"/>
      <c r="H53" s="8">
        <f>SUM(H45:H52)</f>
        <v>0.95809166666666656</v>
      </c>
    </row>
    <row r="54" spans="1:10" x14ac:dyDescent="0.45">
      <c r="B54" s="27"/>
      <c r="C54" s="27"/>
      <c r="D54" s="27"/>
      <c r="E54" s="27"/>
      <c r="F54" s="27"/>
      <c r="G54" s="27"/>
      <c r="H54" s="8"/>
    </row>
    <row r="55" spans="1:10" x14ac:dyDescent="0.45">
      <c r="B55" s="37"/>
      <c r="C55" s="37"/>
      <c r="D55" s="37"/>
      <c r="E55" s="37"/>
      <c r="F55" s="37"/>
      <c r="G55" s="37"/>
    </row>
    <row r="56" spans="1:10" x14ac:dyDescent="0.45">
      <c r="B56" s="38"/>
      <c r="C56" s="38"/>
      <c r="D56" s="38"/>
      <c r="E56" s="38"/>
      <c r="F56" s="38"/>
      <c r="G56" s="38"/>
    </row>
    <row r="57" spans="1:10" x14ac:dyDescent="0.45">
      <c r="B57" s="38"/>
      <c r="C57" s="38"/>
      <c r="D57" s="38"/>
      <c r="E57" s="26"/>
      <c r="F57" s="26"/>
      <c r="G57" s="26"/>
    </row>
    <row r="58" spans="1:10" x14ac:dyDescent="0.45">
      <c r="B58" s="26"/>
      <c r="C58" s="26"/>
      <c r="D58" s="26"/>
      <c r="E58" s="26"/>
      <c r="F58" s="26"/>
      <c r="G58" s="26"/>
    </row>
    <row r="60" spans="1:10" x14ac:dyDescent="0.45">
      <c r="C60" s="11"/>
      <c r="D60" s="22"/>
      <c r="E60" s="22"/>
      <c r="F60" s="23"/>
      <c r="G60" s="22"/>
      <c r="H60" s="22"/>
      <c r="I60" s="22"/>
      <c r="J60" s="22"/>
    </row>
    <row r="61" spans="1:10" x14ac:dyDescent="0.45">
      <c r="C61" s="11"/>
      <c r="D61" s="22"/>
      <c r="E61" s="22"/>
      <c r="F61" s="23"/>
      <c r="G61" s="22"/>
      <c r="H61" s="22"/>
      <c r="I61" s="22"/>
      <c r="J61" s="22"/>
    </row>
    <row r="62" spans="1:10" x14ac:dyDescent="0.45">
      <c r="C62" s="21"/>
      <c r="D62" s="22"/>
      <c r="E62" s="22"/>
      <c r="F62" s="21"/>
      <c r="G62" s="22"/>
      <c r="H62" s="22"/>
      <c r="I62" s="22"/>
      <c r="J62" s="22"/>
    </row>
    <row r="63" spans="1:10" x14ac:dyDescent="0.45">
      <c r="C63" s="15"/>
      <c r="D63" s="22"/>
      <c r="E63" s="22"/>
      <c r="F63" s="21"/>
      <c r="G63" s="22"/>
      <c r="H63" s="22"/>
      <c r="I63" s="22"/>
      <c r="J63" s="22"/>
    </row>
    <row r="64" spans="1:10" x14ac:dyDescent="0.45">
      <c r="B64" s="15"/>
      <c r="C64" s="11"/>
      <c r="D64" s="22"/>
      <c r="E64" s="22"/>
      <c r="F64" s="23"/>
      <c r="G64" s="22"/>
      <c r="H64" s="22"/>
      <c r="I64" s="21"/>
      <c r="J64" s="22"/>
    </row>
    <row r="65" spans="2:12" x14ac:dyDescent="0.45">
      <c r="C65" s="11"/>
      <c r="D65" s="22"/>
      <c r="E65" s="22"/>
      <c r="F65" s="23"/>
      <c r="G65" s="22"/>
      <c r="H65" s="22"/>
      <c r="I65" s="22"/>
      <c r="J65" s="22"/>
    </row>
    <row r="66" spans="2:12" x14ac:dyDescent="0.45">
      <c r="C66" s="11"/>
      <c r="D66" s="22"/>
      <c r="E66" s="22"/>
      <c r="F66" s="23"/>
      <c r="G66" s="22"/>
      <c r="H66" s="22"/>
      <c r="I66" s="22"/>
      <c r="J66" s="22"/>
    </row>
    <row r="67" spans="2:12" x14ac:dyDescent="0.45">
      <c r="C67" s="11"/>
      <c r="D67" s="22"/>
      <c r="E67" s="22"/>
      <c r="F67" s="23"/>
      <c r="G67" s="22"/>
      <c r="H67" s="22"/>
      <c r="I67" s="22"/>
      <c r="J67" s="22"/>
    </row>
    <row r="68" spans="2:12" x14ac:dyDescent="0.4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</row>
    <row r="72" spans="2:12" x14ac:dyDescent="0.45">
      <c r="B72" s="8"/>
      <c r="C72" s="8"/>
      <c r="D72" s="8"/>
      <c r="E72" s="8"/>
      <c r="F72" s="8"/>
      <c r="G72" s="8"/>
      <c r="H72" s="8"/>
      <c r="I72" s="8"/>
    </row>
    <row r="73" spans="2:12" x14ac:dyDescent="0.45">
      <c r="B73" s="8"/>
      <c r="C73" s="8"/>
      <c r="D73" s="8"/>
      <c r="E73" s="8"/>
      <c r="F73" s="8"/>
      <c r="G73" s="8"/>
      <c r="H73" s="8"/>
      <c r="I73" s="8"/>
    </row>
    <row r="74" spans="2:12" x14ac:dyDescent="0.45">
      <c r="B74" s="8"/>
      <c r="C74" s="8"/>
      <c r="D74" s="8"/>
      <c r="E74" s="8"/>
      <c r="F74" s="8"/>
      <c r="G74" s="8"/>
      <c r="H74" s="8"/>
      <c r="I74" s="8"/>
    </row>
    <row r="75" spans="2:12" x14ac:dyDescent="0.45">
      <c r="B75" s="8"/>
      <c r="C75" s="8"/>
      <c r="D75" s="8"/>
      <c r="E75" s="8"/>
      <c r="F75" s="8"/>
      <c r="G75" s="8"/>
      <c r="H75" s="8"/>
      <c r="I75" s="8"/>
    </row>
    <row r="76" spans="2:12" x14ac:dyDescent="0.45">
      <c r="B76" s="8"/>
      <c r="C76" s="8"/>
      <c r="D76" s="8"/>
      <c r="E76" s="8"/>
      <c r="F76" s="8"/>
      <c r="G76" s="8"/>
      <c r="H76" s="8"/>
      <c r="I76" s="8"/>
    </row>
    <row r="77" spans="2:12" x14ac:dyDescent="0.45">
      <c r="B77" s="8"/>
      <c r="C77" s="8"/>
      <c r="D77" s="8"/>
      <c r="E77" s="8"/>
      <c r="F77" s="8"/>
      <c r="G77" s="8"/>
      <c r="H77" s="8"/>
      <c r="I77" s="8"/>
    </row>
    <row r="78" spans="2:12" x14ac:dyDescent="0.45">
      <c r="B78" s="8"/>
      <c r="C78" s="8"/>
      <c r="D78" s="8"/>
      <c r="E78" s="8"/>
      <c r="F78" s="8"/>
      <c r="G78" s="8"/>
      <c r="H78" s="8"/>
      <c r="I78" s="8"/>
    </row>
    <row r="79" spans="2:12" x14ac:dyDescent="0.45">
      <c r="B79" s="8"/>
      <c r="C79" s="8"/>
      <c r="D79" s="8"/>
      <c r="E79" s="8"/>
      <c r="F79" s="8"/>
      <c r="G79" s="8"/>
      <c r="H79" s="8"/>
      <c r="I79" s="8"/>
    </row>
  </sheetData>
  <mergeCells count="24">
    <mergeCell ref="B29:G29"/>
    <mergeCell ref="D1:G1"/>
    <mergeCell ref="B2:G2"/>
    <mergeCell ref="B3:C3"/>
    <mergeCell ref="D3:E3"/>
    <mergeCell ref="F3:G3"/>
    <mergeCell ref="B14:C14"/>
    <mergeCell ref="D14:E14"/>
    <mergeCell ref="F14:G14"/>
    <mergeCell ref="B15:G15"/>
    <mergeCell ref="B16:G16"/>
    <mergeCell ref="B17:D17"/>
    <mergeCell ref="E17:G17"/>
    <mergeCell ref="B27:G27"/>
    <mergeCell ref="B53:G53"/>
    <mergeCell ref="B55:G55"/>
    <mergeCell ref="B56:G56"/>
    <mergeCell ref="B57:D57"/>
    <mergeCell ref="B30:D30"/>
    <mergeCell ref="E30:G30"/>
    <mergeCell ref="B40:G40"/>
    <mergeCell ref="B42:G42"/>
    <mergeCell ref="B43:D43"/>
    <mergeCell ref="E43:G4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11767-B318-4CE1-A3F4-829C7D4849E4}">
  <dimension ref="A1:R60"/>
  <sheetViews>
    <sheetView workbookViewId="0">
      <selection activeCell="O40" sqref="O40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0.999</v>
      </c>
      <c r="D3" t="s">
        <v>14</v>
      </c>
      <c r="E3" s="8">
        <v>1E-3</v>
      </c>
      <c r="G3" t="s">
        <v>3</v>
      </c>
      <c r="H3" t="s">
        <v>19</v>
      </c>
      <c r="I3" s="8">
        <v>0.997</v>
      </c>
      <c r="J3" t="s">
        <v>18</v>
      </c>
      <c r="K3" s="8">
        <v>3.0000000000000001E-3</v>
      </c>
      <c r="M3" t="s">
        <v>3</v>
      </c>
      <c r="N3" t="s">
        <v>19</v>
      </c>
      <c r="O3" s="8">
        <v>0.999</v>
      </c>
      <c r="P3" t="s">
        <v>18</v>
      </c>
      <c r="Q3" s="8">
        <v>1E-3</v>
      </c>
    </row>
    <row r="4" spans="1:17" x14ac:dyDescent="0.45">
      <c r="A4" t="s">
        <v>4</v>
      </c>
      <c r="B4" t="s">
        <v>19</v>
      </c>
      <c r="C4" s="9">
        <v>0.999</v>
      </c>
      <c r="D4" t="s">
        <v>14</v>
      </c>
      <c r="E4" s="8">
        <v>1E-3</v>
      </c>
      <c r="G4" t="s">
        <v>4</v>
      </c>
      <c r="H4" t="s">
        <v>19</v>
      </c>
      <c r="I4" s="8">
        <v>0.99399999999999999</v>
      </c>
      <c r="J4" t="s">
        <v>18</v>
      </c>
      <c r="K4" s="8">
        <v>5.0000000000000001E-3</v>
      </c>
      <c r="M4" t="s">
        <v>4</v>
      </c>
      <c r="N4" t="s">
        <v>19</v>
      </c>
      <c r="O4" s="8">
        <v>0.999</v>
      </c>
      <c r="P4" t="s">
        <v>40</v>
      </c>
      <c r="Q4" s="8">
        <v>0</v>
      </c>
    </row>
    <row r="5" spans="1:17" x14ac:dyDescent="0.45">
      <c r="A5" t="s">
        <v>5</v>
      </c>
      <c r="B5" t="s">
        <v>19</v>
      </c>
      <c r="C5" s="9">
        <v>0.998</v>
      </c>
      <c r="D5" t="s">
        <v>14</v>
      </c>
      <c r="E5" s="8">
        <v>1E-3</v>
      </c>
      <c r="G5" t="s">
        <v>5</v>
      </c>
      <c r="H5" t="s">
        <v>19</v>
      </c>
      <c r="I5" s="8">
        <v>0.996</v>
      </c>
      <c r="J5" t="s">
        <v>18</v>
      </c>
      <c r="K5" s="8">
        <v>2E-3</v>
      </c>
      <c r="M5" t="s">
        <v>5</v>
      </c>
      <c r="N5" t="s">
        <v>19</v>
      </c>
      <c r="O5" s="8">
        <v>0.999</v>
      </c>
      <c r="P5" t="s">
        <v>40</v>
      </c>
      <c r="Q5" s="8">
        <v>0</v>
      </c>
    </row>
    <row r="6" spans="1:17" x14ac:dyDescent="0.45">
      <c r="A6" t="s">
        <v>6</v>
      </c>
      <c r="B6" t="s">
        <v>19</v>
      </c>
      <c r="C6" s="9">
        <v>0.99</v>
      </c>
      <c r="D6" t="s">
        <v>14</v>
      </c>
      <c r="E6" s="8">
        <v>8.9999999999999993E-3</v>
      </c>
      <c r="G6" t="s">
        <v>6</v>
      </c>
      <c r="H6" t="s">
        <v>19</v>
      </c>
      <c r="I6" s="8">
        <v>0.99399999999999999</v>
      </c>
      <c r="J6" t="s">
        <v>18</v>
      </c>
      <c r="K6" s="8">
        <v>5.0000000000000001E-3</v>
      </c>
      <c r="M6" t="s">
        <v>6</v>
      </c>
      <c r="N6" t="s">
        <v>19</v>
      </c>
      <c r="O6" s="8">
        <v>0.999</v>
      </c>
      <c r="P6" t="s">
        <v>40</v>
      </c>
      <c r="Q6" s="8">
        <v>0</v>
      </c>
    </row>
    <row r="7" spans="1:17" x14ac:dyDescent="0.45">
      <c r="A7" t="s">
        <v>7</v>
      </c>
      <c r="B7" t="s">
        <v>19</v>
      </c>
      <c r="C7" s="9">
        <v>1</v>
      </c>
      <c r="D7" t="s">
        <v>40</v>
      </c>
      <c r="E7" s="8">
        <v>0</v>
      </c>
      <c r="G7" t="s">
        <v>7</v>
      </c>
      <c r="H7" t="s">
        <v>19</v>
      </c>
      <c r="I7" s="8">
        <v>1</v>
      </c>
      <c r="J7" t="s">
        <v>40</v>
      </c>
      <c r="K7" s="8">
        <v>0</v>
      </c>
      <c r="M7" t="s">
        <v>7</v>
      </c>
      <c r="N7" t="s">
        <v>19</v>
      </c>
      <c r="O7" s="8">
        <v>1</v>
      </c>
      <c r="P7" t="s">
        <v>40</v>
      </c>
      <c r="Q7" s="8">
        <v>0</v>
      </c>
    </row>
    <row r="8" spans="1:17" x14ac:dyDescent="0.45">
      <c r="A8" t="s">
        <v>8</v>
      </c>
      <c r="B8" t="s">
        <v>19</v>
      </c>
      <c r="C8" s="9">
        <v>0.999</v>
      </c>
      <c r="D8" t="s">
        <v>20</v>
      </c>
      <c r="E8" s="8">
        <v>1E-3</v>
      </c>
      <c r="G8" t="s">
        <v>8</v>
      </c>
      <c r="H8" t="s">
        <v>19</v>
      </c>
      <c r="I8" s="8">
        <v>0.999</v>
      </c>
      <c r="J8" t="s">
        <v>14</v>
      </c>
      <c r="K8" s="8">
        <v>1E-3</v>
      </c>
      <c r="M8" t="s">
        <v>8</v>
      </c>
      <c r="N8" t="s">
        <v>19</v>
      </c>
      <c r="O8" s="8">
        <v>0.999</v>
      </c>
      <c r="P8" t="s">
        <v>20</v>
      </c>
      <c r="Q8" s="8">
        <v>1E-3</v>
      </c>
    </row>
    <row r="9" spans="1:17" x14ac:dyDescent="0.45">
      <c r="A9" t="s">
        <v>9</v>
      </c>
      <c r="B9" t="s">
        <v>19</v>
      </c>
      <c r="C9" s="9">
        <v>1</v>
      </c>
      <c r="D9" t="s">
        <v>40</v>
      </c>
      <c r="E9" s="8">
        <v>0</v>
      </c>
      <c r="G9" t="s">
        <v>9</v>
      </c>
      <c r="H9" t="s">
        <v>19</v>
      </c>
      <c r="I9" s="8">
        <v>1</v>
      </c>
      <c r="J9" t="s">
        <v>40</v>
      </c>
      <c r="K9" s="8">
        <v>0</v>
      </c>
      <c r="M9" t="s">
        <v>9</v>
      </c>
      <c r="N9" t="s">
        <v>19</v>
      </c>
      <c r="O9" s="8">
        <v>1</v>
      </c>
      <c r="P9" t="s">
        <v>40</v>
      </c>
      <c r="Q9" s="8">
        <v>0</v>
      </c>
    </row>
    <row r="10" spans="1:17" x14ac:dyDescent="0.45">
      <c r="A10" t="s">
        <v>10</v>
      </c>
      <c r="B10" t="s">
        <v>19</v>
      </c>
      <c r="C10" s="9">
        <v>0.999</v>
      </c>
      <c r="D10" t="s">
        <v>20</v>
      </c>
      <c r="E10" s="8">
        <v>1E-3</v>
      </c>
      <c r="G10" t="s">
        <v>10</v>
      </c>
      <c r="H10" t="s">
        <v>19</v>
      </c>
      <c r="I10" s="8">
        <v>0.995</v>
      </c>
      <c r="J10" t="s">
        <v>14</v>
      </c>
      <c r="K10" s="8">
        <v>4.0000000000000001E-3</v>
      </c>
      <c r="M10" t="s">
        <v>10</v>
      </c>
      <c r="N10" t="s">
        <v>19</v>
      </c>
      <c r="O10" s="8">
        <v>0.996</v>
      </c>
      <c r="P10" t="s">
        <v>14</v>
      </c>
      <c r="Q10" s="8">
        <v>3.0000000000000001E-3</v>
      </c>
    </row>
    <row r="11" spans="1:17" x14ac:dyDescent="0.45">
      <c r="A11" t="s">
        <v>11</v>
      </c>
      <c r="B11" t="s">
        <v>19</v>
      </c>
      <c r="C11" s="9">
        <v>0.999</v>
      </c>
      <c r="D11" t="s">
        <v>20</v>
      </c>
      <c r="E11" s="8">
        <v>1E-3</v>
      </c>
      <c r="G11" t="s">
        <v>11</v>
      </c>
      <c r="H11" t="s">
        <v>40</v>
      </c>
      <c r="I11" s="8">
        <v>0</v>
      </c>
      <c r="J11" t="s">
        <v>40</v>
      </c>
      <c r="K11" s="8">
        <v>0</v>
      </c>
      <c r="M11" t="s">
        <v>11</v>
      </c>
      <c r="N11" t="s">
        <v>19</v>
      </c>
      <c r="O11" s="8">
        <v>0.999</v>
      </c>
      <c r="P11" t="s">
        <v>40</v>
      </c>
      <c r="Q11" s="8">
        <v>0</v>
      </c>
    </row>
    <row r="12" spans="1:17" x14ac:dyDescent="0.45">
      <c r="A12" t="s">
        <v>23</v>
      </c>
      <c r="B12" t="s">
        <v>40</v>
      </c>
      <c r="C12" s="9">
        <v>0</v>
      </c>
      <c r="D12" t="s">
        <v>40</v>
      </c>
      <c r="E12" s="8">
        <v>0</v>
      </c>
      <c r="G12" t="s">
        <v>23</v>
      </c>
      <c r="H12" t="s">
        <v>40</v>
      </c>
      <c r="I12" s="8">
        <v>0</v>
      </c>
      <c r="J12" t="s">
        <v>40</v>
      </c>
      <c r="K12" s="8">
        <v>0</v>
      </c>
      <c r="M12" t="s">
        <v>23</v>
      </c>
      <c r="O12" s="8"/>
      <c r="Q12" s="8"/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0.99811111111111095</v>
      </c>
      <c r="D14" t="s">
        <v>13</v>
      </c>
      <c r="E14" s="13">
        <f>SUM(E3:E12)/B15</f>
        <v>1.666666666666667E-3</v>
      </c>
      <c r="G14" t="s">
        <v>28</v>
      </c>
      <c r="H14" s="4" t="s">
        <v>12</v>
      </c>
      <c r="I14" s="13">
        <f>SUM(I3:I12)/H15</f>
        <v>0.99687499999999996</v>
      </c>
      <c r="J14" t="s">
        <v>13</v>
      </c>
      <c r="K14" s="13">
        <f>SUM(K3:K12)/H15</f>
        <v>2.5000000000000001E-3</v>
      </c>
      <c r="M14" t="s">
        <v>28</v>
      </c>
      <c r="N14" s="4" t="s">
        <v>12</v>
      </c>
      <c r="O14" s="13">
        <f>SUM(O3:O12)/N15</f>
        <v>0.89900000000000002</v>
      </c>
      <c r="P14" t="s">
        <v>13</v>
      </c>
      <c r="Q14" s="13">
        <f>SUM(Q3:Q12)/N15</f>
        <v>5.0000000000000001E-4</v>
      </c>
    </row>
    <row r="15" spans="1:17" x14ac:dyDescent="0.45">
      <c r="A15" s="19" t="s">
        <v>42</v>
      </c>
      <c r="B15">
        <f>10-COUNTIF(B3:B12,"None")</f>
        <v>9</v>
      </c>
      <c r="D15" t="s">
        <v>41</v>
      </c>
      <c r="E15" s="13">
        <f>1-((C14+E14)/1)</f>
        <v>2.2222222222234578E-4</v>
      </c>
      <c r="G15" s="19" t="s">
        <v>42</v>
      </c>
      <c r="H15">
        <f>10-COUNTIF(H3:H12,"None")</f>
        <v>8</v>
      </c>
      <c r="J15" t="s">
        <v>41</v>
      </c>
      <c r="K15" s="13">
        <f>1-((I14+K14)/1)</f>
        <v>6.250000000000977E-4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0.10050000000000003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4</v>
      </c>
      <c r="E18" s="4">
        <f t="shared" ref="E18:E25" si="2">D18/SUM(D$18:D$25)</f>
        <v>0.5714285714285714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2</v>
      </c>
      <c r="K18" s="4">
        <f>J18/SUM(J$18:J$25)</f>
        <v>0.33333333333333331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1</v>
      </c>
      <c r="Q18" s="4">
        <f>P18/SUM(P$18:P$25)</f>
        <v>0.33333333333333331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0</v>
      </c>
      <c r="E19" s="4">
        <f t="shared" si="2"/>
        <v>0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0</v>
      </c>
      <c r="K19" s="4">
        <f t="shared" ref="K19:K25" si="11">J19/SUM(J$18:J$25)</f>
        <v>0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0</v>
      </c>
      <c r="Q19" s="4">
        <f t="shared" ref="Q19:Q25" si="14">P19/SUM(P$18:P$25)</f>
        <v>0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0</v>
      </c>
      <c r="E22" s="4">
        <f t="shared" si="2"/>
        <v>0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4</v>
      </c>
      <c r="K22" s="4">
        <f t="shared" si="11"/>
        <v>0.66666666666666663</v>
      </c>
      <c r="M22" t="str">
        <f t="shared" si="12"/>
        <v>Happiness</v>
      </c>
      <c r="N22">
        <f t="shared" si="5"/>
        <v>0</v>
      </c>
      <c r="O22" s="4">
        <f t="shared" si="13"/>
        <v>0</v>
      </c>
      <c r="P22">
        <f t="shared" si="6"/>
        <v>1</v>
      </c>
      <c r="Q22" s="4">
        <f t="shared" si="14"/>
        <v>0.33333333333333331</v>
      </c>
    </row>
    <row r="23" spans="1:17" x14ac:dyDescent="0.45">
      <c r="A23" t="str">
        <f t="shared" si="7"/>
        <v>Neutral</v>
      </c>
      <c r="B23">
        <f t="shared" si="0"/>
        <v>9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8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9</v>
      </c>
      <c r="O23" s="4">
        <f t="shared" si="13"/>
        <v>1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3</v>
      </c>
      <c r="E24" s="4">
        <f t="shared" si="2"/>
        <v>0.42857142857142855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0</v>
      </c>
      <c r="K24" s="4">
        <f t="shared" si="11"/>
        <v>0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1</v>
      </c>
      <c r="Q24" s="4">
        <f t="shared" si="14"/>
        <v>0.33333333333333331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10"/>
      <c r="B28" s="38" t="s">
        <v>12</v>
      </c>
      <c r="C28" s="38"/>
      <c r="D28" s="38"/>
      <c r="E28" s="10"/>
      <c r="G28" s="10"/>
      <c r="H28" s="38" t="s">
        <v>12</v>
      </c>
      <c r="I28" s="38"/>
      <c r="J28" s="38"/>
      <c r="K28" s="10"/>
      <c r="M28" s="10"/>
      <c r="N28" s="38" t="s">
        <v>12</v>
      </c>
      <c r="O28" s="38"/>
      <c r="P28" s="38"/>
      <c r="Q28" s="10"/>
    </row>
    <row r="29" spans="1:17" x14ac:dyDescent="0.45">
      <c r="A29" s="10"/>
      <c r="B29" s="10" t="s">
        <v>35</v>
      </c>
      <c r="C29" s="10" t="s">
        <v>36</v>
      </c>
      <c r="D29" s="10" t="s">
        <v>37</v>
      </c>
      <c r="E29" s="10"/>
      <c r="G29" s="10"/>
      <c r="H29" s="10" t="s">
        <v>35</v>
      </c>
      <c r="I29" s="10" t="s">
        <v>36</v>
      </c>
      <c r="J29" s="10" t="s">
        <v>37</v>
      </c>
      <c r="K29" s="10"/>
      <c r="M29" s="10"/>
      <c r="N29" s="10" t="s">
        <v>35</v>
      </c>
      <c r="O29" s="10" t="s">
        <v>36</v>
      </c>
      <c r="P29" s="10" t="s">
        <v>37</v>
      </c>
      <c r="Q29" s="10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>
        <f>_xlfn.MODE.SNGL(C3:C7)</f>
        <v>0.999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>
        <f>_xlfn.MODE.SNGL(I3:I7)</f>
        <v>0.99399999999999999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>
        <f>_xlfn.MODE.SNGL(O3:O7)</f>
        <v>0.999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8"/>
        <v>0</v>
      </c>
      <c r="I34" s="8">
        <f t="shared" si="19"/>
        <v>0</v>
      </c>
      <c r="K34" s="9"/>
      <c r="M34" t="s">
        <v>18</v>
      </c>
      <c r="N34" s="8">
        <f t="shared" si="20"/>
        <v>0</v>
      </c>
      <c r="O34" s="8">
        <f t="shared" si="17"/>
        <v>0</v>
      </c>
      <c r="Q34" s="9"/>
    </row>
    <row r="35" spans="1:18" x14ac:dyDescent="0.45">
      <c r="A35" t="s">
        <v>19</v>
      </c>
      <c r="B35" s="8">
        <f t="shared" si="15"/>
        <v>0.99811111111111095</v>
      </c>
      <c r="C35" s="8">
        <f t="shared" si="16"/>
        <v>0.999</v>
      </c>
      <c r="E35" s="9"/>
      <c r="G35" t="s">
        <v>19</v>
      </c>
      <c r="H35" s="8">
        <f t="shared" si="18"/>
        <v>0.99687499999999996</v>
      </c>
      <c r="I35" s="8">
        <f t="shared" si="19"/>
        <v>0.99649999999999994</v>
      </c>
      <c r="K35" s="9"/>
      <c r="M35" t="s">
        <v>19</v>
      </c>
      <c r="N35" s="8">
        <f t="shared" si="20"/>
        <v>0.99888888888888894</v>
      </c>
      <c r="O35" s="8">
        <f t="shared" si="17"/>
        <v>0.999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10"/>
      <c r="B38" s="38" t="s">
        <v>13</v>
      </c>
      <c r="C38" s="38"/>
      <c r="D38" s="38"/>
      <c r="E38" s="10"/>
      <c r="G38" s="10"/>
      <c r="H38" s="38" t="s">
        <v>13</v>
      </c>
      <c r="I38" s="38"/>
      <c r="J38" s="38"/>
      <c r="K38" s="10"/>
      <c r="M38" s="10"/>
      <c r="N38" s="38" t="s">
        <v>13</v>
      </c>
      <c r="O38" s="38"/>
      <c r="P38" s="38"/>
      <c r="Q38" s="10"/>
    </row>
    <row r="39" spans="1:18" x14ac:dyDescent="0.45">
      <c r="A39" s="10"/>
      <c r="B39" s="10" t="s">
        <v>35</v>
      </c>
      <c r="C39" s="10" t="s">
        <v>36</v>
      </c>
      <c r="D39" s="10" t="s">
        <v>37</v>
      </c>
      <c r="E39" s="10"/>
      <c r="G39" s="10"/>
      <c r="H39" s="10" t="s">
        <v>35</v>
      </c>
      <c r="I39" s="10" t="s">
        <v>36</v>
      </c>
      <c r="J39" s="10" t="s">
        <v>37</v>
      </c>
      <c r="K39" s="10"/>
      <c r="M39" s="10"/>
      <c r="N39" s="10" t="s">
        <v>35</v>
      </c>
      <c r="O39" s="10" t="s">
        <v>36</v>
      </c>
      <c r="P39" s="10" t="s">
        <v>37</v>
      </c>
      <c r="Q39" s="10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3.0000000000000001E-3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1E-3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2.5000000000000001E-3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2.5000000000000001E-3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3.0000000000000001E-3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3.0000000000000001E-3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</v>
      </c>
      <c r="C41" s="8">
        <f t="shared" si="22"/>
        <v>0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0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0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0</v>
      </c>
      <c r="O41" s="8">
        <f t="shared" si="23"/>
        <v>0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0</v>
      </c>
      <c r="C44" s="8">
        <f t="shared" si="22"/>
        <v>0</v>
      </c>
      <c r="E44" s="9"/>
      <c r="G44" t="s">
        <v>18</v>
      </c>
      <c r="H44" s="8">
        <f t="shared" si="24"/>
        <v>3.7499999999999999E-3</v>
      </c>
      <c r="I44" s="8">
        <f t="shared" si="25"/>
        <v>4.0000000000000001E-3</v>
      </c>
      <c r="K44" s="9"/>
      <c r="M44" t="s">
        <v>18</v>
      </c>
      <c r="N44" s="8">
        <f t="shared" si="26"/>
        <v>1E-3</v>
      </c>
      <c r="O44" s="8">
        <f t="shared" si="23"/>
        <v>1E-3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</v>
      </c>
      <c r="O45" s="8">
        <f t="shared" si="23"/>
        <v>0</v>
      </c>
      <c r="Q45" s="9"/>
    </row>
    <row r="46" spans="1:18" x14ac:dyDescent="0.45">
      <c r="A46" t="s">
        <v>20</v>
      </c>
      <c r="B46" s="8">
        <f t="shared" si="21"/>
        <v>1E-3</v>
      </c>
      <c r="C46" s="8">
        <f t="shared" si="22"/>
        <v>1E-3</v>
      </c>
      <c r="E46" s="8"/>
      <c r="G46" t="s">
        <v>20</v>
      </c>
      <c r="H46" s="8">
        <f t="shared" si="24"/>
        <v>0</v>
      </c>
      <c r="I46" s="8">
        <f t="shared" si="25"/>
        <v>0</v>
      </c>
      <c r="K46" s="8"/>
      <c r="M46" t="s">
        <v>20</v>
      </c>
      <c r="N46" s="8">
        <f t="shared" si="26"/>
        <v>1E-3</v>
      </c>
      <c r="O46" s="8">
        <f t="shared" si="23"/>
        <v>1E-3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0A40-E06C-4C66-BD80-589AA605A5BF}">
  <dimension ref="A1:R60"/>
  <sheetViews>
    <sheetView topLeftCell="A13" workbookViewId="0">
      <selection activeCell="O40" sqref="O40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0.95399999999999996</v>
      </c>
      <c r="D3" t="s">
        <v>18</v>
      </c>
      <c r="E3" s="8">
        <v>4.2000000000000003E-2</v>
      </c>
      <c r="G3" t="s">
        <v>3</v>
      </c>
      <c r="H3" t="s">
        <v>19</v>
      </c>
      <c r="I3" s="8">
        <v>0.96799999999999997</v>
      </c>
      <c r="J3" t="s">
        <v>18</v>
      </c>
      <c r="K3" s="8">
        <v>0.03</v>
      </c>
      <c r="M3" t="s">
        <v>3</v>
      </c>
      <c r="N3" t="s">
        <v>19</v>
      </c>
      <c r="O3" s="8">
        <v>0.98099999999999998</v>
      </c>
      <c r="P3" t="s">
        <v>18</v>
      </c>
      <c r="Q3" s="8">
        <v>1.6E-2</v>
      </c>
    </row>
    <row r="4" spans="1:17" x14ac:dyDescent="0.45">
      <c r="A4" t="s">
        <v>4</v>
      </c>
      <c r="B4" t="s">
        <v>19</v>
      </c>
      <c r="C4" s="9">
        <v>0.998</v>
      </c>
      <c r="D4" t="s">
        <v>18</v>
      </c>
      <c r="E4" s="8">
        <v>1E-3</v>
      </c>
      <c r="G4" t="s">
        <v>4</v>
      </c>
      <c r="H4" t="s">
        <v>19</v>
      </c>
      <c r="I4" s="8">
        <v>0.98399999999999999</v>
      </c>
      <c r="J4" t="s">
        <v>18</v>
      </c>
      <c r="K4" s="8">
        <v>1.4E-2</v>
      </c>
      <c r="M4" t="s">
        <v>4</v>
      </c>
      <c r="N4" t="s">
        <v>19</v>
      </c>
      <c r="O4" s="8">
        <v>0.97</v>
      </c>
      <c r="P4" t="s">
        <v>18</v>
      </c>
      <c r="Q4" s="8">
        <v>2.5999999999999999E-2</v>
      </c>
    </row>
    <row r="5" spans="1:17" x14ac:dyDescent="0.45">
      <c r="A5" t="s">
        <v>5</v>
      </c>
      <c r="B5" t="s">
        <v>19</v>
      </c>
      <c r="C5" s="9">
        <v>0.98699999999999999</v>
      </c>
      <c r="D5" t="s">
        <v>18</v>
      </c>
      <c r="E5" s="8">
        <v>8.9999999999999993E-3</v>
      </c>
      <c r="G5" t="s">
        <v>5</v>
      </c>
      <c r="H5" t="s">
        <v>19</v>
      </c>
      <c r="I5" s="8">
        <v>0.999</v>
      </c>
      <c r="J5" t="s">
        <v>40</v>
      </c>
      <c r="K5" s="8">
        <v>0</v>
      </c>
      <c r="M5" t="s">
        <v>5</v>
      </c>
      <c r="N5" t="s">
        <v>19</v>
      </c>
      <c r="O5" s="8">
        <v>0.877</v>
      </c>
      <c r="P5" t="s">
        <v>18</v>
      </c>
      <c r="Q5" s="8">
        <v>0.122</v>
      </c>
    </row>
    <row r="6" spans="1:17" x14ac:dyDescent="0.45">
      <c r="A6" t="s">
        <v>6</v>
      </c>
      <c r="B6" t="s">
        <v>19</v>
      </c>
      <c r="C6" s="9">
        <v>0.99399999999999999</v>
      </c>
      <c r="D6" t="s">
        <v>18</v>
      </c>
      <c r="E6" s="8">
        <v>5.0000000000000001E-3</v>
      </c>
      <c r="G6" t="s">
        <v>6</v>
      </c>
      <c r="H6" t="s">
        <v>19</v>
      </c>
      <c r="I6" s="8">
        <v>0.999</v>
      </c>
      <c r="J6" t="s">
        <v>18</v>
      </c>
      <c r="K6" s="8">
        <v>1E-3</v>
      </c>
      <c r="M6" t="s">
        <v>6</v>
      </c>
      <c r="N6" t="s">
        <v>19</v>
      </c>
      <c r="O6" s="8">
        <v>0.84099999999999997</v>
      </c>
      <c r="P6" t="s">
        <v>18</v>
      </c>
      <c r="Q6" s="8">
        <v>0.155</v>
      </c>
    </row>
    <row r="7" spans="1:17" x14ac:dyDescent="0.45">
      <c r="A7" t="s">
        <v>7</v>
      </c>
      <c r="B7" t="s">
        <v>19</v>
      </c>
      <c r="C7" s="9">
        <v>0.98499999999999999</v>
      </c>
      <c r="D7" t="s">
        <v>18</v>
      </c>
      <c r="E7" s="8">
        <v>1.4E-2</v>
      </c>
      <c r="G7" t="s">
        <v>7</v>
      </c>
      <c r="H7" t="s">
        <v>19</v>
      </c>
      <c r="I7" s="8">
        <v>0.997</v>
      </c>
      <c r="J7" t="s">
        <v>15</v>
      </c>
      <c r="K7" s="8">
        <v>1E-3</v>
      </c>
      <c r="M7" t="s">
        <v>7</v>
      </c>
      <c r="N7" t="s">
        <v>19</v>
      </c>
      <c r="O7" s="8">
        <v>0.999</v>
      </c>
      <c r="P7" t="s">
        <v>40</v>
      </c>
      <c r="Q7" s="8">
        <v>0</v>
      </c>
    </row>
    <row r="8" spans="1:17" x14ac:dyDescent="0.45">
      <c r="A8" t="s">
        <v>8</v>
      </c>
      <c r="B8" t="s">
        <v>19</v>
      </c>
      <c r="C8" s="9">
        <v>0.99399999999999999</v>
      </c>
      <c r="D8" t="s">
        <v>18</v>
      </c>
      <c r="E8" s="8">
        <v>5.0000000000000001E-3</v>
      </c>
      <c r="G8" t="s">
        <v>8</v>
      </c>
      <c r="H8" t="s">
        <v>19</v>
      </c>
      <c r="I8" s="8">
        <v>0.998</v>
      </c>
      <c r="J8" t="s">
        <v>18</v>
      </c>
      <c r="K8" s="8">
        <v>1E-3</v>
      </c>
      <c r="M8" t="s">
        <v>8</v>
      </c>
      <c r="N8" t="s">
        <v>19</v>
      </c>
      <c r="O8" s="8">
        <v>0.999</v>
      </c>
      <c r="P8" t="s">
        <v>18</v>
      </c>
      <c r="Q8" s="8">
        <v>1E-3</v>
      </c>
    </row>
    <row r="9" spans="1:17" x14ac:dyDescent="0.45">
      <c r="A9" t="s">
        <v>9</v>
      </c>
      <c r="B9" t="s">
        <v>19</v>
      </c>
      <c r="C9" s="9">
        <v>0.997</v>
      </c>
      <c r="D9" t="s">
        <v>18</v>
      </c>
      <c r="E9" s="8">
        <v>2E-3</v>
      </c>
      <c r="G9" t="s">
        <v>9</v>
      </c>
      <c r="H9" t="s">
        <v>19</v>
      </c>
      <c r="I9" s="8">
        <v>0.999</v>
      </c>
      <c r="J9" t="s">
        <v>40</v>
      </c>
      <c r="K9" s="8">
        <v>0</v>
      </c>
      <c r="M9" t="s">
        <v>9</v>
      </c>
      <c r="N9" t="s">
        <v>19</v>
      </c>
      <c r="O9" s="8">
        <v>0.999</v>
      </c>
      <c r="P9" t="s">
        <v>40</v>
      </c>
      <c r="Q9" s="8">
        <v>0</v>
      </c>
    </row>
    <row r="10" spans="1:17" x14ac:dyDescent="0.45">
      <c r="A10" t="s">
        <v>10</v>
      </c>
      <c r="B10" t="s">
        <v>19</v>
      </c>
      <c r="C10" s="9">
        <v>0.999</v>
      </c>
      <c r="D10" t="s">
        <v>40</v>
      </c>
      <c r="E10" s="8">
        <v>0</v>
      </c>
      <c r="G10" t="s">
        <v>10</v>
      </c>
      <c r="H10" t="s">
        <v>19</v>
      </c>
      <c r="I10" s="8">
        <v>0.997</v>
      </c>
      <c r="J10" t="s">
        <v>20</v>
      </c>
      <c r="K10" s="8">
        <v>2E-3</v>
      </c>
      <c r="M10" t="s">
        <v>10</v>
      </c>
      <c r="N10" t="s">
        <v>19</v>
      </c>
      <c r="O10" s="8">
        <v>0.998</v>
      </c>
      <c r="P10" t="s">
        <v>15</v>
      </c>
      <c r="Q10" s="8">
        <v>1E-3</v>
      </c>
    </row>
    <row r="11" spans="1:17" x14ac:dyDescent="0.45">
      <c r="A11" t="s">
        <v>11</v>
      </c>
      <c r="B11" t="s">
        <v>19</v>
      </c>
      <c r="C11" s="9">
        <v>0.99299999999999999</v>
      </c>
      <c r="D11" t="s">
        <v>18</v>
      </c>
      <c r="E11" s="8">
        <v>5.0000000000000001E-3</v>
      </c>
      <c r="G11" t="s">
        <v>11</v>
      </c>
      <c r="H11" t="s">
        <v>19</v>
      </c>
      <c r="I11" s="8">
        <v>0.997</v>
      </c>
      <c r="J11" t="s">
        <v>20</v>
      </c>
      <c r="K11" s="8">
        <v>2E-3</v>
      </c>
      <c r="M11" t="s">
        <v>11</v>
      </c>
      <c r="N11" t="s">
        <v>19</v>
      </c>
      <c r="O11" s="8">
        <v>1</v>
      </c>
      <c r="P11" t="s">
        <v>40</v>
      </c>
      <c r="Q11" s="8">
        <v>0</v>
      </c>
    </row>
    <row r="12" spans="1:17" x14ac:dyDescent="0.45">
      <c r="A12" t="s">
        <v>23</v>
      </c>
      <c r="B12" t="s">
        <v>19</v>
      </c>
      <c r="C12" s="9">
        <v>0.999</v>
      </c>
      <c r="D12" t="s">
        <v>40</v>
      </c>
      <c r="E12" s="8">
        <v>0</v>
      </c>
      <c r="G12" t="s">
        <v>23</v>
      </c>
      <c r="H12" t="s">
        <v>19</v>
      </c>
      <c r="I12" s="8">
        <v>0.998</v>
      </c>
      <c r="J12" t="s">
        <v>20</v>
      </c>
      <c r="K12" s="8">
        <v>1E-3</v>
      </c>
      <c r="M12" t="s">
        <v>23</v>
      </c>
      <c r="N12" t="s">
        <v>40</v>
      </c>
      <c r="O12" s="8">
        <v>0</v>
      </c>
      <c r="P12" t="s">
        <v>40</v>
      </c>
      <c r="Q12" s="8">
        <v>0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0.99</v>
      </c>
      <c r="D14" t="s">
        <v>13</v>
      </c>
      <c r="E14" s="13">
        <f>SUM(E3:E12)/B15</f>
        <v>8.3000000000000018E-3</v>
      </c>
      <c r="G14" t="s">
        <v>28</v>
      </c>
      <c r="H14" s="4" t="s">
        <v>12</v>
      </c>
      <c r="I14" s="13">
        <f>SUM(I3:I12)/H15</f>
        <v>0.99360000000000004</v>
      </c>
      <c r="J14" t="s">
        <v>13</v>
      </c>
      <c r="K14" s="13">
        <f>SUM(K3:K12)/H15</f>
        <v>5.2000000000000006E-3</v>
      </c>
      <c r="M14" t="s">
        <v>28</v>
      </c>
      <c r="N14" s="4" t="s">
        <v>12</v>
      </c>
      <c r="O14" s="13">
        <f>SUM(O3:O12)/N15</f>
        <v>0.96266666666666667</v>
      </c>
      <c r="P14" t="s">
        <v>13</v>
      </c>
      <c r="Q14" s="13">
        <f>SUM(Q3:Q12)/N15</f>
        <v>3.5666666666666659E-2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1.7000000000000348E-3</v>
      </c>
      <c r="G15" s="19" t="s">
        <v>42</v>
      </c>
      <c r="H15">
        <f>10-COUNTIF(H3:H12,"None")</f>
        <v>10</v>
      </c>
      <c r="J15" t="s">
        <v>41</v>
      </c>
      <c r="K15" s="13">
        <f>1-((I14+K14)/1)</f>
        <v>1.1999999999999789E-3</v>
      </c>
      <c r="M15" s="19" t="s">
        <v>42</v>
      </c>
      <c r="N15">
        <f>10-COUNTIF(N3:N12,"None")</f>
        <v>9</v>
      </c>
      <c r="P15" t="s">
        <v>41</v>
      </c>
      <c r="Q15" s="13">
        <f>1-((O14+Q14)/1)</f>
        <v>1.6666666666667052E-3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0</v>
      </c>
      <c r="E19" s="4">
        <f t="shared" si="2"/>
        <v>0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1</v>
      </c>
      <c r="K19" s="4">
        <f t="shared" ref="K19:K25" si="11">J19/SUM(J$18:J$25)</f>
        <v>0.125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1</v>
      </c>
      <c r="Q19" s="4">
        <f t="shared" ref="Q19:Q25" si="14">P19/SUM(P$18:P$25)</f>
        <v>0.16666666666666666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8</v>
      </c>
      <c r="E22" s="4">
        <f t="shared" si="2"/>
        <v>1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4</v>
      </c>
      <c r="K22" s="4">
        <f t="shared" si="11"/>
        <v>0.5</v>
      </c>
      <c r="M22" t="str">
        <f t="shared" si="12"/>
        <v>Happiness</v>
      </c>
      <c r="N22">
        <f t="shared" si="5"/>
        <v>0</v>
      </c>
      <c r="O22" s="4">
        <f t="shared" si="13"/>
        <v>0</v>
      </c>
      <c r="P22">
        <f t="shared" si="6"/>
        <v>5</v>
      </c>
      <c r="Q22" s="4">
        <f t="shared" si="14"/>
        <v>0.83333333333333337</v>
      </c>
    </row>
    <row r="23" spans="1:17" x14ac:dyDescent="0.45">
      <c r="A23" t="str">
        <f t="shared" si="7"/>
        <v>Neutral</v>
      </c>
      <c r="B23">
        <f t="shared" si="0"/>
        <v>10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10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9</v>
      </c>
      <c r="O23" s="4">
        <f t="shared" si="13"/>
        <v>1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0</v>
      </c>
      <c r="E24" s="4">
        <f t="shared" si="2"/>
        <v>0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3</v>
      </c>
      <c r="K24" s="4">
        <f t="shared" si="11"/>
        <v>0.375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0</v>
      </c>
      <c r="Q24" s="4">
        <f t="shared" si="14"/>
        <v>0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10"/>
      <c r="B28" s="38" t="s">
        <v>12</v>
      </c>
      <c r="C28" s="38"/>
      <c r="D28" s="38"/>
      <c r="E28" s="10"/>
      <c r="G28" s="10"/>
      <c r="H28" s="38" t="s">
        <v>12</v>
      </c>
      <c r="I28" s="38"/>
      <c r="J28" s="38"/>
      <c r="K28" s="10"/>
      <c r="M28" s="10"/>
      <c r="N28" s="38" t="s">
        <v>12</v>
      </c>
      <c r="O28" s="38"/>
      <c r="P28" s="38"/>
      <c r="Q28" s="10"/>
    </row>
    <row r="29" spans="1:17" x14ac:dyDescent="0.45">
      <c r="A29" s="10"/>
      <c r="B29" s="10" t="s">
        <v>35</v>
      </c>
      <c r="C29" s="10" t="s">
        <v>36</v>
      </c>
      <c r="D29" s="10" t="s">
        <v>37</v>
      </c>
      <c r="E29" s="10"/>
      <c r="G29" s="10"/>
      <c r="H29" s="10" t="s">
        <v>35</v>
      </c>
      <c r="I29" s="10" t="s">
        <v>36</v>
      </c>
      <c r="J29" s="10" t="s">
        <v>37</v>
      </c>
      <c r="K29" s="10"/>
      <c r="M29" s="10"/>
      <c r="N29" s="10" t="s">
        <v>35</v>
      </c>
      <c r="O29" s="10" t="s">
        <v>36</v>
      </c>
      <c r="P29" s="10" t="s">
        <v>37</v>
      </c>
      <c r="Q29" s="10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 t="e">
        <f>_xlfn.MODE.SNGL(C3:C7)</f>
        <v>#N/A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>
        <f>_xlfn.MODE.SNGL(I3:I7)</f>
        <v>0.999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 t="e">
        <f>_xlfn.MODE.SNGL(O3:O7)</f>
        <v>#N/A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8"/>
        <v>0</v>
      </c>
      <c r="I34" s="8">
        <f t="shared" si="19"/>
        <v>0</v>
      </c>
      <c r="K34" s="9"/>
      <c r="M34" t="s">
        <v>18</v>
      </c>
      <c r="N34" s="8">
        <f t="shared" si="20"/>
        <v>0</v>
      </c>
      <c r="O34" s="8">
        <f t="shared" si="17"/>
        <v>0</v>
      </c>
      <c r="Q34" s="9"/>
    </row>
    <row r="35" spans="1:18" x14ac:dyDescent="0.45">
      <c r="A35" t="s">
        <v>19</v>
      </c>
      <c r="B35" s="8">
        <f t="shared" si="15"/>
        <v>0.99</v>
      </c>
      <c r="C35" s="8">
        <f t="shared" si="16"/>
        <v>0.99399999999999999</v>
      </c>
      <c r="E35" s="9"/>
      <c r="G35" t="s">
        <v>19</v>
      </c>
      <c r="H35" s="8">
        <f t="shared" si="18"/>
        <v>0.99360000000000004</v>
      </c>
      <c r="I35" s="8">
        <f t="shared" si="19"/>
        <v>0.99750000000000005</v>
      </c>
      <c r="K35" s="9"/>
      <c r="M35" t="s">
        <v>19</v>
      </c>
      <c r="N35" s="8">
        <f t="shared" si="20"/>
        <v>0.96266666666666667</v>
      </c>
      <c r="O35" s="8">
        <f t="shared" si="17"/>
        <v>0.998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10"/>
      <c r="B38" s="38" t="s">
        <v>13</v>
      </c>
      <c r="C38" s="38"/>
      <c r="D38" s="38"/>
      <c r="E38" s="10"/>
      <c r="G38" s="10"/>
      <c r="H38" s="38" t="s">
        <v>13</v>
      </c>
      <c r="I38" s="38"/>
      <c r="J38" s="38"/>
      <c r="K38" s="10"/>
      <c r="M38" s="10"/>
      <c r="N38" s="38" t="s">
        <v>13</v>
      </c>
      <c r="O38" s="38"/>
      <c r="P38" s="38"/>
      <c r="Q38" s="10"/>
    </row>
    <row r="39" spans="1:18" x14ac:dyDescent="0.45">
      <c r="A39" s="10"/>
      <c r="B39" s="10" t="s">
        <v>35</v>
      </c>
      <c r="C39" s="10" t="s">
        <v>36</v>
      </c>
      <c r="D39" s="10" t="s">
        <v>37</v>
      </c>
      <c r="E39" s="10"/>
      <c r="G39" s="10"/>
      <c r="H39" s="10" t="s">
        <v>35</v>
      </c>
      <c r="I39" s="10" t="s">
        <v>36</v>
      </c>
      <c r="J39" s="10" t="s">
        <v>37</v>
      </c>
      <c r="K39" s="10"/>
      <c r="M39" s="10"/>
      <c r="N39" s="10" t="s">
        <v>35</v>
      </c>
      <c r="O39" s="10" t="s">
        <v>36</v>
      </c>
      <c r="P39" s="10" t="s">
        <v>37</v>
      </c>
      <c r="Q39" s="10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</v>
      </c>
      <c r="C41" s="8">
        <f t="shared" si="22"/>
        <v>0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1E-3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1E-3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1E-3</v>
      </c>
      <c r="O41" s="8">
        <f t="shared" si="23"/>
        <v>1E-3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1.0375000000000002E-2</v>
      </c>
      <c r="C44" s="8">
        <f t="shared" si="22"/>
        <v>5.0000000000000001E-3</v>
      </c>
      <c r="E44" s="9"/>
      <c r="G44" t="s">
        <v>18</v>
      </c>
      <c r="H44" s="8">
        <f t="shared" si="24"/>
        <v>1.15E-2</v>
      </c>
      <c r="I44" s="8">
        <f t="shared" si="25"/>
        <v>7.5000000000000006E-3</v>
      </c>
      <c r="K44" s="9"/>
      <c r="M44" t="s">
        <v>18</v>
      </c>
      <c r="N44" s="8">
        <f t="shared" si="26"/>
        <v>6.3999999999999987E-2</v>
      </c>
      <c r="O44" s="8">
        <f t="shared" si="23"/>
        <v>2.5999999999999999E-2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</v>
      </c>
      <c r="O45" s="8">
        <f t="shared" si="23"/>
        <v>0</v>
      </c>
      <c r="Q45" s="9"/>
    </row>
    <row r="46" spans="1:18" x14ac:dyDescent="0.45">
      <c r="A46" t="s">
        <v>20</v>
      </c>
      <c r="B46" s="8">
        <f t="shared" si="21"/>
        <v>0</v>
      </c>
      <c r="C46" s="8">
        <f t="shared" si="22"/>
        <v>0</v>
      </c>
      <c r="E46" s="8"/>
      <c r="G46" t="s">
        <v>20</v>
      </c>
      <c r="H46" s="8">
        <f t="shared" si="24"/>
        <v>1.6666666666666668E-3</v>
      </c>
      <c r="I46" s="8">
        <f t="shared" si="25"/>
        <v>2E-3</v>
      </c>
      <c r="K46" s="8"/>
      <c r="M46" t="s">
        <v>20</v>
      </c>
      <c r="N46" s="8">
        <f t="shared" si="26"/>
        <v>0</v>
      </c>
      <c r="O46" s="8">
        <f t="shared" si="23"/>
        <v>0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6744-CF48-4BD7-803F-F06CD289E5A2}">
  <dimension ref="A1:R60"/>
  <sheetViews>
    <sheetView workbookViewId="0">
      <selection activeCell="B18" sqref="B18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0.99399999999999999</v>
      </c>
      <c r="D3" t="s">
        <v>24</v>
      </c>
      <c r="E3" s="8">
        <v>6.0000000000000001E-3</v>
      </c>
      <c r="G3" t="s">
        <v>3</v>
      </c>
      <c r="H3" t="s">
        <v>19</v>
      </c>
      <c r="I3" s="8">
        <v>0.90200000000000002</v>
      </c>
      <c r="J3" t="s">
        <v>20</v>
      </c>
      <c r="K3" s="8">
        <v>9.7000000000000003E-2</v>
      </c>
      <c r="M3" t="s">
        <v>3</v>
      </c>
      <c r="N3" t="s">
        <v>19</v>
      </c>
      <c r="O3" s="8">
        <v>0.93200000000000005</v>
      </c>
      <c r="P3" t="s">
        <v>20</v>
      </c>
      <c r="Q3" s="8">
        <v>6.2E-2</v>
      </c>
    </row>
    <row r="4" spans="1:17" x14ac:dyDescent="0.45">
      <c r="A4" t="s">
        <v>4</v>
      </c>
      <c r="B4" t="s">
        <v>19</v>
      </c>
      <c r="C4" s="9">
        <v>0.98699999999999999</v>
      </c>
      <c r="D4" t="s">
        <v>20</v>
      </c>
      <c r="E4" s="8">
        <v>1.2999999999999999E-2</v>
      </c>
      <c r="G4" t="s">
        <v>4</v>
      </c>
      <c r="H4" t="s">
        <v>24</v>
      </c>
      <c r="I4" s="8">
        <v>0.97899999999999998</v>
      </c>
      <c r="J4" t="s">
        <v>14</v>
      </c>
      <c r="K4" s="8">
        <v>1.4E-2</v>
      </c>
      <c r="M4" t="s">
        <v>4</v>
      </c>
      <c r="N4" t="s">
        <v>19</v>
      </c>
      <c r="O4" s="8">
        <v>0.97699999999999998</v>
      </c>
      <c r="P4" t="s">
        <v>20</v>
      </c>
      <c r="Q4" s="8">
        <v>0.02</v>
      </c>
    </row>
    <row r="5" spans="1:17" x14ac:dyDescent="0.45">
      <c r="A5" t="s">
        <v>5</v>
      </c>
      <c r="B5" t="s">
        <v>19</v>
      </c>
      <c r="C5" s="9">
        <v>0.997</v>
      </c>
      <c r="D5" t="s">
        <v>20</v>
      </c>
      <c r="E5" s="8">
        <v>1E-3</v>
      </c>
      <c r="G5" t="s">
        <v>5</v>
      </c>
      <c r="H5" t="s">
        <v>19</v>
      </c>
      <c r="I5" s="8">
        <v>0.71399999999999997</v>
      </c>
      <c r="J5" t="s">
        <v>24</v>
      </c>
      <c r="K5" s="8">
        <v>0.28599999999999998</v>
      </c>
      <c r="M5" t="s">
        <v>5</v>
      </c>
      <c r="N5" t="s">
        <v>19</v>
      </c>
      <c r="O5" s="8">
        <v>0.97699999999999998</v>
      </c>
      <c r="P5" t="s">
        <v>20</v>
      </c>
      <c r="Q5" s="8">
        <v>1.2999999999999999E-2</v>
      </c>
    </row>
    <row r="6" spans="1:17" x14ac:dyDescent="0.45">
      <c r="A6" t="s">
        <v>6</v>
      </c>
      <c r="B6" t="s">
        <v>19</v>
      </c>
      <c r="C6" s="9">
        <v>0.997</v>
      </c>
      <c r="D6" t="s">
        <v>20</v>
      </c>
      <c r="E6" s="8">
        <v>2E-3</v>
      </c>
      <c r="G6" t="s">
        <v>6</v>
      </c>
      <c r="H6" t="s">
        <v>19</v>
      </c>
      <c r="I6" s="8">
        <v>0.53700000000000003</v>
      </c>
      <c r="J6" t="s">
        <v>20</v>
      </c>
      <c r="K6" s="8">
        <v>0.46</v>
      </c>
      <c r="M6" t="s">
        <v>6</v>
      </c>
      <c r="N6" t="s">
        <v>19</v>
      </c>
      <c r="O6" s="8">
        <v>0.91300000000000003</v>
      </c>
      <c r="P6" t="s">
        <v>20</v>
      </c>
      <c r="Q6" s="8">
        <v>8.4000000000000005E-2</v>
      </c>
    </row>
    <row r="7" spans="1:17" x14ac:dyDescent="0.45">
      <c r="A7" t="s">
        <v>7</v>
      </c>
      <c r="B7" t="s">
        <v>19</v>
      </c>
      <c r="C7" s="9">
        <v>0.996</v>
      </c>
      <c r="D7" t="s">
        <v>20</v>
      </c>
      <c r="E7" s="8">
        <v>3.0000000000000001E-3</v>
      </c>
      <c r="G7" t="s">
        <v>7</v>
      </c>
      <c r="H7" t="s">
        <v>19</v>
      </c>
      <c r="I7" s="8">
        <v>0.505</v>
      </c>
      <c r="J7" t="s">
        <v>20</v>
      </c>
      <c r="K7" s="8">
        <v>0.48899999999999999</v>
      </c>
      <c r="M7" t="s">
        <v>7</v>
      </c>
      <c r="N7" t="s">
        <v>19</v>
      </c>
      <c r="O7" s="8">
        <v>0.96899999999999997</v>
      </c>
      <c r="P7" t="s">
        <v>20</v>
      </c>
      <c r="Q7" s="8">
        <v>2.9000000000000001E-2</v>
      </c>
    </row>
    <row r="8" spans="1:17" x14ac:dyDescent="0.45">
      <c r="A8" t="s">
        <v>8</v>
      </c>
      <c r="B8" t="s">
        <v>19</v>
      </c>
      <c r="C8" s="9">
        <v>0.99199999999999999</v>
      </c>
      <c r="D8" t="s">
        <v>20</v>
      </c>
      <c r="E8" s="8">
        <v>7.0000000000000001E-3</v>
      </c>
      <c r="G8" t="s">
        <v>8</v>
      </c>
      <c r="H8" t="s">
        <v>19</v>
      </c>
      <c r="I8" s="8">
        <v>0.751</v>
      </c>
      <c r="J8" t="s">
        <v>20</v>
      </c>
      <c r="K8" s="8">
        <v>0.23899999999999999</v>
      </c>
      <c r="M8" t="s">
        <v>8</v>
      </c>
      <c r="N8" t="s">
        <v>19</v>
      </c>
      <c r="O8" s="8">
        <v>0.95399999999999996</v>
      </c>
      <c r="P8" t="s">
        <v>20</v>
      </c>
      <c r="Q8" s="8">
        <v>4.3999999999999997E-2</v>
      </c>
    </row>
    <row r="9" spans="1:17" x14ac:dyDescent="0.45">
      <c r="A9" t="s">
        <v>9</v>
      </c>
      <c r="B9" t="s">
        <v>19</v>
      </c>
      <c r="C9" s="9">
        <v>0.98899999999999999</v>
      </c>
      <c r="D9" t="s">
        <v>20</v>
      </c>
      <c r="E9" s="8">
        <v>8.0000000000000002E-3</v>
      </c>
      <c r="G9" t="s">
        <v>9</v>
      </c>
      <c r="H9" t="s">
        <v>19</v>
      </c>
      <c r="I9" s="8">
        <v>0.69799999999999995</v>
      </c>
      <c r="J9" t="s">
        <v>20</v>
      </c>
      <c r="K9" s="8">
        <v>0.29399999999999998</v>
      </c>
      <c r="M9" t="s">
        <v>9</v>
      </c>
      <c r="N9" t="s">
        <v>19</v>
      </c>
      <c r="O9" s="8">
        <v>0.96099999999999997</v>
      </c>
      <c r="P9" t="s">
        <v>20</v>
      </c>
      <c r="Q9" s="8">
        <v>3.7999999999999999E-2</v>
      </c>
    </row>
    <row r="10" spans="1:17" x14ac:dyDescent="0.45">
      <c r="A10" t="s">
        <v>10</v>
      </c>
      <c r="B10" t="s">
        <v>19</v>
      </c>
      <c r="C10" s="9">
        <v>0.99099999999999999</v>
      </c>
      <c r="D10" t="s">
        <v>20</v>
      </c>
      <c r="E10" s="8">
        <v>5.0000000000000001E-3</v>
      </c>
      <c r="G10" t="s">
        <v>10</v>
      </c>
      <c r="H10" t="s">
        <v>19</v>
      </c>
      <c r="I10" s="8">
        <v>0.72399999999999998</v>
      </c>
      <c r="J10" t="s">
        <v>20</v>
      </c>
      <c r="K10" s="8">
        <v>0.27300000000000002</v>
      </c>
      <c r="M10" t="s">
        <v>10</v>
      </c>
      <c r="N10" t="s">
        <v>19</v>
      </c>
      <c r="O10" s="8">
        <v>0.84199999999999997</v>
      </c>
      <c r="P10" t="s">
        <v>20</v>
      </c>
      <c r="Q10" s="8">
        <v>0.158</v>
      </c>
    </row>
    <row r="11" spans="1:17" x14ac:dyDescent="0.45">
      <c r="A11" t="s">
        <v>11</v>
      </c>
      <c r="B11" t="s">
        <v>19</v>
      </c>
      <c r="C11" s="9">
        <v>0.995</v>
      </c>
      <c r="D11" t="s">
        <v>20</v>
      </c>
      <c r="E11" s="8">
        <v>5.0000000000000001E-3</v>
      </c>
      <c r="G11" t="s">
        <v>11</v>
      </c>
      <c r="H11" t="s">
        <v>20</v>
      </c>
      <c r="I11" s="8">
        <v>0.502</v>
      </c>
      <c r="J11" t="s">
        <v>19</v>
      </c>
      <c r="K11" s="8">
        <v>0.497</v>
      </c>
      <c r="M11" t="s">
        <v>11</v>
      </c>
      <c r="N11" t="s">
        <v>19</v>
      </c>
      <c r="O11" s="8">
        <v>0.85399999999999998</v>
      </c>
      <c r="P11" t="s">
        <v>20</v>
      </c>
      <c r="Q11" s="8">
        <v>0.14499999999999999</v>
      </c>
    </row>
    <row r="12" spans="1:17" x14ac:dyDescent="0.45">
      <c r="A12" t="s">
        <v>23</v>
      </c>
      <c r="B12" t="s">
        <v>40</v>
      </c>
      <c r="C12" s="9">
        <v>0</v>
      </c>
      <c r="D12" t="s">
        <v>40</v>
      </c>
      <c r="E12" s="8">
        <v>0</v>
      </c>
      <c r="G12" t="s">
        <v>23</v>
      </c>
      <c r="H12" t="s">
        <v>19</v>
      </c>
      <c r="I12" s="8">
        <v>0.73399999999999999</v>
      </c>
      <c r="J12" t="s">
        <v>20</v>
      </c>
      <c r="K12" s="8">
        <v>0.26100000000000001</v>
      </c>
      <c r="M12" t="s">
        <v>23</v>
      </c>
      <c r="N12" t="s">
        <v>19</v>
      </c>
      <c r="O12" s="8">
        <v>0.92700000000000005</v>
      </c>
      <c r="P12" t="s">
        <v>20</v>
      </c>
      <c r="Q12" s="8">
        <v>7.1999999999999995E-2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0.99311111111111094</v>
      </c>
      <c r="D14" t="s">
        <v>13</v>
      </c>
      <c r="E14" s="13">
        <f>SUM(E3:E12)/B15</f>
        <v>5.5555555555555549E-3</v>
      </c>
      <c r="G14" t="s">
        <v>28</v>
      </c>
      <c r="H14" s="4" t="s">
        <v>12</v>
      </c>
      <c r="I14" s="13">
        <f>SUM(I3:I12)/H15</f>
        <v>0.7046</v>
      </c>
      <c r="J14" t="s">
        <v>13</v>
      </c>
      <c r="K14" s="13">
        <f>SUM(K3:K12)/H15</f>
        <v>0.29100000000000004</v>
      </c>
      <c r="M14" t="s">
        <v>28</v>
      </c>
      <c r="N14" s="4" t="s">
        <v>12</v>
      </c>
      <c r="O14" s="13">
        <f>SUM(O3:O12)/N15</f>
        <v>0.93059999999999987</v>
      </c>
      <c r="P14" t="s">
        <v>13</v>
      </c>
      <c r="Q14" s="13">
        <f>SUM(Q3:Q12)/N15</f>
        <v>6.649999999999999E-2</v>
      </c>
    </row>
    <row r="15" spans="1:17" x14ac:dyDescent="0.45">
      <c r="A15" s="19" t="s">
        <v>42</v>
      </c>
      <c r="B15">
        <f>10-COUNTIF(B3:B12,"None")</f>
        <v>9</v>
      </c>
      <c r="D15" t="s">
        <v>41</v>
      </c>
      <c r="E15" s="13">
        <f>1-((C14+E14)/1)</f>
        <v>1.3333333333335196E-3</v>
      </c>
      <c r="G15" s="19" t="s">
        <v>42</v>
      </c>
      <c r="H15">
        <f>10-COUNTIF(H3:H12,"None")</f>
        <v>10</v>
      </c>
      <c r="J15" t="s">
        <v>41</v>
      </c>
      <c r="K15" s="13">
        <f>1-((I14+K14)/1)</f>
        <v>4.3999999999999595E-3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2.9000000000001247E-3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1</v>
      </c>
      <c r="K18" s="4">
        <f>J18/SUM(J$18:J$25)</f>
        <v>0.1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0</v>
      </c>
      <c r="E19" s="4">
        <f t="shared" si="2"/>
        <v>0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0</v>
      </c>
      <c r="K19" s="4">
        <f t="shared" ref="K19:K25" si="11">J19/SUM(J$18:J$25)</f>
        <v>0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0</v>
      </c>
      <c r="Q19" s="4">
        <f t="shared" ref="Q19:Q25" si="14">P19/SUM(P$18:P$25)</f>
        <v>0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0</v>
      </c>
      <c r="E22" s="4">
        <f t="shared" si="2"/>
        <v>0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0</v>
      </c>
      <c r="K22" s="4">
        <f t="shared" si="11"/>
        <v>0</v>
      </c>
      <c r="M22" t="str">
        <f t="shared" si="12"/>
        <v>Happiness</v>
      </c>
      <c r="N22">
        <f t="shared" si="5"/>
        <v>0</v>
      </c>
      <c r="O22" s="4">
        <f t="shared" si="13"/>
        <v>0</v>
      </c>
      <c r="P22">
        <f t="shared" si="6"/>
        <v>0</v>
      </c>
      <c r="Q22" s="4">
        <f t="shared" si="14"/>
        <v>0</v>
      </c>
    </row>
    <row r="23" spans="1:17" x14ac:dyDescent="0.45">
      <c r="A23" t="str">
        <f t="shared" si="7"/>
        <v>Neutral</v>
      </c>
      <c r="B23">
        <f t="shared" si="0"/>
        <v>9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8</v>
      </c>
      <c r="I23" s="4">
        <f t="shared" si="10"/>
        <v>0.8</v>
      </c>
      <c r="J23">
        <f t="shared" si="4"/>
        <v>1</v>
      </c>
      <c r="K23" s="4">
        <f t="shared" si="11"/>
        <v>0.1</v>
      </c>
      <c r="M23" t="str">
        <f t="shared" si="12"/>
        <v>Neutral</v>
      </c>
      <c r="N23">
        <f t="shared" si="5"/>
        <v>10</v>
      </c>
      <c r="O23" s="4">
        <f t="shared" si="13"/>
        <v>1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8</v>
      </c>
      <c r="E24" s="4">
        <f t="shared" si="2"/>
        <v>0.88888888888888884</v>
      </c>
      <c r="G24" t="str">
        <f t="shared" si="9"/>
        <v>Sadness</v>
      </c>
      <c r="H24">
        <f t="shared" si="3"/>
        <v>1</v>
      </c>
      <c r="I24" s="4">
        <f t="shared" si="10"/>
        <v>0.1</v>
      </c>
      <c r="J24">
        <f t="shared" si="4"/>
        <v>7</v>
      </c>
      <c r="K24" s="4">
        <f t="shared" si="11"/>
        <v>0.7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10</v>
      </c>
      <c r="Q24" s="4">
        <f t="shared" si="14"/>
        <v>1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1</v>
      </c>
      <c r="E25" s="4">
        <f t="shared" si="2"/>
        <v>0.1111111111111111</v>
      </c>
      <c r="G25" t="str">
        <f t="shared" si="9"/>
        <v>Surprise</v>
      </c>
      <c r="H25">
        <f t="shared" si="3"/>
        <v>1</v>
      </c>
      <c r="I25" s="4">
        <f t="shared" si="10"/>
        <v>0.1</v>
      </c>
      <c r="J25">
        <f t="shared" si="4"/>
        <v>1</v>
      </c>
      <c r="K25" s="4">
        <f t="shared" si="11"/>
        <v>0.1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4"/>
      <c r="B28" s="38" t="s">
        <v>12</v>
      </c>
      <c r="C28" s="38"/>
      <c r="D28" s="38"/>
      <c r="E28" s="24"/>
      <c r="G28" s="24"/>
      <c r="H28" s="38" t="s">
        <v>12</v>
      </c>
      <c r="I28" s="38"/>
      <c r="J28" s="38"/>
      <c r="K28" s="24"/>
      <c r="M28" s="24"/>
      <c r="N28" s="38" t="s">
        <v>12</v>
      </c>
      <c r="O28" s="38"/>
      <c r="P28" s="38"/>
      <c r="Q28" s="24"/>
    </row>
    <row r="29" spans="1:17" x14ac:dyDescent="0.45">
      <c r="A29" s="24"/>
      <c r="B29" s="24" t="s">
        <v>35</v>
      </c>
      <c r="C29" s="24" t="s">
        <v>36</v>
      </c>
      <c r="D29" s="24" t="s">
        <v>37</v>
      </c>
      <c r="E29" s="24"/>
      <c r="G29" s="24"/>
      <c r="H29" s="24" t="s">
        <v>35</v>
      </c>
      <c r="I29" s="24" t="s">
        <v>36</v>
      </c>
      <c r="J29" s="24" t="s">
        <v>37</v>
      </c>
      <c r="K29" s="24"/>
      <c r="M29" s="24"/>
      <c r="N29" s="24" t="s">
        <v>35</v>
      </c>
      <c r="O29" s="24" t="s">
        <v>36</v>
      </c>
      <c r="P29" s="24" t="s">
        <v>37</v>
      </c>
      <c r="Q29" s="24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>
        <f>_xlfn.MODE.SNGL(C3:C7)</f>
        <v>0.997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 t="e">
        <f>_xlfn.MODE.SNGL(I3:I7)</f>
        <v>#N/A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>
        <f>_xlfn.MODE.SNGL(O3:O7)</f>
        <v>0.97699999999999998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8"/>
        <v>0</v>
      </c>
      <c r="I34" s="8">
        <f t="shared" si="19"/>
        <v>0</v>
      </c>
      <c r="K34" s="9"/>
      <c r="M34" t="s">
        <v>18</v>
      </c>
      <c r="N34" s="8">
        <f t="shared" si="20"/>
        <v>0</v>
      </c>
      <c r="O34" s="8">
        <f t="shared" si="17"/>
        <v>0</v>
      </c>
      <c r="Q34" s="9"/>
    </row>
    <row r="35" spans="1:18" x14ac:dyDescent="0.45">
      <c r="A35" t="s">
        <v>19</v>
      </c>
      <c r="B35" s="8">
        <f t="shared" si="15"/>
        <v>0.99311111111111094</v>
      </c>
      <c r="C35" s="8">
        <f t="shared" si="16"/>
        <v>0.99399999999999999</v>
      </c>
      <c r="E35" s="9"/>
      <c r="G35" t="s">
        <v>19</v>
      </c>
      <c r="H35" s="8">
        <f t="shared" si="18"/>
        <v>0.69562499999999994</v>
      </c>
      <c r="I35" s="8">
        <f t="shared" si="19"/>
        <v>0.71899999999999997</v>
      </c>
      <c r="K35" s="9"/>
      <c r="M35" t="s">
        <v>19</v>
      </c>
      <c r="N35" s="8">
        <f t="shared" si="20"/>
        <v>0.93059999999999987</v>
      </c>
      <c r="O35" s="8">
        <f t="shared" si="17"/>
        <v>0.94300000000000006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0.502</v>
      </c>
      <c r="I36" s="8">
        <f t="shared" si="19"/>
        <v>0.502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0.97899999999999998</v>
      </c>
      <c r="I37" s="8">
        <f t="shared" si="19"/>
        <v>0.97899999999999998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4"/>
      <c r="B38" s="38" t="s">
        <v>13</v>
      </c>
      <c r="C38" s="38"/>
      <c r="D38" s="38"/>
      <c r="E38" s="24"/>
      <c r="G38" s="24"/>
      <c r="H38" s="38" t="s">
        <v>13</v>
      </c>
      <c r="I38" s="38"/>
      <c r="J38" s="38"/>
      <c r="K38" s="24"/>
      <c r="M38" s="24"/>
      <c r="N38" s="38" t="s">
        <v>13</v>
      </c>
      <c r="O38" s="38"/>
      <c r="P38" s="38"/>
      <c r="Q38" s="24"/>
    </row>
    <row r="39" spans="1:18" x14ac:dyDescent="0.45">
      <c r="A39" s="24"/>
      <c r="B39" s="24" t="s">
        <v>35</v>
      </c>
      <c r="C39" s="24" t="s">
        <v>36</v>
      </c>
      <c r="D39" s="24" t="s">
        <v>37</v>
      </c>
      <c r="E39" s="24"/>
      <c r="G39" s="24"/>
      <c r="H39" s="24" t="s">
        <v>35</v>
      </c>
      <c r="I39" s="24" t="s">
        <v>36</v>
      </c>
      <c r="J39" s="24" t="s">
        <v>37</v>
      </c>
      <c r="K39" s="24"/>
      <c r="M39" s="24"/>
      <c r="N39" s="24" t="s">
        <v>35</v>
      </c>
      <c r="O39" s="24" t="s">
        <v>36</v>
      </c>
      <c r="P39" s="24" t="s">
        <v>37</v>
      </c>
      <c r="Q39" s="24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1.4E-2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1.4E-2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</v>
      </c>
      <c r="C41" s="8">
        <f t="shared" si="22"/>
        <v>0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0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0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0</v>
      </c>
      <c r="O41" s="8">
        <f t="shared" si="23"/>
        <v>0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0</v>
      </c>
      <c r="C44" s="8">
        <f t="shared" si="22"/>
        <v>0</v>
      </c>
      <c r="E44" s="9"/>
      <c r="G44" t="s">
        <v>18</v>
      </c>
      <c r="H44" s="8">
        <f t="shared" si="24"/>
        <v>0</v>
      </c>
      <c r="I44" s="8">
        <f t="shared" si="25"/>
        <v>0</v>
      </c>
      <c r="K44" s="9"/>
      <c r="M44" t="s">
        <v>18</v>
      </c>
      <c r="N44" s="8">
        <f t="shared" si="26"/>
        <v>0</v>
      </c>
      <c r="O44" s="8">
        <f t="shared" si="23"/>
        <v>0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4"/>
        <v>0.497</v>
      </c>
      <c r="I45" s="8">
        <f t="shared" si="25"/>
        <v>0.497</v>
      </c>
      <c r="K45" s="9"/>
      <c r="M45" t="s">
        <v>19</v>
      </c>
      <c r="N45" s="8">
        <f t="shared" si="26"/>
        <v>0</v>
      </c>
      <c r="O45" s="8">
        <f t="shared" si="23"/>
        <v>0</v>
      </c>
      <c r="Q45" s="9"/>
    </row>
    <row r="46" spans="1:18" x14ac:dyDescent="0.45">
      <c r="A46" t="s">
        <v>20</v>
      </c>
      <c r="B46" s="8">
        <f t="shared" si="21"/>
        <v>5.4999999999999997E-3</v>
      </c>
      <c r="C46" s="8">
        <f t="shared" si="22"/>
        <v>5.0000000000000001E-3</v>
      </c>
      <c r="E46" s="8"/>
      <c r="G46" t="s">
        <v>20</v>
      </c>
      <c r="H46" s="8">
        <f t="shared" si="24"/>
        <v>0.30185714285714293</v>
      </c>
      <c r="I46" s="8">
        <f t="shared" si="25"/>
        <v>0.27300000000000002</v>
      </c>
      <c r="K46" s="8"/>
      <c r="M46" t="s">
        <v>20</v>
      </c>
      <c r="N46" s="8">
        <f t="shared" si="26"/>
        <v>6.649999999999999E-2</v>
      </c>
      <c r="O46" s="8">
        <f t="shared" si="23"/>
        <v>5.2999999999999999E-2</v>
      </c>
      <c r="Q46" s="8"/>
    </row>
    <row r="47" spans="1:18" x14ac:dyDescent="0.45">
      <c r="A47" t="s">
        <v>24</v>
      </c>
      <c r="B47" s="8">
        <f t="shared" si="21"/>
        <v>6.0000000000000001E-3</v>
      </c>
      <c r="C47" s="8">
        <f t="shared" si="22"/>
        <v>6.0000000000000001E-3</v>
      </c>
      <c r="G47" t="s">
        <v>24</v>
      </c>
      <c r="H47" s="8">
        <f t="shared" si="24"/>
        <v>0.28599999999999998</v>
      </c>
      <c r="I47" s="8">
        <f t="shared" si="25"/>
        <v>0.28599999999999998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F016-91F1-4B97-A627-6305BB82E4E0}">
  <dimension ref="A1:R60"/>
  <sheetViews>
    <sheetView workbookViewId="0">
      <selection activeCell="K4" sqref="K4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0.98299999999999998</v>
      </c>
      <c r="D3" t="s">
        <v>20</v>
      </c>
      <c r="E3" s="8">
        <v>8.9999999999999993E-3</v>
      </c>
      <c r="G3" t="s">
        <v>3</v>
      </c>
      <c r="H3" t="s">
        <v>19</v>
      </c>
      <c r="I3" s="8">
        <v>0.92200000000000004</v>
      </c>
      <c r="J3" t="s">
        <v>20</v>
      </c>
      <c r="K3" s="8">
        <v>7.8E-2</v>
      </c>
      <c r="M3" t="s">
        <v>3</v>
      </c>
      <c r="N3" t="s">
        <v>19</v>
      </c>
      <c r="O3" s="8">
        <v>0.96099999999999997</v>
      </c>
      <c r="P3" t="s">
        <v>20</v>
      </c>
      <c r="Q3" s="8">
        <v>3.7999999999999999E-2</v>
      </c>
    </row>
    <row r="4" spans="1:17" x14ac:dyDescent="0.45">
      <c r="A4" t="s">
        <v>4</v>
      </c>
      <c r="B4" t="s">
        <v>19</v>
      </c>
      <c r="C4" s="9">
        <v>0.96899999999999997</v>
      </c>
      <c r="D4" t="s">
        <v>20</v>
      </c>
      <c r="E4" s="8">
        <v>0.03</v>
      </c>
      <c r="G4" t="s">
        <v>4</v>
      </c>
      <c r="H4" t="s">
        <v>19</v>
      </c>
      <c r="I4" s="8">
        <v>0.94399999999999995</v>
      </c>
      <c r="J4" t="s">
        <v>20</v>
      </c>
      <c r="K4" s="8">
        <v>5.5E-2</v>
      </c>
      <c r="M4" t="s">
        <v>4</v>
      </c>
      <c r="N4" t="s">
        <v>19</v>
      </c>
      <c r="O4" s="8">
        <v>0.93799999999999994</v>
      </c>
      <c r="P4" t="s">
        <v>15</v>
      </c>
      <c r="Q4" s="8">
        <v>3.3000000000000002E-2</v>
      </c>
    </row>
    <row r="5" spans="1:17" x14ac:dyDescent="0.45">
      <c r="A5" t="s">
        <v>5</v>
      </c>
      <c r="B5" t="s">
        <v>19</v>
      </c>
      <c r="C5" s="9">
        <v>0.65900000000000003</v>
      </c>
      <c r="D5" t="s">
        <v>20</v>
      </c>
      <c r="E5" s="8">
        <v>0.33900000000000002</v>
      </c>
      <c r="G5" t="s">
        <v>5</v>
      </c>
      <c r="H5" t="s">
        <v>19</v>
      </c>
      <c r="I5" s="8">
        <v>0.88100000000000001</v>
      </c>
      <c r="J5" t="s">
        <v>20</v>
      </c>
      <c r="K5" s="8">
        <v>0.11799999999999999</v>
      </c>
      <c r="M5" t="s">
        <v>5</v>
      </c>
      <c r="N5" t="s">
        <v>19</v>
      </c>
      <c r="O5" s="8">
        <v>0.98199999999999998</v>
      </c>
      <c r="P5" t="s">
        <v>20</v>
      </c>
      <c r="Q5" s="8">
        <v>1.7999999999999999E-2</v>
      </c>
    </row>
    <row r="6" spans="1:17" x14ac:dyDescent="0.45">
      <c r="A6" t="s">
        <v>6</v>
      </c>
      <c r="B6" t="s">
        <v>19</v>
      </c>
      <c r="C6" s="9">
        <v>0.76200000000000001</v>
      </c>
      <c r="D6" t="s">
        <v>20</v>
      </c>
      <c r="E6" s="8">
        <v>0.22800000000000001</v>
      </c>
      <c r="G6" t="s">
        <v>6</v>
      </c>
      <c r="H6" t="s">
        <v>19</v>
      </c>
      <c r="I6" s="8">
        <v>0.88600000000000001</v>
      </c>
      <c r="J6" t="s">
        <v>20</v>
      </c>
      <c r="K6" s="8">
        <v>0.10100000000000001</v>
      </c>
      <c r="M6" t="s">
        <v>6</v>
      </c>
      <c r="N6" t="s">
        <v>19</v>
      </c>
      <c r="O6" s="8">
        <v>0.94599999999999995</v>
      </c>
      <c r="P6" t="s">
        <v>20</v>
      </c>
      <c r="Q6" s="8">
        <v>5.3999999999999999E-2</v>
      </c>
    </row>
    <row r="7" spans="1:17" x14ac:dyDescent="0.45">
      <c r="A7" t="s">
        <v>7</v>
      </c>
      <c r="B7" t="s">
        <v>19</v>
      </c>
      <c r="C7" s="9">
        <v>0.82599999999999996</v>
      </c>
      <c r="D7" t="s">
        <v>20</v>
      </c>
      <c r="E7" s="8">
        <v>0.17199999999999999</v>
      </c>
      <c r="G7" t="s">
        <v>7</v>
      </c>
      <c r="H7" t="s">
        <v>19</v>
      </c>
      <c r="I7" s="8">
        <v>0.83399999999999996</v>
      </c>
      <c r="J7" t="s">
        <v>20</v>
      </c>
      <c r="K7" s="8">
        <v>0.16500000000000001</v>
      </c>
      <c r="M7" t="s">
        <v>7</v>
      </c>
      <c r="N7" t="s">
        <v>19</v>
      </c>
      <c r="O7" s="8">
        <v>0.93300000000000005</v>
      </c>
      <c r="P7" t="s">
        <v>20</v>
      </c>
      <c r="Q7" s="8">
        <v>6.5000000000000002E-2</v>
      </c>
    </row>
    <row r="8" spans="1:17" x14ac:dyDescent="0.45">
      <c r="A8" t="s">
        <v>8</v>
      </c>
      <c r="B8" t="s">
        <v>19</v>
      </c>
      <c r="C8" s="9">
        <v>0.93700000000000006</v>
      </c>
      <c r="D8" t="s">
        <v>20</v>
      </c>
      <c r="E8" s="8">
        <v>6.2E-2</v>
      </c>
      <c r="G8" t="s">
        <v>8</v>
      </c>
      <c r="H8" t="s">
        <v>19</v>
      </c>
      <c r="I8" s="8">
        <v>0.78900000000000003</v>
      </c>
      <c r="J8" t="s">
        <v>20</v>
      </c>
      <c r="K8" s="8">
        <v>0.21099999999999999</v>
      </c>
      <c r="M8" t="s">
        <v>8</v>
      </c>
      <c r="N8" t="s">
        <v>19</v>
      </c>
      <c r="O8" s="8">
        <v>0.98099999999999998</v>
      </c>
      <c r="P8" t="s">
        <v>20</v>
      </c>
      <c r="Q8" s="8">
        <v>1.7999999999999999E-2</v>
      </c>
    </row>
    <row r="9" spans="1:17" x14ac:dyDescent="0.45">
      <c r="A9" t="s">
        <v>9</v>
      </c>
      <c r="B9" t="s">
        <v>19</v>
      </c>
      <c r="C9" s="9">
        <v>0.99299999999999999</v>
      </c>
      <c r="D9" t="s">
        <v>20</v>
      </c>
      <c r="E9" s="8">
        <v>5.0000000000000001E-3</v>
      </c>
      <c r="G9" t="s">
        <v>9</v>
      </c>
      <c r="H9" t="s">
        <v>19</v>
      </c>
      <c r="I9" s="8">
        <v>0.95799999999999996</v>
      </c>
      <c r="J9" t="s">
        <v>20</v>
      </c>
      <c r="K9" s="8">
        <v>2.5000000000000001E-2</v>
      </c>
      <c r="M9" t="s">
        <v>9</v>
      </c>
      <c r="N9" t="s">
        <v>18</v>
      </c>
      <c r="O9" s="8">
        <v>0.81200000000000006</v>
      </c>
      <c r="P9" t="s">
        <v>19</v>
      </c>
      <c r="Q9" s="8">
        <v>0.187</v>
      </c>
    </row>
    <row r="10" spans="1:17" x14ac:dyDescent="0.45">
      <c r="A10" t="s">
        <v>10</v>
      </c>
      <c r="B10" t="s">
        <v>19</v>
      </c>
      <c r="C10" s="9">
        <v>0.81399999999999995</v>
      </c>
      <c r="D10" t="s">
        <v>20</v>
      </c>
      <c r="E10" s="8">
        <v>0.186</v>
      </c>
      <c r="G10" t="s">
        <v>10</v>
      </c>
      <c r="H10" t="s">
        <v>19</v>
      </c>
      <c r="I10" s="8">
        <v>0.82</v>
      </c>
      <c r="J10" t="s">
        <v>20</v>
      </c>
      <c r="K10" s="8">
        <v>1.7999999999999999E-2</v>
      </c>
      <c r="M10" t="s">
        <v>10</v>
      </c>
      <c r="N10" t="s">
        <v>19</v>
      </c>
      <c r="O10" s="8">
        <v>0.81200000000000006</v>
      </c>
      <c r="P10" t="s">
        <v>20</v>
      </c>
      <c r="Q10" s="8">
        <v>0.157</v>
      </c>
    </row>
    <row r="11" spans="1:17" x14ac:dyDescent="0.45">
      <c r="A11" t="s">
        <v>11</v>
      </c>
      <c r="B11" t="s">
        <v>19</v>
      </c>
      <c r="C11" s="9">
        <v>0.75600000000000001</v>
      </c>
      <c r="D11" t="s">
        <v>20</v>
      </c>
      <c r="E11" s="8">
        <v>0.24399999999999999</v>
      </c>
      <c r="G11" t="s">
        <v>11</v>
      </c>
      <c r="H11" t="s">
        <v>19</v>
      </c>
      <c r="I11" s="8">
        <v>0.78900000000000003</v>
      </c>
      <c r="J11" t="s">
        <v>20</v>
      </c>
      <c r="K11" s="8">
        <v>0.21</v>
      </c>
      <c r="M11" t="s">
        <v>11</v>
      </c>
      <c r="N11" t="s">
        <v>19</v>
      </c>
      <c r="O11" s="8">
        <v>0.65800000000000003</v>
      </c>
      <c r="P11" t="s">
        <v>18</v>
      </c>
      <c r="Q11" s="8">
        <v>0.34</v>
      </c>
    </row>
    <row r="12" spans="1:17" x14ac:dyDescent="0.45">
      <c r="A12" t="s">
        <v>23</v>
      </c>
      <c r="B12" t="s">
        <v>19</v>
      </c>
      <c r="C12" s="9">
        <v>0.78200000000000003</v>
      </c>
      <c r="D12" t="s">
        <v>20</v>
      </c>
      <c r="E12" s="8">
        <v>0.218</v>
      </c>
      <c r="G12" t="s">
        <v>23</v>
      </c>
      <c r="H12" t="s">
        <v>19</v>
      </c>
      <c r="I12" s="8">
        <v>0.745</v>
      </c>
      <c r="J12" t="s">
        <v>20</v>
      </c>
      <c r="K12" s="8">
        <v>0.253</v>
      </c>
      <c r="M12" t="s">
        <v>23</v>
      </c>
      <c r="N12" t="s">
        <v>19</v>
      </c>
      <c r="O12" s="8">
        <v>0.995</v>
      </c>
      <c r="P12" t="s">
        <v>20</v>
      </c>
      <c r="Q12" s="8">
        <v>3.0000000000000001E-3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0.84810000000000019</v>
      </c>
      <c r="D14" t="s">
        <v>13</v>
      </c>
      <c r="E14" s="13">
        <f>SUM(E3:E12)/B15</f>
        <v>0.14930000000000002</v>
      </c>
      <c r="G14" t="s">
        <v>28</v>
      </c>
      <c r="H14" s="4" t="s">
        <v>12</v>
      </c>
      <c r="I14" s="13">
        <f>SUM(I3:I12)/H15</f>
        <v>0.85680000000000001</v>
      </c>
      <c r="J14" t="s">
        <v>13</v>
      </c>
      <c r="K14" s="13">
        <f>SUM(K3:K12)/H15</f>
        <v>0.1234</v>
      </c>
      <c r="M14" t="s">
        <v>28</v>
      </c>
      <c r="N14" s="4" t="s">
        <v>12</v>
      </c>
      <c r="O14" s="13">
        <f>SUM(O3:O12)/N15</f>
        <v>0.90179999999999993</v>
      </c>
      <c r="P14" t="s">
        <v>13</v>
      </c>
      <c r="Q14" s="13">
        <f>SUM(Q3:Q12)/N15</f>
        <v>9.130000000000002E-2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2.5999999999998247E-3</v>
      </c>
      <c r="G15" s="19" t="s">
        <v>42</v>
      </c>
      <c r="H15">
        <f>10-COUNTIF(H3:H12,"None")</f>
        <v>10</v>
      </c>
      <c r="J15" t="s">
        <v>41</v>
      </c>
      <c r="K15" s="13">
        <f>1-((I14+K14)/1)</f>
        <v>1.980000000000004E-2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6.9000000000000172E-3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0</v>
      </c>
      <c r="E19" s="4">
        <f t="shared" si="2"/>
        <v>0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0</v>
      </c>
      <c r="K19" s="4">
        <f t="shared" ref="K19:K25" si="11">J19/SUM(J$18:J$25)</f>
        <v>0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1</v>
      </c>
      <c r="Q19" s="4">
        <f t="shared" ref="Q19:Q25" si="14">P19/SUM(P$18:P$25)</f>
        <v>0.1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0</v>
      </c>
      <c r="E22" s="4">
        <f t="shared" si="2"/>
        <v>0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0</v>
      </c>
      <c r="K22" s="4">
        <f t="shared" si="11"/>
        <v>0</v>
      </c>
      <c r="M22" t="str">
        <f t="shared" si="12"/>
        <v>Happiness</v>
      </c>
      <c r="N22">
        <f t="shared" si="5"/>
        <v>1</v>
      </c>
      <c r="O22" s="4">
        <f t="shared" si="13"/>
        <v>0.1</v>
      </c>
      <c r="P22">
        <f t="shared" si="6"/>
        <v>1</v>
      </c>
      <c r="Q22" s="4">
        <f t="shared" si="14"/>
        <v>0.1</v>
      </c>
    </row>
    <row r="23" spans="1:17" x14ac:dyDescent="0.45">
      <c r="A23" t="str">
        <f t="shared" si="7"/>
        <v>Neutral</v>
      </c>
      <c r="B23">
        <f t="shared" si="0"/>
        <v>10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10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9</v>
      </c>
      <c r="O23" s="4">
        <f t="shared" si="13"/>
        <v>0.9</v>
      </c>
      <c r="P23">
        <f t="shared" si="6"/>
        <v>1</v>
      </c>
      <c r="Q23" s="4">
        <f t="shared" si="14"/>
        <v>0.1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10</v>
      </c>
      <c r="E24" s="4">
        <f t="shared" si="2"/>
        <v>1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10</v>
      </c>
      <c r="K24" s="4">
        <f t="shared" si="11"/>
        <v>1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7</v>
      </c>
      <c r="Q24" s="4">
        <f t="shared" si="14"/>
        <v>0.7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4"/>
      <c r="B28" s="38" t="s">
        <v>12</v>
      </c>
      <c r="C28" s="38"/>
      <c r="D28" s="38"/>
      <c r="E28" s="24"/>
      <c r="G28" s="24"/>
      <c r="H28" s="38" t="s">
        <v>12</v>
      </c>
      <c r="I28" s="38"/>
      <c r="J28" s="38"/>
      <c r="K28" s="24"/>
      <c r="M28" s="24"/>
      <c r="N28" s="38" t="s">
        <v>12</v>
      </c>
      <c r="O28" s="38"/>
      <c r="P28" s="38"/>
      <c r="Q28" s="24"/>
    </row>
    <row r="29" spans="1:17" x14ac:dyDescent="0.45">
      <c r="A29" s="24"/>
      <c r="B29" s="24" t="s">
        <v>35</v>
      </c>
      <c r="C29" s="24" t="s">
        <v>36</v>
      </c>
      <c r="D29" s="24" t="s">
        <v>37</v>
      </c>
      <c r="E29" s="24"/>
      <c r="G29" s="24"/>
      <c r="H29" s="24" t="s">
        <v>35</v>
      </c>
      <c r="I29" s="24" t="s">
        <v>36</v>
      </c>
      <c r="J29" s="24" t="s">
        <v>37</v>
      </c>
      <c r="K29" s="24"/>
      <c r="M29" s="24"/>
      <c r="N29" s="24" t="s">
        <v>35</v>
      </c>
      <c r="O29" s="24" t="s">
        <v>36</v>
      </c>
      <c r="P29" s="24" t="s">
        <v>37</v>
      </c>
      <c r="Q29" s="24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 t="e">
        <f>_xlfn.MODE.SNGL(C3:C7)</f>
        <v>#N/A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 t="e">
        <f>_xlfn.MODE.SNGL(I3:I7)</f>
        <v>#N/A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 t="e">
        <f>_xlfn.MODE.SNGL(O3:O7)</f>
        <v>#N/A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8"/>
        <v>0</v>
      </c>
      <c r="I34" s="8">
        <f t="shared" si="19"/>
        <v>0</v>
      </c>
      <c r="K34" s="9"/>
      <c r="M34" t="s">
        <v>18</v>
      </c>
      <c r="N34" s="8">
        <f t="shared" si="20"/>
        <v>0.81200000000000006</v>
      </c>
      <c r="O34" s="8">
        <f t="shared" si="17"/>
        <v>0.81200000000000006</v>
      </c>
      <c r="Q34" s="9"/>
    </row>
    <row r="35" spans="1:18" x14ac:dyDescent="0.45">
      <c r="A35" t="s">
        <v>19</v>
      </c>
      <c r="B35" s="8">
        <f t="shared" si="15"/>
        <v>0.84810000000000019</v>
      </c>
      <c r="C35" s="8">
        <f t="shared" si="16"/>
        <v>0.82</v>
      </c>
      <c r="E35" s="9"/>
      <c r="G35" t="s">
        <v>19</v>
      </c>
      <c r="H35" s="8">
        <f t="shared" si="18"/>
        <v>0.85680000000000001</v>
      </c>
      <c r="I35" s="8">
        <f t="shared" si="19"/>
        <v>0.85749999999999993</v>
      </c>
      <c r="K35" s="9"/>
      <c r="M35" t="s">
        <v>19</v>
      </c>
      <c r="N35" s="8">
        <f t="shared" si="20"/>
        <v>0.91177777777777769</v>
      </c>
      <c r="O35" s="8">
        <f t="shared" si="17"/>
        <v>0.94599999999999995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4"/>
      <c r="B38" s="38" t="s">
        <v>13</v>
      </c>
      <c r="C38" s="38"/>
      <c r="D38" s="38"/>
      <c r="E38" s="24"/>
      <c r="G38" s="24"/>
      <c r="H38" s="38" t="s">
        <v>13</v>
      </c>
      <c r="I38" s="38"/>
      <c r="J38" s="38"/>
      <c r="K38" s="24"/>
      <c r="M38" s="24"/>
      <c r="N38" s="38" t="s">
        <v>13</v>
      </c>
      <c r="O38" s="38"/>
      <c r="P38" s="38"/>
      <c r="Q38" s="24"/>
    </row>
    <row r="39" spans="1:18" x14ac:dyDescent="0.45">
      <c r="A39" s="24"/>
      <c r="B39" s="24" t="s">
        <v>35</v>
      </c>
      <c r="C39" s="24" t="s">
        <v>36</v>
      </c>
      <c r="D39" s="24" t="s">
        <v>37</v>
      </c>
      <c r="E39" s="24"/>
      <c r="G39" s="24"/>
      <c r="H39" s="24" t="s">
        <v>35</v>
      </c>
      <c r="I39" s="24" t="s">
        <v>36</v>
      </c>
      <c r="J39" s="24" t="s">
        <v>37</v>
      </c>
      <c r="K39" s="24"/>
      <c r="M39" s="24"/>
      <c r="N39" s="24" t="s">
        <v>35</v>
      </c>
      <c r="O39" s="24" t="s">
        <v>36</v>
      </c>
      <c r="P39" s="24" t="s">
        <v>37</v>
      </c>
      <c r="Q39" s="24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</v>
      </c>
      <c r="C41" s="8">
        <f t="shared" si="22"/>
        <v>0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0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0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3.3000000000000002E-2</v>
      </c>
      <c r="O41" s="8">
        <f t="shared" si="23"/>
        <v>3.3000000000000002E-2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0</v>
      </c>
      <c r="C44" s="8">
        <f t="shared" si="22"/>
        <v>0</v>
      </c>
      <c r="E44" s="9"/>
      <c r="G44" t="s">
        <v>18</v>
      </c>
      <c r="H44" s="8">
        <f t="shared" si="24"/>
        <v>0</v>
      </c>
      <c r="I44" s="8">
        <f t="shared" si="25"/>
        <v>0</v>
      </c>
      <c r="K44" s="9"/>
      <c r="M44" t="s">
        <v>18</v>
      </c>
      <c r="N44" s="8">
        <f t="shared" si="26"/>
        <v>0.34</v>
      </c>
      <c r="O44" s="8">
        <f t="shared" si="23"/>
        <v>0.34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0.187</v>
      </c>
      <c r="O45" s="8">
        <f t="shared" si="23"/>
        <v>0.187</v>
      </c>
      <c r="Q45" s="9"/>
    </row>
    <row r="46" spans="1:18" x14ac:dyDescent="0.45">
      <c r="A46" t="s">
        <v>20</v>
      </c>
      <c r="B46" s="8">
        <f t="shared" si="21"/>
        <v>0.14930000000000002</v>
      </c>
      <c r="C46" s="8">
        <f t="shared" si="22"/>
        <v>0.17899999999999999</v>
      </c>
      <c r="E46" s="8"/>
      <c r="G46" t="s">
        <v>20</v>
      </c>
      <c r="H46" s="8">
        <f t="shared" si="24"/>
        <v>0.1234</v>
      </c>
      <c r="I46" s="8">
        <f t="shared" si="25"/>
        <v>0.1095</v>
      </c>
      <c r="K46" s="8"/>
      <c r="M46" t="s">
        <v>20</v>
      </c>
      <c r="N46" s="8">
        <f t="shared" si="26"/>
        <v>5.0428571428571427E-2</v>
      </c>
      <c r="O46" s="8">
        <f t="shared" si="23"/>
        <v>3.7999999999999999E-2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A513-5CD1-4BD5-9807-91B981070B2D}">
  <dimension ref="A1:R60"/>
  <sheetViews>
    <sheetView workbookViewId="0">
      <selection activeCell="Q11" sqref="Q11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0.996</v>
      </c>
      <c r="D3" t="s">
        <v>15</v>
      </c>
      <c r="E3" s="8">
        <v>3.0000000000000001E-3</v>
      </c>
      <c r="G3" t="s">
        <v>3</v>
      </c>
      <c r="H3" t="s">
        <v>19</v>
      </c>
      <c r="I3" s="8">
        <v>0.998</v>
      </c>
      <c r="J3" t="s">
        <v>20</v>
      </c>
      <c r="K3" s="8">
        <v>2E-3</v>
      </c>
      <c r="M3" t="s">
        <v>3</v>
      </c>
      <c r="N3" t="s">
        <v>18</v>
      </c>
      <c r="O3" s="8">
        <v>0.74</v>
      </c>
      <c r="P3" t="s">
        <v>19</v>
      </c>
      <c r="Q3" s="8">
        <v>0.23100000000000001</v>
      </c>
    </row>
    <row r="4" spans="1:17" x14ac:dyDescent="0.45">
      <c r="A4" t="s">
        <v>4</v>
      </c>
      <c r="B4" t="s">
        <v>19</v>
      </c>
      <c r="C4" s="9">
        <v>0.997</v>
      </c>
      <c r="D4" t="s">
        <v>20</v>
      </c>
      <c r="E4" s="8">
        <v>2E-3</v>
      </c>
      <c r="G4" t="s">
        <v>4</v>
      </c>
      <c r="H4" t="s">
        <v>19</v>
      </c>
      <c r="I4" s="8">
        <v>0.996</v>
      </c>
      <c r="J4" t="s">
        <v>20</v>
      </c>
      <c r="K4" s="8">
        <v>3.0000000000000001E-3</v>
      </c>
      <c r="M4" t="s">
        <v>4</v>
      </c>
      <c r="N4" t="s">
        <v>19</v>
      </c>
      <c r="O4" s="8">
        <v>0.748</v>
      </c>
      <c r="P4" t="s">
        <v>45</v>
      </c>
      <c r="Q4" s="8">
        <v>0.247</v>
      </c>
    </row>
    <row r="5" spans="1:17" x14ac:dyDescent="0.45">
      <c r="A5" t="s">
        <v>5</v>
      </c>
      <c r="B5" t="s">
        <v>19</v>
      </c>
      <c r="C5" s="9">
        <v>0.997</v>
      </c>
      <c r="D5" t="s">
        <v>20</v>
      </c>
      <c r="E5" s="8">
        <v>3.0000000000000001E-3</v>
      </c>
      <c r="G5" t="s">
        <v>5</v>
      </c>
      <c r="H5" t="s">
        <v>19</v>
      </c>
      <c r="I5" s="8">
        <v>0.999</v>
      </c>
      <c r="J5" t="s">
        <v>20</v>
      </c>
      <c r="K5" s="8">
        <v>1E-3</v>
      </c>
      <c r="M5" t="s">
        <v>5</v>
      </c>
      <c r="N5" t="s">
        <v>19</v>
      </c>
      <c r="O5" s="8">
        <v>0.995</v>
      </c>
      <c r="P5" t="s">
        <v>15</v>
      </c>
      <c r="Q5" s="8">
        <v>3.0000000000000001E-3</v>
      </c>
    </row>
    <row r="6" spans="1:17" x14ac:dyDescent="0.45">
      <c r="A6" t="s">
        <v>6</v>
      </c>
      <c r="B6" t="s">
        <v>19</v>
      </c>
      <c r="C6" s="9">
        <v>0.995</v>
      </c>
      <c r="D6" t="s">
        <v>20</v>
      </c>
      <c r="E6" s="8">
        <v>5.0000000000000001E-3</v>
      </c>
      <c r="G6" t="s">
        <v>6</v>
      </c>
      <c r="H6" t="s">
        <v>19</v>
      </c>
      <c r="I6" s="8">
        <v>0.996</v>
      </c>
      <c r="J6" t="s">
        <v>20</v>
      </c>
      <c r="K6" s="8">
        <v>4.0000000000000001E-3</v>
      </c>
      <c r="M6" t="s">
        <v>6</v>
      </c>
      <c r="N6" t="s">
        <v>19</v>
      </c>
      <c r="O6" s="8">
        <v>0.999</v>
      </c>
      <c r="P6" t="s">
        <v>40</v>
      </c>
      <c r="Q6" s="8">
        <v>0</v>
      </c>
    </row>
    <row r="7" spans="1:17" x14ac:dyDescent="0.45">
      <c r="A7" t="s">
        <v>7</v>
      </c>
      <c r="B7" t="s">
        <v>15</v>
      </c>
      <c r="C7" s="9">
        <v>0.97299999999999998</v>
      </c>
      <c r="D7" t="s">
        <v>19</v>
      </c>
      <c r="E7" s="8">
        <v>2.7E-2</v>
      </c>
      <c r="G7" t="s">
        <v>7</v>
      </c>
      <c r="H7" t="s">
        <v>19</v>
      </c>
      <c r="I7" s="8">
        <v>0.99299999999999999</v>
      </c>
      <c r="J7" t="s">
        <v>20</v>
      </c>
      <c r="K7" s="8">
        <v>6.0000000000000001E-3</v>
      </c>
      <c r="M7" t="s">
        <v>7</v>
      </c>
      <c r="N7" t="s">
        <v>19</v>
      </c>
      <c r="O7" s="8">
        <v>0.997</v>
      </c>
      <c r="P7" t="s">
        <v>15</v>
      </c>
      <c r="Q7" s="8">
        <v>2E-3</v>
      </c>
    </row>
    <row r="8" spans="1:17" x14ac:dyDescent="0.45">
      <c r="A8" t="s">
        <v>8</v>
      </c>
      <c r="B8" t="s">
        <v>19</v>
      </c>
      <c r="C8" s="9">
        <v>0.998</v>
      </c>
      <c r="D8" t="s">
        <v>20</v>
      </c>
      <c r="E8" s="8">
        <v>1E-3</v>
      </c>
      <c r="G8" t="s">
        <v>8</v>
      </c>
      <c r="H8" t="s">
        <v>19</v>
      </c>
      <c r="I8" s="8">
        <v>0.995</v>
      </c>
      <c r="J8" t="s">
        <v>20</v>
      </c>
      <c r="K8" s="8">
        <v>4.0000000000000001E-3</v>
      </c>
      <c r="M8" t="s">
        <v>8</v>
      </c>
      <c r="N8" t="s">
        <v>19</v>
      </c>
      <c r="O8" s="8">
        <v>0.999</v>
      </c>
      <c r="P8" t="s">
        <v>20</v>
      </c>
      <c r="Q8" s="8">
        <v>1E-3</v>
      </c>
    </row>
    <row r="9" spans="1:17" x14ac:dyDescent="0.45">
      <c r="A9" t="s">
        <v>9</v>
      </c>
      <c r="B9" t="s">
        <v>19</v>
      </c>
      <c r="C9" s="9">
        <v>0.999</v>
      </c>
      <c r="D9" t="s">
        <v>20</v>
      </c>
      <c r="E9" s="8">
        <v>1E-3</v>
      </c>
      <c r="G9" t="s">
        <v>9</v>
      </c>
      <c r="H9" t="s">
        <v>19</v>
      </c>
      <c r="I9" s="8">
        <v>0.995</v>
      </c>
      <c r="J9" t="s">
        <v>20</v>
      </c>
      <c r="K9" s="8">
        <v>5.0000000000000001E-3</v>
      </c>
      <c r="M9" t="s">
        <v>9</v>
      </c>
      <c r="N9" t="s">
        <v>19</v>
      </c>
      <c r="O9" s="8">
        <v>0.997</v>
      </c>
      <c r="P9" t="s">
        <v>20</v>
      </c>
      <c r="Q9" s="8">
        <v>3.0000000000000001E-3</v>
      </c>
    </row>
    <row r="10" spans="1:17" x14ac:dyDescent="0.45">
      <c r="A10" t="s">
        <v>10</v>
      </c>
      <c r="B10" t="s">
        <v>19</v>
      </c>
      <c r="C10" s="9">
        <v>0.999</v>
      </c>
      <c r="D10" t="s">
        <v>20</v>
      </c>
      <c r="E10" s="8">
        <v>1E-3</v>
      </c>
      <c r="G10" t="s">
        <v>10</v>
      </c>
      <c r="H10" t="s">
        <v>19</v>
      </c>
      <c r="I10" s="8">
        <v>0.997</v>
      </c>
      <c r="J10" t="s">
        <v>20</v>
      </c>
      <c r="K10" s="8">
        <v>3.0000000000000001E-3</v>
      </c>
      <c r="M10" t="s">
        <v>10</v>
      </c>
      <c r="N10" t="s">
        <v>19</v>
      </c>
      <c r="O10" s="8">
        <v>0.98099999999999998</v>
      </c>
      <c r="P10" t="s">
        <v>24</v>
      </c>
      <c r="Q10" s="8">
        <v>1.9E-2</v>
      </c>
    </row>
    <row r="11" spans="1:17" x14ac:dyDescent="0.45">
      <c r="A11" t="s">
        <v>11</v>
      </c>
      <c r="B11" t="s">
        <v>19</v>
      </c>
      <c r="C11" s="9">
        <v>0.747</v>
      </c>
      <c r="D11" t="s">
        <v>15</v>
      </c>
      <c r="E11" s="8">
        <v>0.25</v>
      </c>
      <c r="G11" t="s">
        <v>11</v>
      </c>
      <c r="H11" t="s">
        <v>19</v>
      </c>
      <c r="I11" s="8">
        <v>0.998</v>
      </c>
      <c r="J11" t="s">
        <v>20</v>
      </c>
      <c r="K11" s="8">
        <v>2E-3</v>
      </c>
      <c r="M11" t="s">
        <v>11</v>
      </c>
      <c r="N11" t="s">
        <v>19</v>
      </c>
      <c r="O11" s="8">
        <v>0.99299999999999999</v>
      </c>
      <c r="P11" t="s">
        <v>20</v>
      </c>
      <c r="Q11" s="8">
        <v>6.0000000000000001E-3</v>
      </c>
    </row>
    <row r="12" spans="1:17" x14ac:dyDescent="0.45">
      <c r="A12" t="s">
        <v>23</v>
      </c>
      <c r="B12" t="s">
        <v>40</v>
      </c>
      <c r="C12" s="9">
        <v>0</v>
      </c>
      <c r="D12" t="s">
        <v>40</v>
      </c>
      <c r="E12" s="8">
        <v>0</v>
      </c>
      <c r="G12" t="s">
        <v>23</v>
      </c>
      <c r="H12" t="s">
        <v>19</v>
      </c>
      <c r="I12" s="8">
        <v>0.996</v>
      </c>
      <c r="J12" t="s">
        <v>18</v>
      </c>
      <c r="K12" s="8">
        <v>2E-3</v>
      </c>
      <c r="M12" t="s">
        <v>23</v>
      </c>
      <c r="N12" t="s">
        <v>40</v>
      </c>
      <c r="O12" s="8">
        <v>0</v>
      </c>
      <c r="P12" t="s">
        <v>40</v>
      </c>
      <c r="Q12" s="8">
        <v>0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0.96677777777777785</v>
      </c>
      <c r="D14" t="s">
        <v>13</v>
      </c>
      <c r="E14" s="13">
        <f>SUM(E3:E12)/B15</f>
        <v>3.2555555555555553E-2</v>
      </c>
      <c r="G14" t="s">
        <v>28</v>
      </c>
      <c r="H14" s="4" t="s">
        <v>12</v>
      </c>
      <c r="I14" s="13">
        <f>SUM(I3:I12)/H15</f>
        <v>0.99630000000000007</v>
      </c>
      <c r="J14" t="s">
        <v>13</v>
      </c>
      <c r="K14" s="13">
        <f>SUM(K3:K12)/H15</f>
        <v>3.2000000000000002E-3</v>
      </c>
      <c r="M14" t="s">
        <v>28</v>
      </c>
      <c r="N14" s="4" t="s">
        <v>12</v>
      </c>
      <c r="O14" s="13">
        <f>SUM(O3:O12)/N15</f>
        <v>0.93877777777777771</v>
      </c>
      <c r="P14" t="s">
        <v>13</v>
      </c>
      <c r="Q14" s="13">
        <f>SUM(Q3:Q12)/N15</f>
        <v>5.6888888888888892E-2</v>
      </c>
    </row>
    <row r="15" spans="1:17" x14ac:dyDescent="0.45">
      <c r="A15" s="19" t="s">
        <v>42</v>
      </c>
      <c r="B15">
        <f>10-COUNTIF(B3:B12,"None")</f>
        <v>9</v>
      </c>
      <c r="D15" t="s">
        <v>41</v>
      </c>
      <c r="E15" s="13">
        <f>1-((C14+E14)/1)</f>
        <v>6.6666666666659324E-4</v>
      </c>
      <c r="G15" s="19" t="s">
        <v>42</v>
      </c>
      <c r="H15">
        <f>10-COUNTIF(H3:H12,"None")</f>
        <v>10</v>
      </c>
      <c r="J15" t="s">
        <v>41</v>
      </c>
      <c r="K15" s="13">
        <f>1-((I14+K14)/1)</f>
        <v>4.9999999999994493E-4</v>
      </c>
      <c r="M15" s="19" t="s">
        <v>42</v>
      </c>
      <c r="N15">
        <f>10-COUNTIF(N3:N12,"None")</f>
        <v>9</v>
      </c>
      <c r="P15" t="s">
        <v>41</v>
      </c>
      <c r="Q15" s="13">
        <f>1-((O14+Q14)/1)</f>
        <v>4.3333333333334112E-3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1</v>
      </c>
      <c r="C19" s="4">
        <f t="shared" ref="C19:C25" si="8">B19/SUM(B$18:B$25)</f>
        <v>0.1111111111111111</v>
      </c>
      <c r="D19">
        <f t="shared" si="1"/>
        <v>2</v>
      </c>
      <c r="E19" s="4">
        <f t="shared" si="2"/>
        <v>0.22222222222222221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0</v>
      </c>
      <c r="K19" s="4">
        <f t="shared" ref="K19:K25" si="11">J19/SUM(J$18:J$25)</f>
        <v>0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2</v>
      </c>
      <c r="Q19" s="4">
        <f t="shared" ref="Q19:Q25" si="14">P19/SUM(P$18:P$25)</f>
        <v>0.2857142857142857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0</v>
      </c>
      <c r="E22" s="4">
        <f t="shared" si="2"/>
        <v>0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1</v>
      </c>
      <c r="K22" s="4">
        <f t="shared" si="11"/>
        <v>0.1</v>
      </c>
      <c r="M22" t="str">
        <f t="shared" si="12"/>
        <v>Happiness</v>
      </c>
      <c r="N22">
        <f t="shared" si="5"/>
        <v>1</v>
      </c>
      <c r="O22" s="4">
        <f t="shared" si="13"/>
        <v>0.1111111111111111</v>
      </c>
      <c r="P22">
        <f t="shared" si="6"/>
        <v>0</v>
      </c>
      <c r="Q22" s="4">
        <f t="shared" si="14"/>
        <v>0</v>
      </c>
    </row>
    <row r="23" spans="1:17" x14ac:dyDescent="0.45">
      <c r="A23" t="str">
        <f t="shared" si="7"/>
        <v>Neutral</v>
      </c>
      <c r="B23">
        <f t="shared" si="0"/>
        <v>8</v>
      </c>
      <c r="C23" s="4">
        <f t="shared" si="8"/>
        <v>0.88888888888888884</v>
      </c>
      <c r="D23">
        <f t="shared" si="1"/>
        <v>1</v>
      </c>
      <c r="E23" s="4">
        <f t="shared" si="2"/>
        <v>0.1111111111111111</v>
      </c>
      <c r="G23" t="str">
        <f t="shared" si="9"/>
        <v>Neutral</v>
      </c>
      <c r="H23">
        <f t="shared" si="3"/>
        <v>10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8</v>
      </c>
      <c r="O23" s="4">
        <f t="shared" si="13"/>
        <v>0.88888888888888884</v>
      </c>
      <c r="P23">
        <f t="shared" si="6"/>
        <v>1</v>
      </c>
      <c r="Q23" s="4">
        <f t="shared" si="14"/>
        <v>0.14285714285714285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6</v>
      </c>
      <c r="E24" s="4">
        <f t="shared" si="2"/>
        <v>0.66666666666666663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9</v>
      </c>
      <c r="K24" s="4">
        <f t="shared" si="11"/>
        <v>0.9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3</v>
      </c>
      <c r="Q24" s="4">
        <f t="shared" si="14"/>
        <v>0.42857142857142855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1</v>
      </c>
      <c r="Q25" s="4">
        <f t="shared" si="14"/>
        <v>0.14285714285714285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4"/>
      <c r="B28" s="38" t="s">
        <v>12</v>
      </c>
      <c r="C28" s="38"/>
      <c r="D28" s="38"/>
      <c r="E28" s="24"/>
      <c r="G28" s="24"/>
      <c r="H28" s="38" t="s">
        <v>12</v>
      </c>
      <c r="I28" s="38"/>
      <c r="J28" s="38"/>
      <c r="K28" s="24"/>
      <c r="M28" s="24"/>
      <c r="N28" s="38" t="s">
        <v>12</v>
      </c>
      <c r="O28" s="38"/>
      <c r="P28" s="38"/>
      <c r="Q28" s="24"/>
    </row>
    <row r="29" spans="1:17" x14ac:dyDescent="0.45">
      <c r="A29" s="24"/>
      <c r="B29" s="24" t="s">
        <v>35</v>
      </c>
      <c r="C29" s="24" t="s">
        <v>36</v>
      </c>
      <c r="D29" s="24" t="s">
        <v>37</v>
      </c>
      <c r="E29" s="24"/>
      <c r="G29" s="24"/>
      <c r="H29" s="24" t="s">
        <v>35</v>
      </c>
      <c r="I29" s="24" t="s">
        <v>36</v>
      </c>
      <c r="J29" s="24" t="s">
        <v>37</v>
      </c>
      <c r="K29" s="24"/>
      <c r="M29" s="24"/>
      <c r="N29" s="24" t="s">
        <v>35</v>
      </c>
      <c r="O29" s="24" t="s">
        <v>36</v>
      </c>
      <c r="P29" s="24" t="s">
        <v>37</v>
      </c>
      <c r="Q29" s="24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>
        <f>_xlfn.MODE.SNGL(C3:C7)</f>
        <v>0.997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>
        <f>_xlfn.MODE.SNGL(I3:I7)</f>
        <v>0.996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 t="e">
        <f>_xlfn.MODE.SNGL(O3:O7)</f>
        <v>#N/A</v>
      </c>
    </row>
    <row r="31" spans="1:17" x14ac:dyDescent="0.45">
      <c r="A31" t="s">
        <v>15</v>
      </c>
      <c r="B31" s="8">
        <f t="shared" si="15"/>
        <v>0.97299999999999998</v>
      </c>
      <c r="C31" s="8">
        <f t="shared" si="16"/>
        <v>0.97299999999999998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8"/>
        <v>0</v>
      </c>
      <c r="I34" s="8">
        <f t="shared" si="19"/>
        <v>0</v>
      </c>
      <c r="K34" s="9"/>
      <c r="M34" t="s">
        <v>18</v>
      </c>
      <c r="N34" s="8">
        <f t="shared" si="20"/>
        <v>0.74</v>
      </c>
      <c r="O34" s="8">
        <f t="shared" si="17"/>
        <v>0.74</v>
      </c>
      <c r="Q34" s="9"/>
    </row>
    <row r="35" spans="1:18" x14ac:dyDescent="0.45">
      <c r="A35" t="s">
        <v>19</v>
      </c>
      <c r="B35" s="8">
        <f t="shared" si="15"/>
        <v>0.96599999999999986</v>
      </c>
      <c r="C35" s="8">
        <f t="shared" si="16"/>
        <v>0.997</v>
      </c>
      <c r="E35" s="9"/>
      <c r="G35" t="s">
        <v>19</v>
      </c>
      <c r="H35" s="8">
        <f t="shared" si="18"/>
        <v>0.99630000000000007</v>
      </c>
      <c r="I35" s="8">
        <f t="shared" si="19"/>
        <v>0.996</v>
      </c>
      <c r="K35" s="9"/>
      <c r="M35" t="s">
        <v>19</v>
      </c>
      <c r="N35" s="8">
        <f t="shared" si="20"/>
        <v>0.96362499999999995</v>
      </c>
      <c r="O35" s="8">
        <f t="shared" si="17"/>
        <v>0.996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4"/>
      <c r="B38" s="38" t="s">
        <v>13</v>
      </c>
      <c r="C38" s="38"/>
      <c r="D38" s="38"/>
      <c r="E38" s="24"/>
      <c r="G38" s="24"/>
      <c r="H38" s="38" t="s">
        <v>13</v>
      </c>
      <c r="I38" s="38"/>
      <c r="J38" s="38"/>
      <c r="K38" s="24"/>
      <c r="M38" s="24"/>
      <c r="N38" s="38" t="s">
        <v>13</v>
      </c>
      <c r="O38" s="38"/>
      <c r="P38" s="38"/>
      <c r="Q38" s="24"/>
    </row>
    <row r="39" spans="1:18" x14ac:dyDescent="0.45">
      <c r="A39" s="24"/>
      <c r="B39" s="24" t="s">
        <v>35</v>
      </c>
      <c r="C39" s="24" t="s">
        <v>36</v>
      </c>
      <c r="D39" s="24" t="s">
        <v>37</v>
      </c>
      <c r="E39" s="24"/>
      <c r="G39" s="24"/>
      <c r="H39" s="24" t="s">
        <v>35</v>
      </c>
      <c r="I39" s="24" t="s">
        <v>36</v>
      </c>
      <c r="J39" s="24" t="s">
        <v>37</v>
      </c>
      <c r="K39" s="24"/>
      <c r="M39" s="24"/>
      <c r="N39" s="24" t="s">
        <v>35</v>
      </c>
      <c r="O39" s="24" t="s">
        <v>36</v>
      </c>
      <c r="P39" s="24" t="s">
        <v>37</v>
      </c>
      <c r="Q39" s="24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0.1265</v>
      </c>
      <c r="C41" s="8">
        <f t="shared" si="22"/>
        <v>0.1265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0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0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2.5000000000000001E-3</v>
      </c>
      <c r="O41" s="8">
        <f t="shared" si="23"/>
        <v>2.5000000000000001E-3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0</v>
      </c>
      <c r="C44" s="8">
        <f t="shared" si="22"/>
        <v>0</v>
      </c>
      <c r="E44" s="9"/>
      <c r="G44" t="s">
        <v>18</v>
      </c>
      <c r="H44" s="8">
        <f t="shared" si="24"/>
        <v>2E-3</v>
      </c>
      <c r="I44" s="8">
        <f t="shared" si="25"/>
        <v>2E-3</v>
      </c>
      <c r="K44" s="9"/>
      <c r="M44" t="s">
        <v>18</v>
      </c>
      <c r="N44" s="8">
        <f t="shared" si="26"/>
        <v>0</v>
      </c>
      <c r="O44" s="8">
        <f t="shared" si="23"/>
        <v>0</v>
      </c>
      <c r="Q44" s="9"/>
    </row>
    <row r="45" spans="1:18" x14ac:dyDescent="0.45">
      <c r="A45" t="s">
        <v>19</v>
      </c>
      <c r="B45" s="8">
        <f t="shared" si="21"/>
        <v>2.7E-2</v>
      </c>
      <c r="C45" s="8">
        <f t="shared" si="22"/>
        <v>2.7E-2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0.23100000000000001</v>
      </c>
      <c r="O45" s="8">
        <f t="shared" si="23"/>
        <v>0.23100000000000001</v>
      </c>
      <c r="Q45" s="9"/>
    </row>
    <row r="46" spans="1:18" x14ac:dyDescent="0.45">
      <c r="A46" t="s">
        <v>20</v>
      </c>
      <c r="B46" s="8">
        <f t="shared" si="21"/>
        <v>2.166666666666667E-3</v>
      </c>
      <c r="C46" s="8">
        <f t="shared" si="22"/>
        <v>1.5E-3</v>
      </c>
      <c r="E46" s="8"/>
      <c r="G46" t="s">
        <v>20</v>
      </c>
      <c r="H46" s="8">
        <f t="shared" si="24"/>
        <v>3.3333333333333331E-3</v>
      </c>
      <c r="I46" s="8">
        <f t="shared" si="25"/>
        <v>3.0000000000000001E-3</v>
      </c>
      <c r="K46" s="8"/>
      <c r="M46" t="s">
        <v>20</v>
      </c>
      <c r="N46" s="8">
        <f t="shared" si="26"/>
        <v>3.3333333333333335E-3</v>
      </c>
      <c r="O46" s="8">
        <f t="shared" si="23"/>
        <v>3.0000000000000001E-3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1.9E-2</v>
      </c>
      <c r="O47" s="8">
        <f t="shared" si="23"/>
        <v>1.9E-2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F5FF-7FC6-4B6D-A533-D08C82F937E0}">
  <dimension ref="A1:R60"/>
  <sheetViews>
    <sheetView workbookViewId="0">
      <selection activeCell="N10" sqref="N10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18</v>
      </c>
      <c r="C3" s="9">
        <v>1</v>
      </c>
      <c r="D3" t="s">
        <v>40</v>
      </c>
      <c r="E3" s="8">
        <v>0</v>
      </c>
      <c r="G3" t="s">
        <v>3</v>
      </c>
      <c r="H3" t="s">
        <v>18</v>
      </c>
      <c r="I3" s="8">
        <v>1</v>
      </c>
      <c r="J3" t="s">
        <v>40</v>
      </c>
      <c r="K3" s="8">
        <v>0</v>
      </c>
      <c r="M3" t="s">
        <v>3</v>
      </c>
      <c r="N3" t="s">
        <v>19</v>
      </c>
      <c r="O3" s="8">
        <v>0.68600000000000005</v>
      </c>
      <c r="P3" t="s">
        <v>18</v>
      </c>
      <c r="Q3" s="8">
        <v>0.30599999999999999</v>
      </c>
    </row>
    <row r="4" spans="1:17" x14ac:dyDescent="0.45">
      <c r="A4" t="s">
        <v>4</v>
      </c>
      <c r="B4" t="s">
        <v>18</v>
      </c>
      <c r="C4" s="9">
        <v>0.998</v>
      </c>
      <c r="D4" t="s">
        <v>19</v>
      </c>
      <c r="E4" s="8">
        <v>2E-3</v>
      </c>
      <c r="G4" t="s">
        <v>4</v>
      </c>
      <c r="H4" t="s">
        <v>19</v>
      </c>
      <c r="I4" s="8">
        <v>0.97</v>
      </c>
      <c r="J4" t="s">
        <v>18</v>
      </c>
      <c r="K4" s="8">
        <v>0.03</v>
      </c>
      <c r="M4" t="s">
        <v>4</v>
      </c>
      <c r="N4" t="s">
        <v>19</v>
      </c>
      <c r="O4" s="8">
        <v>0.71399999999999997</v>
      </c>
      <c r="P4" t="s">
        <v>18</v>
      </c>
      <c r="Q4" s="8">
        <v>0.28599999999999998</v>
      </c>
    </row>
    <row r="5" spans="1:17" x14ac:dyDescent="0.45">
      <c r="A5" t="s">
        <v>5</v>
      </c>
      <c r="B5" t="s">
        <v>18</v>
      </c>
      <c r="C5" s="9">
        <v>0.99199999999999999</v>
      </c>
      <c r="D5" t="s">
        <v>19</v>
      </c>
      <c r="E5" s="8">
        <v>7.0000000000000001E-3</v>
      </c>
      <c r="G5" t="s">
        <v>5</v>
      </c>
      <c r="H5" t="s">
        <v>19</v>
      </c>
      <c r="I5" s="8">
        <v>0.97799999999999998</v>
      </c>
      <c r="J5" t="s">
        <v>18</v>
      </c>
      <c r="K5" s="8">
        <v>2.1999999999999999E-2</v>
      </c>
      <c r="M5" t="s">
        <v>5</v>
      </c>
      <c r="N5" t="s">
        <v>19</v>
      </c>
      <c r="O5" s="8">
        <v>0.8</v>
      </c>
      <c r="P5" t="s">
        <v>18</v>
      </c>
      <c r="Q5" s="8">
        <v>0.19900000000000001</v>
      </c>
    </row>
    <row r="6" spans="1:17" x14ac:dyDescent="0.45">
      <c r="A6" t="s">
        <v>6</v>
      </c>
      <c r="B6" t="s">
        <v>19</v>
      </c>
      <c r="C6" s="9">
        <v>0.80700000000000005</v>
      </c>
      <c r="D6" t="s">
        <v>18</v>
      </c>
      <c r="E6" s="8">
        <v>0.188</v>
      </c>
      <c r="G6" t="s">
        <v>6</v>
      </c>
      <c r="H6" t="s">
        <v>19</v>
      </c>
      <c r="I6" s="8">
        <v>0.79100000000000004</v>
      </c>
      <c r="J6" t="s">
        <v>18</v>
      </c>
      <c r="K6" s="8">
        <v>0.20699999999999999</v>
      </c>
      <c r="M6" t="s">
        <v>6</v>
      </c>
      <c r="N6" t="s">
        <v>19</v>
      </c>
      <c r="O6" s="8">
        <v>0.85499999999999998</v>
      </c>
      <c r="P6" t="s">
        <v>18</v>
      </c>
      <c r="Q6" s="8">
        <v>0.14299999999999999</v>
      </c>
    </row>
    <row r="7" spans="1:17" x14ac:dyDescent="0.45">
      <c r="A7" t="s">
        <v>7</v>
      </c>
      <c r="B7" t="s">
        <v>18</v>
      </c>
      <c r="C7" s="9">
        <v>1</v>
      </c>
      <c r="D7" t="s">
        <v>40</v>
      </c>
      <c r="E7" s="8">
        <v>0</v>
      </c>
      <c r="G7" t="s">
        <v>7</v>
      </c>
      <c r="H7" t="s">
        <v>19</v>
      </c>
      <c r="I7" s="8">
        <v>0.82299999999999995</v>
      </c>
      <c r="J7" t="s">
        <v>18</v>
      </c>
      <c r="K7" s="8">
        <v>0.16900000000000001</v>
      </c>
      <c r="M7" t="s">
        <v>7</v>
      </c>
      <c r="N7" t="s">
        <v>19</v>
      </c>
      <c r="O7" s="8">
        <v>0.88700000000000001</v>
      </c>
      <c r="P7" t="s">
        <v>18</v>
      </c>
      <c r="Q7" s="8">
        <v>0.108</v>
      </c>
    </row>
    <row r="8" spans="1:17" x14ac:dyDescent="0.45">
      <c r="A8" t="s">
        <v>8</v>
      </c>
      <c r="B8" t="s">
        <v>19</v>
      </c>
      <c r="C8" s="9">
        <v>0.86299999999999999</v>
      </c>
      <c r="D8" t="s">
        <v>18</v>
      </c>
      <c r="E8" s="8">
        <v>0.13500000000000001</v>
      </c>
      <c r="G8" t="s">
        <v>8</v>
      </c>
      <c r="H8" t="s">
        <v>19</v>
      </c>
      <c r="I8" s="8">
        <v>0.76100000000000001</v>
      </c>
      <c r="J8" t="s">
        <v>18</v>
      </c>
      <c r="K8" s="8">
        <v>0.17699999999999999</v>
      </c>
      <c r="M8" t="s">
        <v>8</v>
      </c>
      <c r="N8" t="s">
        <v>19</v>
      </c>
      <c r="O8" s="8">
        <v>0.86099999999999999</v>
      </c>
      <c r="P8" t="s">
        <v>18</v>
      </c>
      <c r="Q8" s="8">
        <v>0.13600000000000001</v>
      </c>
    </row>
    <row r="9" spans="1:17" x14ac:dyDescent="0.45">
      <c r="A9" t="s">
        <v>9</v>
      </c>
      <c r="B9" t="s">
        <v>18</v>
      </c>
      <c r="C9" s="9">
        <v>0.97799999999999998</v>
      </c>
      <c r="D9" t="s">
        <v>19</v>
      </c>
      <c r="E9" s="8">
        <v>2.1999999999999999E-2</v>
      </c>
      <c r="G9" t="s">
        <v>9</v>
      </c>
      <c r="H9" t="s">
        <v>19</v>
      </c>
      <c r="I9" s="8">
        <v>0.89900000000000002</v>
      </c>
      <c r="J9" t="s">
        <v>18</v>
      </c>
      <c r="K9" s="8">
        <v>7.9000000000000001E-2</v>
      </c>
      <c r="M9" t="s">
        <v>9</v>
      </c>
      <c r="N9" t="s">
        <v>19</v>
      </c>
      <c r="O9" s="8">
        <v>0.90400000000000003</v>
      </c>
      <c r="P9" t="s">
        <v>18</v>
      </c>
      <c r="Q9" s="8">
        <v>9.0999999999999998E-2</v>
      </c>
    </row>
    <row r="10" spans="1:17" x14ac:dyDescent="0.45">
      <c r="A10" t="s">
        <v>10</v>
      </c>
      <c r="B10" t="s">
        <v>19</v>
      </c>
      <c r="C10" s="9">
        <v>0.73499999999999999</v>
      </c>
      <c r="D10" t="s">
        <v>18</v>
      </c>
      <c r="E10" s="8">
        <v>0.26</v>
      </c>
      <c r="G10" t="s">
        <v>10</v>
      </c>
      <c r="H10" t="s">
        <v>18</v>
      </c>
      <c r="I10" s="8">
        <v>0.754</v>
      </c>
      <c r="J10" t="s">
        <v>19</v>
      </c>
      <c r="K10" s="8">
        <v>0.23899999999999999</v>
      </c>
      <c r="M10" t="s">
        <v>10</v>
      </c>
      <c r="N10" t="s">
        <v>18</v>
      </c>
      <c r="O10" s="8">
        <v>0.86299999999999999</v>
      </c>
      <c r="P10" t="s">
        <v>19</v>
      </c>
      <c r="Q10" s="8">
        <v>0.13600000000000001</v>
      </c>
    </row>
    <row r="11" spans="1:17" x14ac:dyDescent="0.45">
      <c r="A11" t="s">
        <v>11</v>
      </c>
      <c r="B11" t="s">
        <v>18</v>
      </c>
      <c r="C11" s="9">
        <v>0.55600000000000005</v>
      </c>
      <c r="D11" t="s">
        <v>19</v>
      </c>
      <c r="E11" s="8">
        <v>0.442</v>
      </c>
      <c r="G11" t="s">
        <v>11</v>
      </c>
      <c r="H11" t="s">
        <v>18</v>
      </c>
      <c r="I11" s="8">
        <v>0.95899999999999996</v>
      </c>
      <c r="J11" t="s">
        <v>19</v>
      </c>
      <c r="K11" s="8">
        <v>3.7999999999999999E-2</v>
      </c>
      <c r="M11" t="s">
        <v>11</v>
      </c>
      <c r="N11" t="s">
        <v>18</v>
      </c>
      <c r="O11" s="8">
        <v>0.65300000000000002</v>
      </c>
      <c r="P11" t="s">
        <v>19</v>
      </c>
      <c r="Q11" s="8">
        <v>0.34599999999999997</v>
      </c>
    </row>
    <row r="12" spans="1:17" x14ac:dyDescent="0.45">
      <c r="A12" t="s">
        <v>23</v>
      </c>
      <c r="B12" t="s">
        <v>19</v>
      </c>
      <c r="C12" s="9">
        <v>0.87</v>
      </c>
      <c r="D12" t="s">
        <v>18</v>
      </c>
      <c r="E12" s="8">
        <v>0.128</v>
      </c>
      <c r="G12" t="s">
        <v>23</v>
      </c>
      <c r="H12" t="s">
        <v>40</v>
      </c>
      <c r="I12" s="8">
        <v>0</v>
      </c>
      <c r="J12" t="s">
        <v>40</v>
      </c>
      <c r="K12" s="8">
        <v>0</v>
      </c>
      <c r="M12" t="s">
        <v>23</v>
      </c>
      <c r="N12" t="s">
        <v>18</v>
      </c>
      <c r="O12" s="8">
        <v>0.999</v>
      </c>
      <c r="P12" t="s">
        <v>15</v>
      </c>
      <c r="Q12" s="8">
        <v>1E-3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0.8798999999999999</v>
      </c>
      <c r="D14" t="s">
        <v>13</v>
      </c>
      <c r="E14" s="13">
        <f>SUM(E3:E12)/B15</f>
        <v>0.11840000000000002</v>
      </c>
      <c r="G14" t="s">
        <v>28</v>
      </c>
      <c r="H14" s="4" t="s">
        <v>12</v>
      </c>
      <c r="I14" s="13">
        <f>SUM(I3:I12)/H15</f>
        <v>0.88166666666666649</v>
      </c>
      <c r="J14" t="s">
        <v>13</v>
      </c>
      <c r="K14" s="13">
        <f>SUM(K3:K12)/H15</f>
        <v>0.10677777777777778</v>
      </c>
      <c r="M14" t="s">
        <v>28</v>
      </c>
      <c r="N14" s="4" t="s">
        <v>12</v>
      </c>
      <c r="O14" s="13">
        <f>SUM(O3:O12)/N15</f>
        <v>0.82220000000000015</v>
      </c>
      <c r="P14" t="s">
        <v>13</v>
      </c>
      <c r="Q14" s="13">
        <f>SUM(Q3:Q12)/N15</f>
        <v>0.17519999999999997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1.7000000000000348E-3</v>
      </c>
      <c r="G15" s="19" t="s">
        <v>42</v>
      </c>
      <c r="H15">
        <f>10-COUNTIF(H3:H12,"None")</f>
        <v>9</v>
      </c>
      <c r="J15" t="s">
        <v>41</v>
      </c>
      <c r="K15" s="13">
        <f>1-((I14+K14)/1)</f>
        <v>1.1555555555555763E-2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2.5999999999999357E-3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0</v>
      </c>
      <c r="E19" s="4">
        <f t="shared" si="2"/>
        <v>0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0</v>
      </c>
      <c r="K19" s="4">
        <f t="shared" ref="K19:K25" si="11">J19/SUM(J$18:J$25)</f>
        <v>0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1</v>
      </c>
      <c r="Q19" s="4">
        <f t="shared" ref="Q19:Q25" si="14">P19/SUM(P$18:P$25)</f>
        <v>0.1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6</v>
      </c>
      <c r="C22" s="4">
        <f t="shared" si="8"/>
        <v>0.6</v>
      </c>
      <c r="D22">
        <f t="shared" si="1"/>
        <v>4</v>
      </c>
      <c r="E22" s="4">
        <f t="shared" si="2"/>
        <v>0.5</v>
      </c>
      <c r="G22" t="str">
        <f t="shared" si="9"/>
        <v>Happiness</v>
      </c>
      <c r="H22">
        <f t="shared" si="3"/>
        <v>3</v>
      </c>
      <c r="I22" s="4">
        <f t="shared" si="10"/>
        <v>0.33333333333333331</v>
      </c>
      <c r="J22">
        <f t="shared" si="4"/>
        <v>6</v>
      </c>
      <c r="K22" s="4">
        <f t="shared" si="11"/>
        <v>0.75</v>
      </c>
      <c r="M22" t="str">
        <f t="shared" si="12"/>
        <v>Happiness</v>
      </c>
      <c r="N22">
        <f t="shared" si="5"/>
        <v>3</v>
      </c>
      <c r="O22" s="4">
        <f t="shared" si="13"/>
        <v>0.3</v>
      </c>
      <c r="P22">
        <f t="shared" si="6"/>
        <v>7</v>
      </c>
      <c r="Q22" s="4">
        <f t="shared" si="14"/>
        <v>0.7</v>
      </c>
    </row>
    <row r="23" spans="1:17" x14ac:dyDescent="0.45">
      <c r="A23" t="str">
        <f t="shared" si="7"/>
        <v>Neutral</v>
      </c>
      <c r="B23">
        <f t="shared" si="0"/>
        <v>4</v>
      </c>
      <c r="C23" s="4">
        <f t="shared" si="8"/>
        <v>0.4</v>
      </c>
      <c r="D23">
        <f t="shared" si="1"/>
        <v>4</v>
      </c>
      <c r="E23" s="4">
        <f t="shared" si="2"/>
        <v>0.5</v>
      </c>
      <c r="G23" t="str">
        <f t="shared" si="9"/>
        <v>Neutral</v>
      </c>
      <c r="H23">
        <f t="shared" si="3"/>
        <v>6</v>
      </c>
      <c r="I23" s="4">
        <f t="shared" si="10"/>
        <v>0.66666666666666663</v>
      </c>
      <c r="J23">
        <f t="shared" si="4"/>
        <v>2</v>
      </c>
      <c r="K23" s="4">
        <f t="shared" si="11"/>
        <v>0.25</v>
      </c>
      <c r="M23" t="str">
        <f t="shared" si="12"/>
        <v>Neutral</v>
      </c>
      <c r="N23">
        <f t="shared" si="5"/>
        <v>7</v>
      </c>
      <c r="O23" s="4">
        <f t="shared" si="13"/>
        <v>0.7</v>
      </c>
      <c r="P23">
        <f t="shared" si="6"/>
        <v>2</v>
      </c>
      <c r="Q23" s="4">
        <f t="shared" si="14"/>
        <v>0.2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0</v>
      </c>
      <c r="E24" s="4">
        <f t="shared" si="2"/>
        <v>0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0</v>
      </c>
      <c r="K24" s="4">
        <f t="shared" si="11"/>
        <v>0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0</v>
      </c>
      <c r="Q24" s="4">
        <f t="shared" si="14"/>
        <v>0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4"/>
      <c r="B28" s="38" t="s">
        <v>12</v>
      </c>
      <c r="C28" s="38"/>
      <c r="D28" s="38"/>
      <c r="E28" s="24"/>
      <c r="G28" s="24"/>
      <c r="H28" s="38" t="s">
        <v>12</v>
      </c>
      <c r="I28" s="38"/>
      <c r="J28" s="38"/>
      <c r="K28" s="24"/>
      <c r="M28" s="24"/>
      <c r="N28" s="38" t="s">
        <v>12</v>
      </c>
      <c r="O28" s="38"/>
      <c r="P28" s="38"/>
      <c r="Q28" s="24"/>
    </row>
    <row r="29" spans="1:17" x14ac:dyDescent="0.45">
      <c r="A29" s="24"/>
      <c r="B29" s="24" t="s">
        <v>35</v>
      </c>
      <c r="C29" s="24" t="s">
        <v>36</v>
      </c>
      <c r="D29" s="24" t="s">
        <v>37</v>
      </c>
      <c r="E29" s="24"/>
      <c r="G29" s="24"/>
      <c r="H29" s="24" t="s">
        <v>35</v>
      </c>
      <c r="I29" s="24" t="s">
        <v>36</v>
      </c>
      <c r="J29" s="24" t="s">
        <v>37</v>
      </c>
      <c r="K29" s="24"/>
      <c r="M29" s="24"/>
      <c r="N29" s="24" t="s">
        <v>35</v>
      </c>
      <c r="O29" s="24" t="s">
        <v>36</v>
      </c>
      <c r="P29" s="24" t="s">
        <v>37</v>
      </c>
      <c r="Q29" s="24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>
        <f>_xlfn.MODE.SNGL(C3:C7)</f>
        <v>1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 t="e">
        <f>_xlfn.MODE.SNGL(I3:I7)</f>
        <v>#N/A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 t="e">
        <f>_xlfn.MODE.SNGL(O3:O7)</f>
        <v>#N/A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0.92066666666666663</v>
      </c>
      <c r="C34" s="8">
        <f t="shared" si="16"/>
        <v>0.995</v>
      </c>
      <c r="E34" s="9"/>
      <c r="G34" t="s">
        <v>18</v>
      </c>
      <c r="H34" s="8">
        <f t="shared" si="18"/>
        <v>0.90433333333333332</v>
      </c>
      <c r="I34" s="8">
        <f t="shared" si="19"/>
        <v>0.95899999999999996</v>
      </c>
      <c r="K34" s="9"/>
      <c r="M34" t="s">
        <v>18</v>
      </c>
      <c r="N34" s="8">
        <f t="shared" si="20"/>
        <v>0.83833333333333337</v>
      </c>
      <c r="O34" s="8">
        <f t="shared" si="17"/>
        <v>0.86299999999999999</v>
      </c>
      <c r="Q34" s="9"/>
    </row>
    <row r="35" spans="1:18" x14ac:dyDescent="0.45">
      <c r="A35" t="s">
        <v>19</v>
      </c>
      <c r="B35" s="8">
        <f t="shared" si="15"/>
        <v>0.81874999999999998</v>
      </c>
      <c r="C35" s="8">
        <f t="shared" si="16"/>
        <v>0.83499999999999996</v>
      </c>
      <c r="E35" s="9"/>
      <c r="G35" t="s">
        <v>19</v>
      </c>
      <c r="H35" s="8">
        <f t="shared" si="18"/>
        <v>0.87033333333333329</v>
      </c>
      <c r="I35" s="8">
        <f t="shared" si="19"/>
        <v>0.86099999999999999</v>
      </c>
      <c r="K35" s="9"/>
      <c r="M35" t="s">
        <v>19</v>
      </c>
      <c r="N35" s="8">
        <f t="shared" si="20"/>
        <v>0.81528571428571428</v>
      </c>
      <c r="O35" s="8">
        <f t="shared" si="17"/>
        <v>0.85499999999999998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4"/>
      <c r="B38" s="38" t="s">
        <v>13</v>
      </c>
      <c r="C38" s="38"/>
      <c r="D38" s="38"/>
      <c r="E38" s="24"/>
      <c r="G38" s="24"/>
      <c r="H38" s="38" t="s">
        <v>13</v>
      </c>
      <c r="I38" s="38"/>
      <c r="J38" s="38"/>
      <c r="K38" s="24"/>
      <c r="M38" s="24"/>
      <c r="N38" s="38" t="s">
        <v>13</v>
      </c>
      <c r="O38" s="38"/>
      <c r="P38" s="38"/>
      <c r="Q38" s="24"/>
    </row>
    <row r="39" spans="1:18" x14ac:dyDescent="0.45">
      <c r="A39" s="24"/>
      <c r="B39" s="24" t="s">
        <v>35</v>
      </c>
      <c r="C39" s="24" t="s">
        <v>36</v>
      </c>
      <c r="D39" s="24" t="s">
        <v>37</v>
      </c>
      <c r="E39" s="24"/>
      <c r="G39" s="24"/>
      <c r="H39" s="24" t="s">
        <v>35</v>
      </c>
      <c r="I39" s="24" t="s">
        <v>36</v>
      </c>
      <c r="J39" s="24" t="s">
        <v>37</v>
      </c>
      <c r="K39" s="24"/>
      <c r="M39" s="24"/>
      <c r="N39" s="24" t="s">
        <v>35</v>
      </c>
      <c r="O39" s="24" t="s">
        <v>36</v>
      </c>
      <c r="P39" s="24" t="s">
        <v>37</v>
      </c>
      <c r="Q39" s="24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</v>
      </c>
      <c r="C41" s="8">
        <f t="shared" si="22"/>
        <v>0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0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0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1E-3</v>
      </c>
      <c r="O41" s="8">
        <f t="shared" si="23"/>
        <v>1E-3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0.17774999999999999</v>
      </c>
      <c r="C44" s="8">
        <f t="shared" si="22"/>
        <v>0.1615</v>
      </c>
      <c r="E44" s="9"/>
      <c r="G44" t="s">
        <v>18</v>
      </c>
      <c r="H44" s="8">
        <f t="shared" si="24"/>
        <v>0.11399999999999999</v>
      </c>
      <c r="I44" s="8">
        <f t="shared" si="25"/>
        <v>0.124</v>
      </c>
      <c r="K44" s="9"/>
      <c r="M44" t="s">
        <v>18</v>
      </c>
      <c r="N44" s="8">
        <f t="shared" si="26"/>
        <v>0.18128571428571427</v>
      </c>
      <c r="O44" s="8">
        <f t="shared" si="23"/>
        <v>0.14299999999999999</v>
      </c>
      <c r="Q44" s="9"/>
    </row>
    <row r="45" spans="1:18" x14ac:dyDescent="0.45">
      <c r="A45" t="s">
        <v>19</v>
      </c>
      <c r="B45" s="8">
        <f t="shared" si="21"/>
        <v>0.11824999999999999</v>
      </c>
      <c r="C45" s="8">
        <f t="shared" si="22"/>
        <v>1.4499999999999999E-2</v>
      </c>
      <c r="E45" s="9"/>
      <c r="G45" t="s">
        <v>19</v>
      </c>
      <c r="H45" s="8">
        <f t="shared" si="24"/>
        <v>0.13849999999999998</v>
      </c>
      <c r="I45" s="8">
        <f t="shared" si="25"/>
        <v>0.13849999999999998</v>
      </c>
      <c r="K45" s="9"/>
      <c r="M45" t="s">
        <v>19</v>
      </c>
      <c r="N45" s="8">
        <f t="shared" si="26"/>
        <v>0.24099999999999999</v>
      </c>
      <c r="O45" s="8">
        <f t="shared" si="23"/>
        <v>0.24099999999999999</v>
      </c>
      <c r="Q45" s="9"/>
    </row>
    <row r="46" spans="1:18" x14ac:dyDescent="0.45">
      <c r="A46" t="s">
        <v>20</v>
      </c>
      <c r="B46" s="8">
        <f t="shared" si="21"/>
        <v>0</v>
      </c>
      <c r="C46" s="8">
        <f t="shared" si="22"/>
        <v>0</v>
      </c>
      <c r="E46" s="8"/>
      <c r="G46" t="s">
        <v>20</v>
      </c>
      <c r="H46" s="8">
        <f t="shared" si="24"/>
        <v>0</v>
      </c>
      <c r="I46" s="8">
        <f t="shared" si="25"/>
        <v>0</v>
      </c>
      <c r="K46" s="8"/>
      <c r="M46" t="s">
        <v>20</v>
      </c>
      <c r="N46" s="8">
        <f t="shared" si="26"/>
        <v>0</v>
      </c>
      <c r="O46" s="8">
        <f t="shared" si="23"/>
        <v>0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B32D6-4561-4F81-A76E-DC6E61FAA11A}">
  <dimension ref="A1:R60"/>
  <sheetViews>
    <sheetView workbookViewId="0">
      <selection activeCell="D11" sqref="D11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0.999</v>
      </c>
      <c r="D3" t="s">
        <v>40</v>
      </c>
      <c r="E3" s="8">
        <v>0</v>
      </c>
      <c r="G3" t="s">
        <v>3</v>
      </c>
      <c r="H3" t="s">
        <v>18</v>
      </c>
      <c r="I3" s="8">
        <v>0.999</v>
      </c>
      <c r="J3" t="s">
        <v>14</v>
      </c>
      <c r="K3" s="8">
        <v>1E-3</v>
      </c>
      <c r="M3" t="s">
        <v>3</v>
      </c>
      <c r="N3" t="s">
        <v>19</v>
      </c>
      <c r="O3" s="8">
        <v>0.998</v>
      </c>
      <c r="P3" t="s">
        <v>24</v>
      </c>
      <c r="Q3" s="8">
        <v>2E-3</v>
      </c>
    </row>
    <row r="4" spans="1:17" x14ac:dyDescent="0.45">
      <c r="A4" t="s">
        <v>4</v>
      </c>
      <c r="B4" t="s">
        <v>19</v>
      </c>
      <c r="C4" s="9">
        <v>0.98899999999999999</v>
      </c>
      <c r="D4" t="s">
        <v>18</v>
      </c>
      <c r="E4" s="8">
        <v>8.9999999999999993E-3</v>
      </c>
      <c r="G4" t="s">
        <v>4</v>
      </c>
      <c r="H4" t="s">
        <v>40</v>
      </c>
      <c r="I4" s="8">
        <v>0</v>
      </c>
      <c r="J4" t="s">
        <v>40</v>
      </c>
      <c r="K4" s="8">
        <v>0</v>
      </c>
      <c r="M4" t="s">
        <v>4</v>
      </c>
      <c r="N4" t="s">
        <v>19</v>
      </c>
      <c r="O4" s="8">
        <v>1</v>
      </c>
      <c r="P4" t="s">
        <v>40</v>
      </c>
      <c r="Q4" s="8">
        <v>0</v>
      </c>
    </row>
    <row r="5" spans="1:17" x14ac:dyDescent="0.45">
      <c r="A5" t="s">
        <v>5</v>
      </c>
      <c r="B5" t="s">
        <v>19</v>
      </c>
      <c r="C5" s="9">
        <v>0.999</v>
      </c>
      <c r="D5" t="s">
        <v>40</v>
      </c>
      <c r="E5" s="8">
        <v>0</v>
      </c>
      <c r="G5" t="s">
        <v>5</v>
      </c>
      <c r="H5" t="s">
        <v>40</v>
      </c>
      <c r="I5" s="8">
        <v>0</v>
      </c>
      <c r="J5" t="s">
        <v>40</v>
      </c>
      <c r="K5" s="8">
        <v>0</v>
      </c>
      <c r="M5" t="s">
        <v>5</v>
      </c>
      <c r="N5" t="s">
        <v>19</v>
      </c>
      <c r="O5" s="8">
        <v>0.999</v>
      </c>
      <c r="P5" t="s">
        <v>14</v>
      </c>
      <c r="Q5" s="8">
        <v>0</v>
      </c>
    </row>
    <row r="6" spans="1:17" x14ac:dyDescent="0.45">
      <c r="A6" t="s">
        <v>6</v>
      </c>
      <c r="B6" t="s">
        <v>19</v>
      </c>
      <c r="C6" s="9">
        <v>0.999</v>
      </c>
      <c r="D6" t="s">
        <v>40</v>
      </c>
      <c r="E6" s="8">
        <v>0</v>
      </c>
      <c r="G6" t="s">
        <v>6</v>
      </c>
      <c r="H6" t="s">
        <v>40</v>
      </c>
      <c r="I6" s="8">
        <v>0</v>
      </c>
      <c r="J6" t="s">
        <v>40</v>
      </c>
      <c r="K6" s="8">
        <v>0</v>
      </c>
      <c r="M6" t="s">
        <v>6</v>
      </c>
      <c r="N6" t="s">
        <v>19</v>
      </c>
      <c r="O6" s="8">
        <v>0.999</v>
      </c>
      <c r="P6" t="s">
        <v>24</v>
      </c>
      <c r="Q6" s="8">
        <v>1E-3</v>
      </c>
    </row>
    <row r="7" spans="1:17" x14ac:dyDescent="0.45">
      <c r="A7" t="s">
        <v>7</v>
      </c>
      <c r="B7" t="s">
        <v>19</v>
      </c>
      <c r="C7" s="9">
        <v>0.999</v>
      </c>
      <c r="D7" t="s">
        <v>40</v>
      </c>
      <c r="E7" s="8">
        <v>0</v>
      </c>
      <c r="G7" t="s">
        <v>7</v>
      </c>
      <c r="H7" t="s">
        <v>40</v>
      </c>
      <c r="I7" s="8">
        <v>0</v>
      </c>
      <c r="J7" t="s">
        <v>40</v>
      </c>
      <c r="K7" s="8">
        <v>0</v>
      </c>
      <c r="M7" t="s">
        <v>7</v>
      </c>
      <c r="N7" t="s">
        <v>19</v>
      </c>
      <c r="O7" s="8">
        <v>0.998</v>
      </c>
      <c r="P7" t="s">
        <v>40</v>
      </c>
      <c r="Q7" s="8">
        <v>0</v>
      </c>
    </row>
    <row r="8" spans="1:17" x14ac:dyDescent="0.45">
      <c r="A8" t="s">
        <v>8</v>
      </c>
      <c r="B8" t="s">
        <v>19</v>
      </c>
      <c r="C8" s="9">
        <v>0.999</v>
      </c>
      <c r="D8" t="s">
        <v>40</v>
      </c>
      <c r="E8" s="8">
        <v>0</v>
      </c>
      <c r="G8" t="s">
        <v>8</v>
      </c>
      <c r="H8" t="s">
        <v>40</v>
      </c>
      <c r="I8" s="8">
        <v>0</v>
      </c>
      <c r="J8" t="s">
        <v>40</v>
      </c>
      <c r="K8" s="8">
        <v>0</v>
      </c>
      <c r="M8" t="s">
        <v>8</v>
      </c>
      <c r="N8" t="s">
        <v>19</v>
      </c>
      <c r="O8" s="8">
        <v>0.998</v>
      </c>
      <c r="P8" t="s">
        <v>24</v>
      </c>
      <c r="Q8" s="8">
        <v>1E-3</v>
      </c>
    </row>
    <row r="9" spans="1:17" x14ac:dyDescent="0.45">
      <c r="A9" t="s">
        <v>9</v>
      </c>
      <c r="B9" t="s">
        <v>19</v>
      </c>
      <c r="C9" s="9">
        <v>0.995</v>
      </c>
      <c r="D9" t="s">
        <v>24</v>
      </c>
      <c r="E9" s="8">
        <v>4.0000000000000001E-3</v>
      </c>
      <c r="G9" t="s">
        <v>9</v>
      </c>
      <c r="H9" t="s">
        <v>40</v>
      </c>
      <c r="I9" s="8">
        <v>0</v>
      </c>
      <c r="J9" t="s">
        <v>40</v>
      </c>
      <c r="K9" s="8">
        <v>0</v>
      </c>
      <c r="M9" t="s">
        <v>9</v>
      </c>
      <c r="N9" t="s">
        <v>19</v>
      </c>
      <c r="O9" s="8">
        <v>0.998</v>
      </c>
      <c r="P9" t="s">
        <v>18</v>
      </c>
      <c r="Q9" s="8">
        <v>1E-3</v>
      </c>
    </row>
    <row r="10" spans="1:17" x14ac:dyDescent="0.45">
      <c r="A10" t="s">
        <v>10</v>
      </c>
      <c r="B10" t="s">
        <v>19</v>
      </c>
      <c r="C10" s="9">
        <v>0.99099999999999999</v>
      </c>
      <c r="D10" t="s">
        <v>15</v>
      </c>
      <c r="E10" s="8">
        <v>4.0000000000000001E-3</v>
      </c>
      <c r="G10" t="s">
        <v>10</v>
      </c>
      <c r="H10" t="s">
        <v>40</v>
      </c>
      <c r="I10" s="8">
        <v>0</v>
      </c>
      <c r="J10" t="s">
        <v>40</v>
      </c>
      <c r="K10" s="8">
        <v>0</v>
      </c>
      <c r="M10" t="s">
        <v>10</v>
      </c>
      <c r="N10" t="s">
        <v>19</v>
      </c>
      <c r="O10" s="8">
        <v>0.999</v>
      </c>
      <c r="P10" t="s">
        <v>24</v>
      </c>
      <c r="Q10" s="8">
        <v>1E-3</v>
      </c>
    </row>
    <row r="11" spans="1:17" x14ac:dyDescent="0.45">
      <c r="A11" t="s">
        <v>11</v>
      </c>
      <c r="B11" t="s">
        <v>19</v>
      </c>
      <c r="C11" s="9">
        <v>0.999</v>
      </c>
      <c r="D11" t="s">
        <v>24</v>
      </c>
      <c r="E11" s="8">
        <v>1E-3</v>
      </c>
      <c r="G11" t="s">
        <v>11</v>
      </c>
      <c r="H11" t="s">
        <v>40</v>
      </c>
      <c r="I11" s="8">
        <v>0</v>
      </c>
      <c r="J11" t="s">
        <v>40</v>
      </c>
      <c r="K11" s="8">
        <v>0</v>
      </c>
      <c r="M11" t="s">
        <v>11</v>
      </c>
      <c r="N11" t="s">
        <v>19</v>
      </c>
      <c r="O11" s="8">
        <v>0.999</v>
      </c>
      <c r="P11" t="s">
        <v>24</v>
      </c>
      <c r="Q11" s="8">
        <v>1E-3</v>
      </c>
    </row>
    <row r="12" spans="1:17" x14ac:dyDescent="0.45">
      <c r="A12" t="s">
        <v>23</v>
      </c>
      <c r="B12" t="s">
        <v>19</v>
      </c>
      <c r="C12" s="9">
        <v>0.999</v>
      </c>
      <c r="D12" t="s">
        <v>15</v>
      </c>
      <c r="E12" s="8">
        <v>1E-3</v>
      </c>
      <c r="G12" t="s">
        <v>23</v>
      </c>
      <c r="H12" t="s">
        <v>40</v>
      </c>
      <c r="I12" s="8">
        <v>0</v>
      </c>
      <c r="J12" t="s">
        <v>40</v>
      </c>
      <c r="K12" s="8">
        <v>0</v>
      </c>
      <c r="M12" t="s">
        <v>23</v>
      </c>
      <c r="N12" t="s">
        <v>19</v>
      </c>
      <c r="O12" s="8">
        <v>0.995</v>
      </c>
      <c r="P12" t="s">
        <v>24</v>
      </c>
      <c r="Q12" s="8">
        <v>4.0000000000000001E-3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0.99680000000000002</v>
      </c>
      <c r="D14" t="s">
        <v>13</v>
      </c>
      <c r="E14" s="13">
        <f>SUM(E3:E12)/B15</f>
        <v>1.9000000000000002E-3</v>
      </c>
      <c r="G14" t="s">
        <v>28</v>
      </c>
      <c r="H14" s="4" t="s">
        <v>12</v>
      </c>
      <c r="I14" s="13">
        <f>SUM(I3:I12)/H15</f>
        <v>0.999</v>
      </c>
      <c r="J14" t="s">
        <v>13</v>
      </c>
      <c r="K14" s="13">
        <f>SUM(K3:K12)/H15</f>
        <v>1E-3</v>
      </c>
      <c r="M14" t="s">
        <v>28</v>
      </c>
      <c r="N14" s="4" t="s">
        <v>12</v>
      </c>
      <c r="O14" s="13">
        <f>SUM(O3:O12)/N15</f>
        <v>0.99829999999999985</v>
      </c>
      <c r="P14" t="s">
        <v>13</v>
      </c>
      <c r="Q14" s="13">
        <f>SUM(Q3:Q12)/N15</f>
        <v>1.0999999999999998E-3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1.2999999999999678E-3</v>
      </c>
      <c r="G15" s="19" t="s">
        <v>42</v>
      </c>
      <c r="H15">
        <f>10-COUNTIF(H3:H12,"None")</f>
        <v>1</v>
      </c>
      <c r="J15" t="s">
        <v>41</v>
      </c>
      <c r="K15" s="13">
        <f>1-((I14+K14)/1)</f>
        <v>0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6.0000000000015596E-4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1</v>
      </c>
      <c r="K18" s="4">
        <f>J18/SUM(J$18:J$25)</f>
        <v>1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1</v>
      </c>
      <c r="Q18" s="4">
        <f>P18/SUM(P$18:P$25)</f>
        <v>0.125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2</v>
      </c>
      <c r="E19" s="4">
        <f t="shared" si="2"/>
        <v>0.4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0</v>
      </c>
      <c r="K19" s="4">
        <f t="shared" ref="K19:K25" si="11">J19/SUM(J$18:J$25)</f>
        <v>0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0</v>
      </c>
      <c r="Q19" s="4">
        <f t="shared" ref="Q19:Q25" si="14">P19/SUM(P$18:P$25)</f>
        <v>0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1</v>
      </c>
      <c r="E22" s="4">
        <f t="shared" si="2"/>
        <v>0.2</v>
      </c>
      <c r="G22" t="str">
        <f t="shared" si="9"/>
        <v>Happiness</v>
      </c>
      <c r="H22">
        <f t="shared" si="3"/>
        <v>1</v>
      </c>
      <c r="I22" s="4">
        <f t="shared" si="10"/>
        <v>1</v>
      </c>
      <c r="J22">
        <f t="shared" si="4"/>
        <v>0</v>
      </c>
      <c r="K22" s="4">
        <f t="shared" si="11"/>
        <v>0</v>
      </c>
      <c r="M22" t="str">
        <f t="shared" si="12"/>
        <v>Happiness</v>
      </c>
      <c r="N22">
        <f t="shared" si="5"/>
        <v>0</v>
      </c>
      <c r="O22" s="4">
        <f t="shared" si="13"/>
        <v>0</v>
      </c>
      <c r="P22">
        <f t="shared" si="6"/>
        <v>1</v>
      </c>
      <c r="Q22" s="4">
        <f t="shared" si="14"/>
        <v>0.125</v>
      </c>
    </row>
    <row r="23" spans="1:17" x14ac:dyDescent="0.45">
      <c r="A23" t="str">
        <f t="shared" si="7"/>
        <v>Neutral</v>
      </c>
      <c r="B23">
        <f t="shared" si="0"/>
        <v>10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0</v>
      </c>
      <c r="I23" s="4">
        <f t="shared" si="10"/>
        <v>0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10</v>
      </c>
      <c r="O23" s="4">
        <f t="shared" si="13"/>
        <v>1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0</v>
      </c>
      <c r="E24" s="4">
        <f t="shared" si="2"/>
        <v>0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0</v>
      </c>
      <c r="K24" s="4">
        <f t="shared" si="11"/>
        <v>0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0</v>
      </c>
      <c r="Q24" s="4">
        <f t="shared" si="14"/>
        <v>0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2</v>
      </c>
      <c r="E25" s="4">
        <f t="shared" si="2"/>
        <v>0.4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6</v>
      </c>
      <c r="Q25" s="4">
        <f t="shared" si="14"/>
        <v>0.75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4"/>
      <c r="B28" s="38" t="s">
        <v>12</v>
      </c>
      <c r="C28" s="38"/>
      <c r="D28" s="38"/>
      <c r="E28" s="24"/>
      <c r="G28" s="24"/>
      <c r="H28" s="38" t="s">
        <v>12</v>
      </c>
      <c r="I28" s="38"/>
      <c r="J28" s="38"/>
      <c r="K28" s="24"/>
      <c r="M28" s="24"/>
      <c r="N28" s="38" t="s">
        <v>12</v>
      </c>
      <c r="O28" s="38"/>
      <c r="P28" s="38"/>
      <c r="Q28" s="24"/>
    </row>
    <row r="29" spans="1:17" x14ac:dyDescent="0.45">
      <c r="A29" s="24"/>
      <c r="B29" s="24" t="s">
        <v>35</v>
      </c>
      <c r="C29" s="24" t="s">
        <v>36</v>
      </c>
      <c r="D29" s="24" t="s">
        <v>37</v>
      </c>
      <c r="E29" s="24"/>
      <c r="G29" s="24"/>
      <c r="H29" s="24" t="s">
        <v>35</v>
      </c>
      <c r="I29" s="24" t="s">
        <v>36</v>
      </c>
      <c r="J29" s="24" t="s">
        <v>37</v>
      </c>
      <c r="K29" s="24"/>
      <c r="M29" s="24"/>
      <c r="N29" s="24" t="s">
        <v>35</v>
      </c>
      <c r="O29" s="24" t="s">
        <v>36</v>
      </c>
      <c r="P29" s="24" t="s">
        <v>37</v>
      </c>
      <c r="Q29" s="24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>
        <f>_xlfn.MODE.SNGL(C3:C7)</f>
        <v>0.999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>
        <f>_xlfn.MODE.SNGL(I3:I7)</f>
        <v>0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>
        <f>_xlfn.MODE.SNGL(O3:O7)</f>
        <v>0.998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8"/>
        <v>0.999</v>
      </c>
      <c r="I34" s="8">
        <f t="shared" si="19"/>
        <v>0.999</v>
      </c>
      <c r="K34" s="9"/>
      <c r="M34" t="s">
        <v>18</v>
      </c>
      <c r="N34" s="8">
        <f t="shared" si="20"/>
        <v>0</v>
      </c>
      <c r="O34" s="8">
        <f t="shared" si="17"/>
        <v>0</v>
      </c>
      <c r="Q34" s="9"/>
    </row>
    <row r="35" spans="1:18" x14ac:dyDescent="0.45">
      <c r="A35" t="s">
        <v>19</v>
      </c>
      <c r="B35" s="8">
        <f t="shared" si="15"/>
        <v>0.99680000000000002</v>
      </c>
      <c r="C35" s="8">
        <f t="shared" si="16"/>
        <v>0.999</v>
      </c>
      <c r="E35" s="9"/>
      <c r="G35" t="s">
        <v>19</v>
      </c>
      <c r="H35" s="8">
        <f t="shared" si="18"/>
        <v>0</v>
      </c>
      <c r="I35" s="8">
        <f t="shared" si="19"/>
        <v>0</v>
      </c>
      <c r="K35" s="9"/>
      <c r="M35" t="s">
        <v>19</v>
      </c>
      <c r="N35" s="8">
        <f t="shared" si="20"/>
        <v>0.99829999999999985</v>
      </c>
      <c r="O35" s="8">
        <f t="shared" si="17"/>
        <v>0.99849999999999994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4"/>
      <c r="B38" s="38" t="s">
        <v>13</v>
      </c>
      <c r="C38" s="38"/>
      <c r="D38" s="38"/>
      <c r="E38" s="24"/>
      <c r="G38" s="24"/>
      <c r="H38" s="38" t="s">
        <v>13</v>
      </c>
      <c r="I38" s="38"/>
      <c r="J38" s="38"/>
      <c r="K38" s="24"/>
      <c r="M38" s="24"/>
      <c r="N38" s="38" t="s">
        <v>13</v>
      </c>
      <c r="O38" s="38"/>
      <c r="P38" s="38"/>
      <c r="Q38" s="24"/>
    </row>
    <row r="39" spans="1:18" x14ac:dyDescent="0.45">
      <c r="A39" s="24"/>
      <c r="B39" s="24" t="s">
        <v>35</v>
      </c>
      <c r="C39" s="24" t="s">
        <v>36</v>
      </c>
      <c r="D39" s="24" t="s">
        <v>37</v>
      </c>
      <c r="E39" s="24"/>
      <c r="G39" s="24"/>
      <c r="H39" s="24" t="s">
        <v>35</v>
      </c>
      <c r="I39" s="24" t="s">
        <v>36</v>
      </c>
      <c r="J39" s="24" t="s">
        <v>37</v>
      </c>
      <c r="K39" s="24"/>
      <c r="M39" s="24"/>
      <c r="N39" s="24" t="s">
        <v>35</v>
      </c>
      <c r="O39" s="24" t="s">
        <v>36</v>
      </c>
      <c r="P39" s="24" t="s">
        <v>37</v>
      </c>
      <c r="Q39" s="24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1E-3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1E-3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2.5000000000000001E-3</v>
      </c>
      <c r="C41" s="8">
        <f t="shared" si="22"/>
        <v>2.5000000000000001E-3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0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0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0</v>
      </c>
      <c r="O41" s="8">
        <f t="shared" si="23"/>
        <v>0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8.9999999999999993E-3</v>
      </c>
      <c r="C44" s="8">
        <f t="shared" si="22"/>
        <v>8.9999999999999993E-3</v>
      </c>
      <c r="E44" s="9"/>
      <c r="G44" t="s">
        <v>18</v>
      </c>
      <c r="H44" s="8">
        <f t="shared" si="24"/>
        <v>0</v>
      </c>
      <c r="I44" s="8">
        <f t="shared" si="25"/>
        <v>0</v>
      </c>
      <c r="K44" s="9"/>
      <c r="M44" t="s">
        <v>18</v>
      </c>
      <c r="N44" s="8">
        <f t="shared" si="26"/>
        <v>1E-3</v>
      </c>
      <c r="O44" s="8">
        <f t="shared" si="23"/>
        <v>1E-3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</v>
      </c>
      <c r="O45" s="8">
        <f t="shared" si="23"/>
        <v>0</v>
      </c>
      <c r="Q45" s="9"/>
    </row>
    <row r="46" spans="1:18" x14ac:dyDescent="0.45">
      <c r="A46" t="s">
        <v>20</v>
      </c>
      <c r="B46" s="8">
        <f t="shared" si="21"/>
        <v>0</v>
      </c>
      <c r="C46" s="8">
        <f t="shared" si="22"/>
        <v>0</v>
      </c>
      <c r="E46" s="8"/>
      <c r="G46" t="s">
        <v>20</v>
      </c>
      <c r="H46" s="8">
        <f t="shared" si="24"/>
        <v>0</v>
      </c>
      <c r="I46" s="8">
        <f t="shared" si="25"/>
        <v>0</v>
      </c>
      <c r="K46" s="8"/>
      <c r="M46" t="s">
        <v>20</v>
      </c>
      <c r="N46" s="8">
        <f t="shared" si="26"/>
        <v>0</v>
      </c>
      <c r="O46" s="8">
        <f t="shared" si="23"/>
        <v>0</v>
      </c>
      <c r="Q46" s="8"/>
    </row>
    <row r="47" spans="1:18" x14ac:dyDescent="0.45">
      <c r="A47" t="s">
        <v>24</v>
      </c>
      <c r="B47" s="8">
        <f t="shared" si="21"/>
        <v>2.5000000000000001E-3</v>
      </c>
      <c r="C47" s="8">
        <f t="shared" si="22"/>
        <v>2.5000000000000001E-3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1.6666666666666668E-3</v>
      </c>
      <c r="O47" s="8">
        <f t="shared" si="23"/>
        <v>1E-3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F91E-2DDA-4A8D-BD26-BAB9D83D3B96}">
  <dimension ref="A1:R60"/>
  <sheetViews>
    <sheetView workbookViewId="0">
      <selection activeCell="P9" sqref="P9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0.99299999999999999</v>
      </c>
      <c r="D3" t="s">
        <v>20</v>
      </c>
      <c r="E3" s="8">
        <v>4.0000000000000001E-3</v>
      </c>
      <c r="G3" t="s">
        <v>3</v>
      </c>
      <c r="H3" t="s">
        <v>19</v>
      </c>
      <c r="I3" s="8">
        <v>0.99399999999999999</v>
      </c>
      <c r="J3" t="s">
        <v>15</v>
      </c>
      <c r="K3" s="8">
        <v>4.0000000000000001E-3</v>
      </c>
      <c r="M3" t="s">
        <v>3</v>
      </c>
      <c r="N3" t="s">
        <v>19</v>
      </c>
      <c r="O3" s="8">
        <v>0.98799999999999999</v>
      </c>
      <c r="P3" t="s">
        <v>18</v>
      </c>
      <c r="Q3" s="8">
        <v>6.0000000000000001E-3</v>
      </c>
    </row>
    <row r="4" spans="1:17" x14ac:dyDescent="0.45">
      <c r="A4" t="s">
        <v>4</v>
      </c>
      <c r="B4" t="s">
        <v>19</v>
      </c>
      <c r="C4" s="9">
        <v>0.998</v>
      </c>
      <c r="D4" t="s">
        <v>20</v>
      </c>
      <c r="E4" s="8">
        <v>1E-3</v>
      </c>
      <c r="G4" t="s">
        <v>4</v>
      </c>
      <c r="H4" t="s">
        <v>19</v>
      </c>
      <c r="I4" s="8">
        <v>0.63700000000000001</v>
      </c>
      <c r="J4" t="s">
        <v>24</v>
      </c>
      <c r="K4" s="8">
        <v>0.36199999999999999</v>
      </c>
      <c r="M4" t="s">
        <v>4</v>
      </c>
      <c r="N4" t="s">
        <v>18</v>
      </c>
      <c r="O4" s="8">
        <v>0.999</v>
      </c>
      <c r="P4" t="s">
        <v>15</v>
      </c>
      <c r="Q4" s="8">
        <v>1E-3</v>
      </c>
    </row>
    <row r="5" spans="1:17" x14ac:dyDescent="0.45">
      <c r="A5" t="s">
        <v>5</v>
      </c>
      <c r="B5" t="s">
        <v>19</v>
      </c>
      <c r="C5" s="9">
        <v>0.99099999999999999</v>
      </c>
      <c r="D5" t="s">
        <v>24</v>
      </c>
      <c r="E5" s="8">
        <v>7.0000000000000001E-3</v>
      </c>
      <c r="G5" t="s">
        <v>5</v>
      </c>
      <c r="H5" t="s">
        <v>19</v>
      </c>
      <c r="I5" s="8">
        <v>0.997</v>
      </c>
      <c r="J5" t="s">
        <v>20</v>
      </c>
      <c r="K5" s="8">
        <v>2E-3</v>
      </c>
      <c r="M5" t="s">
        <v>5</v>
      </c>
      <c r="N5" t="s">
        <v>19</v>
      </c>
      <c r="O5" s="8">
        <v>0.54300000000000004</v>
      </c>
      <c r="P5" t="s">
        <v>18</v>
      </c>
      <c r="Q5" s="8">
        <v>0.45400000000000001</v>
      </c>
    </row>
    <row r="6" spans="1:17" x14ac:dyDescent="0.45">
      <c r="A6" t="s">
        <v>6</v>
      </c>
      <c r="B6" t="s">
        <v>19</v>
      </c>
      <c r="C6" s="9">
        <v>0.997</v>
      </c>
      <c r="D6" t="s">
        <v>20</v>
      </c>
      <c r="E6" s="8">
        <v>3.0000000000000001E-3</v>
      </c>
      <c r="G6" t="s">
        <v>6</v>
      </c>
      <c r="H6" t="s">
        <v>40</v>
      </c>
      <c r="I6" s="8">
        <v>0</v>
      </c>
      <c r="J6" t="s">
        <v>40</v>
      </c>
      <c r="K6" s="8">
        <v>0</v>
      </c>
      <c r="M6" t="s">
        <v>6</v>
      </c>
      <c r="N6" t="s">
        <v>19</v>
      </c>
      <c r="O6" s="8">
        <v>0.89900000000000002</v>
      </c>
      <c r="P6" t="s">
        <v>24</v>
      </c>
      <c r="Q6" s="8">
        <v>0.10100000000000001</v>
      </c>
    </row>
    <row r="7" spans="1:17" x14ac:dyDescent="0.45">
      <c r="A7" t="s">
        <v>7</v>
      </c>
      <c r="B7" t="s">
        <v>19</v>
      </c>
      <c r="C7" s="9">
        <v>0.998</v>
      </c>
      <c r="D7" t="s">
        <v>20</v>
      </c>
      <c r="E7" s="8">
        <v>2E-3</v>
      </c>
      <c r="G7" t="s">
        <v>7</v>
      </c>
      <c r="H7" t="s">
        <v>40</v>
      </c>
      <c r="I7" s="8">
        <v>0</v>
      </c>
      <c r="J7" t="s">
        <v>40</v>
      </c>
      <c r="K7" s="8">
        <v>0</v>
      </c>
      <c r="M7" t="s">
        <v>7</v>
      </c>
      <c r="N7" t="s">
        <v>19</v>
      </c>
      <c r="O7" s="8">
        <v>0.97</v>
      </c>
      <c r="P7" t="s">
        <v>24</v>
      </c>
      <c r="Q7" s="8">
        <v>2.9000000000000001E-2</v>
      </c>
    </row>
    <row r="8" spans="1:17" x14ac:dyDescent="0.45">
      <c r="A8" t="s">
        <v>8</v>
      </c>
      <c r="B8" t="s">
        <v>19</v>
      </c>
      <c r="C8" s="9">
        <v>0.999</v>
      </c>
      <c r="D8" t="s">
        <v>40</v>
      </c>
      <c r="E8" s="8">
        <v>0</v>
      </c>
      <c r="G8" t="s">
        <v>8</v>
      </c>
      <c r="H8" t="s">
        <v>40</v>
      </c>
      <c r="I8" s="8">
        <v>0</v>
      </c>
      <c r="J8" t="s">
        <v>40</v>
      </c>
      <c r="K8" s="8">
        <v>0</v>
      </c>
      <c r="M8" t="s">
        <v>8</v>
      </c>
      <c r="N8" t="s">
        <v>19</v>
      </c>
      <c r="O8" s="8">
        <v>0.999</v>
      </c>
      <c r="P8" t="s">
        <v>24</v>
      </c>
      <c r="Q8" s="8">
        <v>1E-3</v>
      </c>
    </row>
    <row r="9" spans="1:17" x14ac:dyDescent="0.45">
      <c r="A9" t="s">
        <v>9</v>
      </c>
      <c r="B9" t="s">
        <v>19</v>
      </c>
      <c r="C9" s="9">
        <v>0.999</v>
      </c>
      <c r="D9" t="s">
        <v>20</v>
      </c>
      <c r="E9" s="8">
        <v>1E-3</v>
      </c>
      <c r="G9" t="s">
        <v>9</v>
      </c>
      <c r="H9" t="s">
        <v>40</v>
      </c>
      <c r="I9" s="8">
        <v>0</v>
      </c>
      <c r="J9" t="s">
        <v>40</v>
      </c>
      <c r="K9" s="8">
        <v>0</v>
      </c>
      <c r="M9" t="s">
        <v>9</v>
      </c>
      <c r="N9" t="s">
        <v>19</v>
      </c>
      <c r="O9" s="8">
        <v>0.999</v>
      </c>
      <c r="P9" t="s">
        <v>40</v>
      </c>
      <c r="Q9" s="8">
        <v>0</v>
      </c>
    </row>
    <row r="10" spans="1:17" x14ac:dyDescent="0.45">
      <c r="A10" t="s">
        <v>10</v>
      </c>
      <c r="B10" t="s">
        <v>19</v>
      </c>
      <c r="C10" s="9">
        <v>0.999</v>
      </c>
      <c r="D10" t="s">
        <v>20</v>
      </c>
      <c r="E10" s="8">
        <v>1E-3</v>
      </c>
      <c r="G10" t="s">
        <v>10</v>
      </c>
      <c r="H10" t="s">
        <v>40</v>
      </c>
      <c r="I10" s="8">
        <v>0</v>
      </c>
      <c r="J10" t="s">
        <v>40</v>
      </c>
      <c r="K10" s="8">
        <v>0</v>
      </c>
      <c r="M10" t="s">
        <v>10</v>
      </c>
      <c r="N10" t="s">
        <v>19</v>
      </c>
      <c r="O10" s="8">
        <v>0.998</v>
      </c>
      <c r="P10" t="s">
        <v>14</v>
      </c>
      <c r="Q10" s="8">
        <v>1E-3</v>
      </c>
    </row>
    <row r="11" spans="1:17" x14ac:dyDescent="0.45">
      <c r="A11" t="s">
        <v>11</v>
      </c>
      <c r="B11" t="s">
        <v>19</v>
      </c>
      <c r="C11" s="9">
        <v>0.999</v>
      </c>
      <c r="D11" t="s">
        <v>20</v>
      </c>
      <c r="E11" s="8">
        <v>1E-3</v>
      </c>
      <c r="G11" t="s">
        <v>11</v>
      </c>
      <c r="H11" t="s">
        <v>40</v>
      </c>
      <c r="I11" s="8">
        <v>0</v>
      </c>
      <c r="J11" t="s">
        <v>40</v>
      </c>
      <c r="K11" s="8">
        <v>0</v>
      </c>
      <c r="M11" t="s">
        <v>11</v>
      </c>
      <c r="N11" t="s">
        <v>19</v>
      </c>
      <c r="O11" s="8">
        <v>0.999</v>
      </c>
      <c r="P11" t="s">
        <v>20</v>
      </c>
      <c r="Q11" s="8">
        <v>1E-3</v>
      </c>
    </row>
    <row r="12" spans="1:17" x14ac:dyDescent="0.45">
      <c r="A12" t="s">
        <v>23</v>
      </c>
      <c r="B12" t="s">
        <v>19</v>
      </c>
      <c r="C12" s="9">
        <v>0.998</v>
      </c>
      <c r="D12" t="s">
        <v>20</v>
      </c>
      <c r="E12" s="8">
        <v>1E-3</v>
      </c>
      <c r="G12" t="s">
        <v>23</v>
      </c>
      <c r="H12" t="s">
        <v>40</v>
      </c>
      <c r="I12" s="8">
        <v>0</v>
      </c>
      <c r="J12" t="s">
        <v>40</v>
      </c>
      <c r="K12" s="8">
        <v>0</v>
      </c>
      <c r="M12" t="s">
        <v>23</v>
      </c>
      <c r="O12" s="8"/>
      <c r="Q12" s="8"/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0.99709999999999988</v>
      </c>
      <c r="D14" t="s">
        <v>13</v>
      </c>
      <c r="E14" s="13">
        <f>SUM(E3:E12)/B15</f>
        <v>2.1000000000000003E-3</v>
      </c>
      <c r="G14" t="s">
        <v>28</v>
      </c>
      <c r="H14" s="4" t="s">
        <v>12</v>
      </c>
      <c r="I14" s="13">
        <f>SUM(I3:I12)/H15</f>
        <v>0.876</v>
      </c>
      <c r="J14" t="s">
        <v>13</v>
      </c>
      <c r="K14" s="13">
        <f>SUM(K3:K12)/H15</f>
        <v>0.12266666666666666</v>
      </c>
      <c r="M14" t="s">
        <v>28</v>
      </c>
      <c r="N14" s="4" t="s">
        <v>12</v>
      </c>
      <c r="O14" s="13">
        <f>SUM(O3:O12)/N15</f>
        <v>0.83940000000000003</v>
      </c>
      <c r="P14" t="s">
        <v>13</v>
      </c>
      <c r="Q14" s="13">
        <f>SUM(Q3:Q12)/N15</f>
        <v>5.9400000000000008E-2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8.0000000000013394E-4</v>
      </c>
      <c r="G15" s="19" t="s">
        <v>42</v>
      </c>
      <c r="H15">
        <f>10-COUNTIF(H3:H12,"None")</f>
        <v>3</v>
      </c>
      <c r="J15" t="s">
        <v>41</v>
      </c>
      <c r="K15" s="13">
        <f>1-((I14+K14)/1)</f>
        <v>1.3333333333332975E-3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0.10119999999999996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1</v>
      </c>
      <c r="Q18" s="4">
        <f>P18/SUM(P$18:P$25)</f>
        <v>0.125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0</v>
      </c>
      <c r="E19" s="4">
        <f t="shared" si="2"/>
        <v>0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1</v>
      </c>
      <c r="K19" s="4">
        <f t="shared" ref="K19:K25" si="11">J19/SUM(J$18:J$25)</f>
        <v>0.33333333333333331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1</v>
      </c>
      <c r="Q19" s="4">
        <f t="shared" ref="Q19:Q25" si="14">P19/SUM(P$18:P$25)</f>
        <v>0.125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0</v>
      </c>
      <c r="E22" s="4">
        <f t="shared" si="2"/>
        <v>0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0</v>
      </c>
      <c r="K22" s="4">
        <f t="shared" si="11"/>
        <v>0</v>
      </c>
      <c r="M22" t="str">
        <f t="shared" si="12"/>
        <v>Happiness</v>
      </c>
      <c r="N22">
        <f t="shared" si="5"/>
        <v>1</v>
      </c>
      <c r="O22" s="4">
        <f t="shared" si="13"/>
        <v>0.1111111111111111</v>
      </c>
      <c r="P22">
        <f t="shared" si="6"/>
        <v>2</v>
      </c>
      <c r="Q22" s="4">
        <f t="shared" si="14"/>
        <v>0.25</v>
      </c>
    </row>
    <row r="23" spans="1:17" x14ac:dyDescent="0.45">
      <c r="A23" t="str">
        <f t="shared" si="7"/>
        <v>Neutral</v>
      </c>
      <c r="B23">
        <f t="shared" si="0"/>
        <v>10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3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8</v>
      </c>
      <c r="O23" s="4">
        <f t="shared" si="13"/>
        <v>0.88888888888888884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8</v>
      </c>
      <c r="E24" s="4">
        <f t="shared" si="2"/>
        <v>0.88888888888888884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1</v>
      </c>
      <c r="K24" s="4">
        <f t="shared" si="11"/>
        <v>0.33333333333333331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1</v>
      </c>
      <c r="Q24" s="4">
        <f t="shared" si="14"/>
        <v>0.125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1</v>
      </c>
      <c r="E25" s="4">
        <f t="shared" si="2"/>
        <v>0.1111111111111111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1</v>
      </c>
      <c r="K25" s="4">
        <f t="shared" si="11"/>
        <v>0.33333333333333331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3</v>
      </c>
      <c r="Q25" s="4">
        <f t="shared" si="14"/>
        <v>0.375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4"/>
      <c r="B28" s="38" t="s">
        <v>12</v>
      </c>
      <c r="C28" s="38"/>
      <c r="D28" s="38"/>
      <c r="E28" s="24"/>
      <c r="G28" s="24"/>
      <c r="H28" s="38" t="s">
        <v>12</v>
      </c>
      <c r="I28" s="38"/>
      <c r="J28" s="38"/>
      <c r="K28" s="24"/>
      <c r="M28" s="24"/>
      <c r="N28" s="38" t="s">
        <v>12</v>
      </c>
      <c r="O28" s="38"/>
      <c r="P28" s="38"/>
      <c r="Q28" s="24"/>
    </row>
    <row r="29" spans="1:17" x14ac:dyDescent="0.45">
      <c r="A29" s="24"/>
      <c r="B29" s="24" t="s">
        <v>35</v>
      </c>
      <c r="C29" s="24" t="s">
        <v>36</v>
      </c>
      <c r="D29" s="24" t="s">
        <v>37</v>
      </c>
      <c r="E29" s="24"/>
      <c r="G29" s="24"/>
      <c r="H29" s="24" t="s">
        <v>35</v>
      </c>
      <c r="I29" s="24" t="s">
        <v>36</v>
      </c>
      <c r="J29" s="24" t="s">
        <v>37</v>
      </c>
      <c r="K29" s="24"/>
      <c r="M29" s="24"/>
      <c r="N29" s="24" t="s">
        <v>35</v>
      </c>
      <c r="O29" s="24" t="s">
        <v>36</v>
      </c>
      <c r="P29" s="24" t="s">
        <v>37</v>
      </c>
      <c r="Q29" s="24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>
        <f>_xlfn.MODE.SNGL(C3:C7)</f>
        <v>0.998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>
        <f>_xlfn.MODE.SNGL(I3:I7)</f>
        <v>0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 t="e">
        <f>_xlfn.MODE.SNGL(O3:O7)</f>
        <v>#N/A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8"/>
        <v>0</v>
      </c>
      <c r="I34" s="8">
        <f t="shared" si="19"/>
        <v>0</v>
      </c>
      <c r="K34" s="9"/>
      <c r="M34" t="s">
        <v>18</v>
      </c>
      <c r="N34" s="8">
        <f t="shared" si="20"/>
        <v>0.999</v>
      </c>
      <c r="O34" s="8">
        <f t="shared" si="17"/>
        <v>0.999</v>
      </c>
      <c r="Q34" s="9"/>
    </row>
    <row r="35" spans="1:18" x14ac:dyDescent="0.45">
      <c r="A35" t="s">
        <v>19</v>
      </c>
      <c r="B35" s="8">
        <f t="shared" si="15"/>
        <v>0.99709999999999988</v>
      </c>
      <c r="C35" s="8">
        <f t="shared" si="16"/>
        <v>0.998</v>
      </c>
      <c r="E35" s="9"/>
      <c r="G35" t="s">
        <v>19</v>
      </c>
      <c r="H35" s="8">
        <f t="shared" si="18"/>
        <v>0.876</v>
      </c>
      <c r="I35" s="8">
        <f t="shared" si="19"/>
        <v>0.99399999999999999</v>
      </c>
      <c r="K35" s="9"/>
      <c r="M35" t="s">
        <v>19</v>
      </c>
      <c r="N35" s="8">
        <f t="shared" si="20"/>
        <v>0.92437499999999995</v>
      </c>
      <c r="O35" s="8">
        <f t="shared" si="17"/>
        <v>0.99299999999999999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4"/>
      <c r="B38" s="38" t="s">
        <v>13</v>
      </c>
      <c r="C38" s="38"/>
      <c r="D38" s="38"/>
      <c r="E38" s="24"/>
      <c r="G38" s="24"/>
      <c r="H38" s="38" t="s">
        <v>13</v>
      </c>
      <c r="I38" s="38"/>
      <c r="J38" s="38"/>
      <c r="K38" s="24"/>
      <c r="M38" s="24"/>
      <c r="N38" s="38" t="s">
        <v>13</v>
      </c>
      <c r="O38" s="38"/>
      <c r="P38" s="38"/>
      <c r="Q38" s="24"/>
    </row>
    <row r="39" spans="1:18" x14ac:dyDescent="0.45">
      <c r="A39" s="24"/>
      <c r="B39" s="24" t="s">
        <v>35</v>
      </c>
      <c r="C39" s="24" t="s">
        <v>36</v>
      </c>
      <c r="D39" s="24" t="s">
        <v>37</v>
      </c>
      <c r="E39" s="24"/>
      <c r="G39" s="24"/>
      <c r="H39" s="24" t="s">
        <v>35</v>
      </c>
      <c r="I39" s="24" t="s">
        <v>36</v>
      </c>
      <c r="J39" s="24" t="s">
        <v>37</v>
      </c>
      <c r="K39" s="24"/>
      <c r="M39" s="24"/>
      <c r="N39" s="24" t="s">
        <v>35</v>
      </c>
      <c r="O39" s="24" t="s">
        <v>36</v>
      </c>
      <c r="P39" s="24" t="s">
        <v>37</v>
      </c>
      <c r="Q39" s="24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1E-3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1E-3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</v>
      </c>
      <c r="C41" s="8">
        <f t="shared" si="22"/>
        <v>0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4.0000000000000001E-3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4.0000000000000001E-3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1E-3</v>
      </c>
      <c r="O41" s="8">
        <f t="shared" si="23"/>
        <v>1E-3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0</v>
      </c>
      <c r="C44" s="8">
        <f t="shared" si="22"/>
        <v>0</v>
      </c>
      <c r="E44" s="9"/>
      <c r="G44" t="s">
        <v>18</v>
      </c>
      <c r="H44" s="8">
        <f t="shared" si="24"/>
        <v>0</v>
      </c>
      <c r="I44" s="8">
        <f t="shared" si="25"/>
        <v>0</v>
      </c>
      <c r="K44" s="9"/>
      <c r="M44" t="s">
        <v>18</v>
      </c>
      <c r="N44" s="8">
        <f t="shared" si="26"/>
        <v>0.23</v>
      </c>
      <c r="O44" s="8">
        <f t="shared" si="23"/>
        <v>0.23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</v>
      </c>
      <c r="O45" s="8">
        <f t="shared" si="23"/>
        <v>0</v>
      </c>
      <c r="Q45" s="9"/>
    </row>
    <row r="46" spans="1:18" x14ac:dyDescent="0.45">
      <c r="A46" t="s">
        <v>20</v>
      </c>
      <c r="B46" s="8">
        <f t="shared" si="21"/>
        <v>1.7500000000000003E-3</v>
      </c>
      <c r="C46" s="8">
        <f t="shared" si="22"/>
        <v>1E-3</v>
      </c>
      <c r="E46" s="8"/>
      <c r="G46" t="s">
        <v>20</v>
      </c>
      <c r="H46" s="8">
        <f t="shared" si="24"/>
        <v>2E-3</v>
      </c>
      <c r="I46" s="8">
        <f t="shared" si="25"/>
        <v>2E-3</v>
      </c>
      <c r="K46" s="8"/>
      <c r="M46" t="s">
        <v>20</v>
      </c>
      <c r="N46" s="8">
        <f t="shared" si="26"/>
        <v>1E-3</v>
      </c>
      <c r="O46" s="8">
        <f t="shared" si="23"/>
        <v>1E-3</v>
      </c>
      <c r="Q46" s="8"/>
    </row>
    <row r="47" spans="1:18" x14ac:dyDescent="0.45">
      <c r="A47" t="s">
        <v>24</v>
      </c>
      <c r="B47" s="8">
        <f t="shared" si="21"/>
        <v>7.0000000000000001E-3</v>
      </c>
      <c r="C47" s="8">
        <f t="shared" si="22"/>
        <v>7.0000000000000001E-3</v>
      </c>
      <c r="G47" t="s">
        <v>24</v>
      </c>
      <c r="H47" s="8">
        <f t="shared" si="24"/>
        <v>0.36199999999999999</v>
      </c>
      <c r="I47" s="8">
        <f t="shared" si="25"/>
        <v>0.36199999999999999</v>
      </c>
      <c r="M47" t="s">
        <v>24</v>
      </c>
      <c r="N47" s="8">
        <f t="shared" si="26"/>
        <v>4.3666666666666666E-2</v>
      </c>
      <c r="O47" s="8">
        <f t="shared" si="23"/>
        <v>2.9000000000000001E-2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50E0-9FD9-4A49-83F1-9ABCB779E36F}">
  <dimension ref="A1:R60"/>
  <sheetViews>
    <sheetView workbookViewId="0">
      <selection activeCell="P11" sqref="P11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1</v>
      </c>
      <c r="D3" t="s">
        <v>40</v>
      </c>
      <c r="E3" s="8">
        <v>0</v>
      </c>
      <c r="G3" t="s">
        <v>3</v>
      </c>
      <c r="H3" t="s">
        <v>19</v>
      </c>
      <c r="I3" s="8">
        <v>0.998</v>
      </c>
      <c r="J3" t="s">
        <v>18</v>
      </c>
      <c r="K3" s="8">
        <v>2E-3</v>
      </c>
      <c r="M3" t="s">
        <v>3</v>
      </c>
      <c r="N3" t="s">
        <v>19</v>
      </c>
      <c r="O3" s="8">
        <v>0.999</v>
      </c>
      <c r="P3" t="s">
        <v>20</v>
      </c>
      <c r="Q3" s="8">
        <v>1E-3</v>
      </c>
    </row>
    <row r="4" spans="1:17" x14ac:dyDescent="0.45">
      <c r="A4" t="s">
        <v>4</v>
      </c>
      <c r="B4" t="s">
        <v>19</v>
      </c>
      <c r="C4" s="9">
        <v>0.999</v>
      </c>
      <c r="D4" t="s">
        <v>40</v>
      </c>
      <c r="E4" s="8">
        <v>0</v>
      </c>
      <c r="G4" t="s">
        <v>4</v>
      </c>
      <c r="H4" t="s">
        <v>19</v>
      </c>
      <c r="I4" s="8">
        <v>1</v>
      </c>
      <c r="J4" t="s">
        <v>40</v>
      </c>
      <c r="K4" s="8">
        <v>0</v>
      </c>
      <c r="M4" t="s">
        <v>4</v>
      </c>
      <c r="N4" t="s">
        <v>19</v>
      </c>
      <c r="O4" s="8">
        <v>0.996</v>
      </c>
      <c r="P4" t="s">
        <v>24</v>
      </c>
      <c r="Q4" s="8">
        <v>3.0000000000000001E-3</v>
      </c>
    </row>
    <row r="5" spans="1:17" x14ac:dyDescent="0.45">
      <c r="A5" t="s">
        <v>5</v>
      </c>
      <c r="B5" t="s">
        <v>19</v>
      </c>
      <c r="C5" s="9">
        <v>0.999</v>
      </c>
      <c r="D5" t="s">
        <v>18</v>
      </c>
      <c r="E5" s="8">
        <v>1E-3</v>
      </c>
      <c r="G5" t="s">
        <v>5</v>
      </c>
      <c r="H5" t="s">
        <v>19</v>
      </c>
      <c r="I5" s="8">
        <v>0.999</v>
      </c>
      <c r="J5" t="s">
        <v>40</v>
      </c>
      <c r="K5" s="8">
        <v>0</v>
      </c>
      <c r="M5" t="s">
        <v>5</v>
      </c>
      <c r="N5" t="s">
        <v>19</v>
      </c>
      <c r="O5" s="8">
        <v>1</v>
      </c>
      <c r="P5" t="s">
        <v>40</v>
      </c>
      <c r="Q5" s="8">
        <v>0</v>
      </c>
    </row>
    <row r="6" spans="1:17" x14ac:dyDescent="0.45">
      <c r="A6" t="s">
        <v>6</v>
      </c>
      <c r="B6" t="s">
        <v>19</v>
      </c>
      <c r="C6" s="9">
        <v>0.999</v>
      </c>
      <c r="D6" t="s">
        <v>20</v>
      </c>
      <c r="E6" s="8">
        <v>1E-3</v>
      </c>
      <c r="G6" t="s">
        <v>6</v>
      </c>
      <c r="H6" t="s">
        <v>19</v>
      </c>
      <c r="I6" s="8">
        <v>0.999</v>
      </c>
      <c r="J6" t="s">
        <v>24</v>
      </c>
      <c r="K6" s="8">
        <v>1E-3</v>
      </c>
      <c r="M6" t="s">
        <v>6</v>
      </c>
      <c r="N6" t="s">
        <v>19</v>
      </c>
      <c r="O6" s="8">
        <v>1</v>
      </c>
      <c r="P6" t="s">
        <v>40</v>
      </c>
      <c r="Q6" s="8">
        <v>0</v>
      </c>
    </row>
    <row r="7" spans="1:17" x14ac:dyDescent="0.45">
      <c r="A7" t="s">
        <v>7</v>
      </c>
      <c r="B7" t="s">
        <v>19</v>
      </c>
      <c r="C7" s="9">
        <v>1</v>
      </c>
      <c r="D7" t="s">
        <v>14</v>
      </c>
      <c r="E7" s="8">
        <v>0</v>
      </c>
      <c r="G7" t="s">
        <v>7</v>
      </c>
      <c r="H7" t="s">
        <v>19</v>
      </c>
      <c r="I7" s="8">
        <v>1</v>
      </c>
      <c r="J7" t="s">
        <v>40</v>
      </c>
      <c r="K7" s="8">
        <v>0</v>
      </c>
      <c r="M7" t="s">
        <v>7</v>
      </c>
      <c r="N7" t="s">
        <v>19</v>
      </c>
      <c r="O7" s="8">
        <v>1</v>
      </c>
      <c r="P7" t="s">
        <v>40</v>
      </c>
      <c r="Q7" s="8">
        <v>0</v>
      </c>
    </row>
    <row r="8" spans="1:17" x14ac:dyDescent="0.45">
      <c r="A8" t="s">
        <v>8</v>
      </c>
      <c r="B8" t="s">
        <v>19</v>
      </c>
      <c r="C8" s="9">
        <v>1</v>
      </c>
      <c r="D8" t="s">
        <v>40</v>
      </c>
      <c r="E8" s="8">
        <v>0</v>
      </c>
      <c r="G8" t="s">
        <v>8</v>
      </c>
      <c r="H8" t="s">
        <v>19</v>
      </c>
      <c r="I8" s="8">
        <v>0.999</v>
      </c>
      <c r="J8" t="s">
        <v>20</v>
      </c>
      <c r="K8" s="8">
        <v>1E-3</v>
      </c>
      <c r="M8" t="s">
        <v>8</v>
      </c>
      <c r="N8" t="s">
        <v>19</v>
      </c>
      <c r="O8" s="8">
        <v>0.999</v>
      </c>
      <c r="P8" t="s">
        <v>40</v>
      </c>
      <c r="Q8" s="8">
        <v>0</v>
      </c>
    </row>
    <row r="9" spans="1:17" x14ac:dyDescent="0.45">
      <c r="A9" t="s">
        <v>9</v>
      </c>
      <c r="B9" t="s">
        <v>19</v>
      </c>
      <c r="C9" s="9">
        <v>0.999</v>
      </c>
      <c r="D9" t="s">
        <v>20</v>
      </c>
      <c r="E9" s="8">
        <v>1E-3</v>
      </c>
      <c r="G9" t="s">
        <v>9</v>
      </c>
      <c r="H9" t="s">
        <v>19</v>
      </c>
      <c r="I9" s="8">
        <v>0.999</v>
      </c>
      <c r="J9" t="s">
        <v>20</v>
      </c>
      <c r="K9" s="8">
        <v>1E-3</v>
      </c>
      <c r="M9" t="s">
        <v>9</v>
      </c>
      <c r="N9" t="s">
        <v>19</v>
      </c>
      <c r="O9" s="8">
        <v>0.999</v>
      </c>
      <c r="P9" t="s">
        <v>20</v>
      </c>
      <c r="Q9" s="8">
        <v>1E-3</v>
      </c>
    </row>
    <row r="10" spans="1:17" x14ac:dyDescent="0.45">
      <c r="A10" t="s">
        <v>10</v>
      </c>
      <c r="B10" t="s">
        <v>19</v>
      </c>
      <c r="C10" s="9">
        <v>0.999</v>
      </c>
      <c r="D10" t="s">
        <v>20</v>
      </c>
      <c r="E10" s="8">
        <v>1E-3</v>
      </c>
      <c r="G10" t="s">
        <v>10</v>
      </c>
      <c r="H10" t="s">
        <v>19</v>
      </c>
      <c r="I10" s="8">
        <v>1</v>
      </c>
      <c r="J10" t="s">
        <v>40</v>
      </c>
      <c r="K10" s="8">
        <v>0</v>
      </c>
      <c r="M10" t="s">
        <v>10</v>
      </c>
      <c r="N10" t="s">
        <v>19</v>
      </c>
      <c r="O10" s="8">
        <v>0.97</v>
      </c>
      <c r="P10" t="s">
        <v>24</v>
      </c>
      <c r="Q10" s="8">
        <v>0.03</v>
      </c>
    </row>
    <row r="11" spans="1:17" x14ac:dyDescent="0.45">
      <c r="A11" t="s">
        <v>11</v>
      </c>
      <c r="B11" t="s">
        <v>19</v>
      </c>
      <c r="C11" s="9">
        <v>1</v>
      </c>
      <c r="D11" t="s">
        <v>40</v>
      </c>
      <c r="E11" s="8">
        <v>0</v>
      </c>
      <c r="G11" t="s">
        <v>11</v>
      </c>
      <c r="H11" t="s">
        <v>19</v>
      </c>
      <c r="I11" s="8">
        <v>0.999</v>
      </c>
      <c r="J11" t="s">
        <v>20</v>
      </c>
      <c r="K11" s="8">
        <v>1E-3</v>
      </c>
      <c r="M11" t="s">
        <v>11</v>
      </c>
      <c r="N11" t="s">
        <v>19</v>
      </c>
      <c r="O11" s="8">
        <v>0.999</v>
      </c>
      <c r="P11" t="s">
        <v>20</v>
      </c>
      <c r="Q11" s="8">
        <v>1E-3</v>
      </c>
    </row>
    <row r="12" spans="1:17" x14ac:dyDescent="0.45">
      <c r="A12" t="s">
        <v>23</v>
      </c>
      <c r="B12" t="s">
        <v>19</v>
      </c>
      <c r="C12" s="9">
        <v>0.999</v>
      </c>
      <c r="D12" t="s">
        <v>40</v>
      </c>
      <c r="E12" s="8">
        <v>0</v>
      </c>
      <c r="G12" t="s">
        <v>23</v>
      </c>
      <c r="H12" t="s">
        <v>19</v>
      </c>
      <c r="I12" s="8">
        <v>0.999</v>
      </c>
      <c r="J12" t="s">
        <v>40</v>
      </c>
      <c r="K12" s="8">
        <v>0</v>
      </c>
      <c r="M12" t="s">
        <v>23</v>
      </c>
      <c r="N12" t="s">
        <v>19</v>
      </c>
      <c r="O12" s="8">
        <v>0.98399999999999999</v>
      </c>
      <c r="P12" t="s">
        <v>14</v>
      </c>
      <c r="Q12" s="8">
        <v>6.0000000000000001E-3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0.99939999999999996</v>
      </c>
      <c r="D14" t="s">
        <v>13</v>
      </c>
      <c r="E14" s="13">
        <f>SUM(E3:E12)/B15</f>
        <v>4.0000000000000002E-4</v>
      </c>
      <c r="G14" t="s">
        <v>28</v>
      </c>
      <c r="H14" s="4" t="s">
        <v>12</v>
      </c>
      <c r="I14" s="13">
        <f>SUM(I3:I12)/H15</f>
        <v>0.99920000000000009</v>
      </c>
      <c r="J14" t="s">
        <v>13</v>
      </c>
      <c r="K14" s="13">
        <f>SUM(K3:K12)/H15</f>
        <v>6.0000000000000006E-4</v>
      </c>
      <c r="M14" t="s">
        <v>28</v>
      </c>
      <c r="N14" s="4" t="s">
        <v>12</v>
      </c>
      <c r="O14" s="13">
        <f>SUM(O3:O12)/N15</f>
        <v>0.99459999999999993</v>
      </c>
      <c r="P14" t="s">
        <v>13</v>
      </c>
      <c r="Q14" s="13">
        <f>SUM(Q3:Q12)/N15</f>
        <v>4.1999999999999997E-3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2.00000000000089E-4</v>
      </c>
      <c r="G15" s="19" t="s">
        <v>42</v>
      </c>
      <c r="H15">
        <f>10-COUNTIF(H3:H12,"None")</f>
        <v>10</v>
      </c>
      <c r="J15" t="s">
        <v>41</v>
      </c>
      <c r="K15" s="13">
        <f>1-((I14+K14)/1)</f>
        <v>1.9999999999986695E-4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1.2000000000000899E-3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1</v>
      </c>
      <c r="E18" s="4">
        <f t="shared" ref="E18:E25" si="2">D18/SUM(D$18:D$25)</f>
        <v>0.2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1</v>
      </c>
      <c r="Q18" s="4">
        <f>P18/SUM(P$18:P$25)</f>
        <v>0.16666666666666666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0</v>
      </c>
      <c r="E19" s="4">
        <f t="shared" si="2"/>
        <v>0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0</v>
      </c>
      <c r="K19" s="4">
        <f t="shared" ref="K19:K25" si="11">J19/SUM(J$18:J$25)</f>
        <v>0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0</v>
      </c>
      <c r="Q19" s="4">
        <f t="shared" ref="Q19:Q25" si="14">P19/SUM(P$18:P$25)</f>
        <v>0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1</v>
      </c>
      <c r="E22" s="4">
        <f t="shared" si="2"/>
        <v>0.2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1</v>
      </c>
      <c r="K22" s="4">
        <f t="shared" si="11"/>
        <v>0.2</v>
      </c>
      <c r="M22" t="str">
        <f t="shared" si="12"/>
        <v>Happiness</v>
      </c>
      <c r="N22">
        <f t="shared" si="5"/>
        <v>0</v>
      </c>
      <c r="O22" s="4">
        <f t="shared" si="13"/>
        <v>0</v>
      </c>
      <c r="P22">
        <f t="shared" si="6"/>
        <v>0</v>
      </c>
      <c r="Q22" s="4">
        <f t="shared" si="14"/>
        <v>0</v>
      </c>
    </row>
    <row r="23" spans="1:17" x14ac:dyDescent="0.45">
      <c r="A23" t="str">
        <f t="shared" si="7"/>
        <v>Neutral</v>
      </c>
      <c r="B23">
        <f t="shared" si="0"/>
        <v>10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10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10</v>
      </c>
      <c r="O23" s="4">
        <f t="shared" si="13"/>
        <v>1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3</v>
      </c>
      <c r="E24" s="4">
        <f t="shared" si="2"/>
        <v>0.6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3</v>
      </c>
      <c r="K24" s="4">
        <f t="shared" si="11"/>
        <v>0.6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3</v>
      </c>
      <c r="Q24" s="4">
        <f t="shared" si="14"/>
        <v>0.5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1</v>
      </c>
      <c r="K25" s="4">
        <f t="shared" si="11"/>
        <v>0.2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2</v>
      </c>
      <c r="Q25" s="4">
        <f t="shared" si="14"/>
        <v>0.33333333333333331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4"/>
      <c r="B28" s="38" t="s">
        <v>12</v>
      </c>
      <c r="C28" s="38"/>
      <c r="D28" s="38"/>
      <c r="E28" s="24"/>
      <c r="G28" s="24"/>
      <c r="H28" s="38" t="s">
        <v>12</v>
      </c>
      <c r="I28" s="38"/>
      <c r="J28" s="38"/>
      <c r="K28" s="24"/>
      <c r="M28" s="24"/>
      <c r="N28" s="38" t="s">
        <v>12</v>
      </c>
      <c r="O28" s="38"/>
      <c r="P28" s="38"/>
      <c r="Q28" s="24"/>
    </row>
    <row r="29" spans="1:17" x14ac:dyDescent="0.45">
      <c r="A29" s="24"/>
      <c r="B29" s="24" t="s">
        <v>35</v>
      </c>
      <c r="C29" s="24" t="s">
        <v>36</v>
      </c>
      <c r="D29" s="24" t="s">
        <v>37</v>
      </c>
      <c r="E29" s="24"/>
      <c r="G29" s="24"/>
      <c r="H29" s="24" t="s">
        <v>35</v>
      </c>
      <c r="I29" s="24" t="s">
        <v>36</v>
      </c>
      <c r="J29" s="24" t="s">
        <v>37</v>
      </c>
      <c r="K29" s="24"/>
      <c r="M29" s="24"/>
      <c r="N29" s="24" t="s">
        <v>35</v>
      </c>
      <c r="O29" s="24" t="s">
        <v>36</v>
      </c>
      <c r="P29" s="24" t="s">
        <v>37</v>
      </c>
      <c r="Q29" s="24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>
        <f>_xlfn.MODE.SNGL(C3:C7)</f>
        <v>0.999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>
        <f>_xlfn.MODE.SNGL(I3:I7)</f>
        <v>1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>
        <f>_xlfn.MODE.SNGL(O3:O7)</f>
        <v>1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8"/>
        <v>0</v>
      </c>
      <c r="I34" s="8">
        <f t="shared" si="19"/>
        <v>0</v>
      </c>
      <c r="K34" s="9"/>
      <c r="M34" t="s">
        <v>18</v>
      </c>
      <c r="N34" s="8">
        <f t="shared" si="20"/>
        <v>0</v>
      </c>
      <c r="O34" s="8">
        <f t="shared" si="17"/>
        <v>0</v>
      </c>
      <c r="Q34" s="9"/>
    </row>
    <row r="35" spans="1:18" x14ac:dyDescent="0.45">
      <c r="A35" t="s">
        <v>19</v>
      </c>
      <c r="B35" s="8">
        <f t="shared" si="15"/>
        <v>0.99939999999999996</v>
      </c>
      <c r="C35" s="8">
        <f t="shared" si="16"/>
        <v>0.999</v>
      </c>
      <c r="E35" s="9"/>
      <c r="G35" t="s">
        <v>19</v>
      </c>
      <c r="H35" s="8">
        <f t="shared" si="18"/>
        <v>0.99920000000000009</v>
      </c>
      <c r="I35" s="8">
        <f t="shared" si="19"/>
        <v>0.999</v>
      </c>
      <c r="K35" s="9"/>
      <c r="M35" t="s">
        <v>19</v>
      </c>
      <c r="N35" s="8">
        <f t="shared" si="20"/>
        <v>0.99459999999999993</v>
      </c>
      <c r="O35" s="8">
        <f t="shared" si="17"/>
        <v>0.999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4"/>
      <c r="B38" s="38" t="s">
        <v>13</v>
      </c>
      <c r="C38" s="38"/>
      <c r="D38" s="38"/>
      <c r="E38" s="24"/>
      <c r="G38" s="24"/>
      <c r="H38" s="38" t="s">
        <v>13</v>
      </c>
      <c r="I38" s="38"/>
      <c r="J38" s="38"/>
      <c r="K38" s="24"/>
      <c r="M38" s="24"/>
      <c r="N38" s="38" t="s">
        <v>13</v>
      </c>
      <c r="O38" s="38"/>
      <c r="P38" s="38"/>
      <c r="Q38" s="24"/>
    </row>
    <row r="39" spans="1:18" x14ac:dyDescent="0.45">
      <c r="A39" s="24"/>
      <c r="B39" s="24" t="s">
        <v>35</v>
      </c>
      <c r="C39" s="24" t="s">
        <v>36</v>
      </c>
      <c r="D39" s="24" t="s">
        <v>37</v>
      </c>
      <c r="E39" s="24"/>
      <c r="G39" s="24"/>
      <c r="H39" s="24" t="s">
        <v>35</v>
      </c>
      <c r="I39" s="24" t="s">
        <v>36</v>
      </c>
      <c r="J39" s="24" t="s">
        <v>37</v>
      </c>
      <c r="K39" s="24"/>
      <c r="M39" s="24"/>
      <c r="N39" s="24" t="s">
        <v>35</v>
      </c>
      <c r="O39" s="24" t="s">
        <v>36</v>
      </c>
      <c r="P39" s="24" t="s">
        <v>37</v>
      </c>
      <c r="Q39" s="24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6.0000000000000001E-3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6.0000000000000001E-3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</v>
      </c>
      <c r="C41" s="8">
        <f t="shared" si="22"/>
        <v>0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0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0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0</v>
      </c>
      <c r="O41" s="8">
        <f t="shared" si="23"/>
        <v>0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1E-3</v>
      </c>
      <c r="C44" s="8">
        <f t="shared" si="22"/>
        <v>1E-3</v>
      </c>
      <c r="E44" s="9"/>
      <c r="G44" t="s">
        <v>18</v>
      </c>
      <c r="H44" s="8">
        <f t="shared" si="24"/>
        <v>2E-3</v>
      </c>
      <c r="I44" s="8">
        <f t="shared" si="25"/>
        <v>2E-3</v>
      </c>
      <c r="K44" s="9"/>
      <c r="M44" t="s">
        <v>18</v>
      </c>
      <c r="N44" s="8">
        <f t="shared" si="26"/>
        <v>0</v>
      </c>
      <c r="O44" s="8">
        <f t="shared" si="23"/>
        <v>0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</v>
      </c>
      <c r="O45" s="8">
        <f t="shared" si="23"/>
        <v>0</v>
      </c>
      <c r="Q45" s="9"/>
    </row>
    <row r="46" spans="1:18" x14ac:dyDescent="0.45">
      <c r="A46" t="s">
        <v>20</v>
      </c>
      <c r="B46" s="8">
        <f t="shared" si="21"/>
        <v>1E-3</v>
      </c>
      <c r="C46" s="8">
        <f t="shared" si="22"/>
        <v>1E-3</v>
      </c>
      <c r="E46" s="8"/>
      <c r="G46" t="s">
        <v>20</v>
      </c>
      <c r="H46" s="8">
        <f t="shared" si="24"/>
        <v>1E-3</v>
      </c>
      <c r="I46" s="8">
        <f t="shared" si="25"/>
        <v>1E-3</v>
      </c>
      <c r="K46" s="8"/>
      <c r="M46" t="s">
        <v>20</v>
      </c>
      <c r="N46" s="8">
        <f t="shared" si="26"/>
        <v>1E-3</v>
      </c>
      <c r="O46" s="8">
        <f t="shared" si="23"/>
        <v>1E-3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4"/>
        <v>1E-3</v>
      </c>
      <c r="I47" s="8">
        <f t="shared" si="25"/>
        <v>1E-3</v>
      </c>
      <c r="M47" t="s">
        <v>24</v>
      </c>
      <c r="N47" s="8">
        <f t="shared" si="26"/>
        <v>1.6500000000000001E-2</v>
      </c>
      <c r="O47" s="8">
        <f t="shared" si="23"/>
        <v>1.6500000000000001E-2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A5379-D578-4EE1-8F72-2EBEABEE763A}">
  <dimension ref="A1:R60"/>
  <sheetViews>
    <sheetView workbookViewId="0">
      <selection activeCell="K12" sqref="K12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0.997</v>
      </c>
      <c r="D3" t="s">
        <v>18</v>
      </c>
      <c r="E3" s="8">
        <v>3.0000000000000001E-3</v>
      </c>
      <c r="G3" t="s">
        <v>3</v>
      </c>
      <c r="H3" t="s">
        <v>19</v>
      </c>
      <c r="I3" s="8">
        <v>0.95099999999999996</v>
      </c>
      <c r="J3" t="s">
        <v>24</v>
      </c>
      <c r="K3" s="8">
        <v>0.04</v>
      </c>
      <c r="M3" t="s">
        <v>3</v>
      </c>
      <c r="N3" t="s">
        <v>19</v>
      </c>
      <c r="O3" s="8">
        <v>0.95799999999999996</v>
      </c>
      <c r="P3" t="s">
        <v>24</v>
      </c>
      <c r="Q3" s="8">
        <v>3.9E-2</v>
      </c>
    </row>
    <row r="4" spans="1:17" x14ac:dyDescent="0.45">
      <c r="A4" t="s">
        <v>4</v>
      </c>
      <c r="B4" t="s">
        <v>19</v>
      </c>
      <c r="C4" s="9">
        <v>0.99099999999999999</v>
      </c>
      <c r="D4" t="s">
        <v>20</v>
      </c>
      <c r="E4" s="8">
        <v>7.0000000000000001E-3</v>
      </c>
      <c r="G4" t="s">
        <v>4</v>
      </c>
      <c r="H4" t="s">
        <v>19</v>
      </c>
      <c r="I4" s="8">
        <v>0.83</v>
      </c>
      <c r="J4" t="s">
        <v>20</v>
      </c>
      <c r="K4" s="8">
        <v>0.16900000000000001</v>
      </c>
      <c r="M4" t="s">
        <v>4</v>
      </c>
      <c r="N4" t="s">
        <v>19</v>
      </c>
      <c r="O4" s="8">
        <v>0.66100000000000003</v>
      </c>
      <c r="P4" t="s">
        <v>24</v>
      </c>
      <c r="Q4" s="8">
        <v>0.33800000000000002</v>
      </c>
    </row>
    <row r="5" spans="1:17" x14ac:dyDescent="0.45">
      <c r="A5" t="s">
        <v>5</v>
      </c>
      <c r="B5" t="s">
        <v>19</v>
      </c>
      <c r="C5" s="9">
        <v>0.998</v>
      </c>
      <c r="D5" t="s">
        <v>15</v>
      </c>
      <c r="E5" s="8">
        <v>1E-3</v>
      </c>
      <c r="G5" t="s">
        <v>5</v>
      </c>
      <c r="H5" t="s">
        <v>19</v>
      </c>
      <c r="I5" s="8">
        <v>0.91400000000000003</v>
      </c>
      <c r="J5" t="s">
        <v>20</v>
      </c>
      <c r="K5" s="8">
        <v>8.5000000000000006E-2</v>
      </c>
      <c r="M5" t="s">
        <v>5</v>
      </c>
      <c r="N5" t="s">
        <v>19</v>
      </c>
      <c r="O5" s="8">
        <v>0.98399999999999999</v>
      </c>
      <c r="P5" t="s">
        <v>20</v>
      </c>
      <c r="Q5" s="8">
        <v>1.6E-2</v>
      </c>
    </row>
    <row r="6" spans="1:17" x14ac:dyDescent="0.45">
      <c r="A6" t="s">
        <v>6</v>
      </c>
      <c r="B6" t="s">
        <v>19</v>
      </c>
      <c r="C6" s="9">
        <v>0.996</v>
      </c>
      <c r="D6" t="s">
        <v>20</v>
      </c>
      <c r="E6" s="8">
        <v>3.0000000000000001E-3</v>
      </c>
      <c r="G6" t="s">
        <v>6</v>
      </c>
      <c r="H6" t="s">
        <v>19</v>
      </c>
      <c r="I6" s="8">
        <v>0.80600000000000005</v>
      </c>
      <c r="J6" t="s">
        <v>20</v>
      </c>
      <c r="K6" s="8">
        <v>0.17599999999999999</v>
      </c>
      <c r="M6" t="s">
        <v>6</v>
      </c>
      <c r="N6" t="s">
        <v>19</v>
      </c>
      <c r="O6" s="8">
        <v>0.99299999999999999</v>
      </c>
      <c r="P6" t="s">
        <v>24</v>
      </c>
      <c r="Q6" s="8">
        <v>4.0000000000000001E-3</v>
      </c>
    </row>
    <row r="7" spans="1:17" x14ac:dyDescent="0.45">
      <c r="A7" t="s">
        <v>7</v>
      </c>
      <c r="B7" t="s">
        <v>19</v>
      </c>
      <c r="C7" s="9">
        <v>0.98899999999999999</v>
      </c>
      <c r="D7" t="s">
        <v>24</v>
      </c>
      <c r="E7" s="8">
        <v>6.0000000000000001E-3</v>
      </c>
      <c r="G7" t="s">
        <v>7</v>
      </c>
      <c r="H7" t="s">
        <v>19</v>
      </c>
      <c r="I7" s="8">
        <v>0.86</v>
      </c>
      <c r="J7" t="s">
        <v>20</v>
      </c>
      <c r="K7" s="8">
        <v>0.11799999999999999</v>
      </c>
      <c r="M7" t="s">
        <v>7</v>
      </c>
      <c r="N7" t="s">
        <v>19</v>
      </c>
      <c r="O7" s="8">
        <v>0.98899999999999999</v>
      </c>
      <c r="P7" t="s">
        <v>20</v>
      </c>
      <c r="Q7" s="8">
        <v>0.01</v>
      </c>
    </row>
    <row r="8" spans="1:17" x14ac:dyDescent="0.45">
      <c r="A8" t="s">
        <v>8</v>
      </c>
      <c r="B8" t="s">
        <v>19</v>
      </c>
      <c r="C8" s="9">
        <v>0.99</v>
      </c>
      <c r="D8" t="s">
        <v>20</v>
      </c>
      <c r="E8" s="8">
        <v>0.01</v>
      </c>
      <c r="G8" t="s">
        <v>8</v>
      </c>
      <c r="H8" t="s">
        <v>19</v>
      </c>
      <c r="I8" s="8">
        <v>0.82499999999999996</v>
      </c>
      <c r="J8" t="s">
        <v>20</v>
      </c>
      <c r="K8" s="8">
        <v>0.161</v>
      </c>
      <c r="M8" t="s">
        <v>8</v>
      </c>
      <c r="N8" t="s">
        <v>19</v>
      </c>
      <c r="O8" s="8">
        <v>0.998</v>
      </c>
      <c r="P8" t="s">
        <v>15</v>
      </c>
      <c r="Q8" s="8">
        <v>1E-3</v>
      </c>
    </row>
    <row r="9" spans="1:17" x14ac:dyDescent="0.45">
      <c r="A9" t="s">
        <v>9</v>
      </c>
      <c r="B9" t="s">
        <v>19</v>
      </c>
      <c r="C9" s="9">
        <v>0.99099999999999999</v>
      </c>
      <c r="D9" t="s">
        <v>20</v>
      </c>
      <c r="E9" s="8">
        <v>8.0000000000000002E-3</v>
      </c>
      <c r="G9" t="s">
        <v>9</v>
      </c>
      <c r="H9" t="s">
        <v>19</v>
      </c>
      <c r="I9" s="8">
        <v>0.93400000000000005</v>
      </c>
      <c r="J9" t="s">
        <v>20</v>
      </c>
      <c r="K9" s="8">
        <v>3.5999999999999997E-2</v>
      </c>
      <c r="M9" t="s">
        <v>9</v>
      </c>
      <c r="N9" t="s">
        <v>19</v>
      </c>
      <c r="O9" s="8">
        <v>0.98899999999999999</v>
      </c>
      <c r="P9" t="s">
        <v>24</v>
      </c>
      <c r="Q9" s="8">
        <v>8.0000000000000002E-3</v>
      </c>
    </row>
    <row r="10" spans="1:17" x14ac:dyDescent="0.45">
      <c r="A10" t="s">
        <v>10</v>
      </c>
      <c r="B10" t="s">
        <v>19</v>
      </c>
      <c r="C10" s="9">
        <v>0.95</v>
      </c>
      <c r="D10" t="s">
        <v>20</v>
      </c>
      <c r="E10" s="8">
        <v>4.3999999999999997E-2</v>
      </c>
      <c r="G10" t="s">
        <v>10</v>
      </c>
      <c r="H10" t="s">
        <v>40</v>
      </c>
      <c r="I10" s="8">
        <v>0</v>
      </c>
      <c r="J10" t="s">
        <v>40</v>
      </c>
      <c r="K10" s="8">
        <v>0</v>
      </c>
      <c r="M10" t="s">
        <v>10</v>
      </c>
      <c r="N10" t="s">
        <v>19</v>
      </c>
      <c r="O10" s="8">
        <v>0.98099999999999998</v>
      </c>
      <c r="P10" t="s">
        <v>24</v>
      </c>
      <c r="Q10" s="8">
        <v>1.0999999999999999E-2</v>
      </c>
    </row>
    <row r="11" spans="1:17" x14ac:dyDescent="0.45">
      <c r="A11" t="s">
        <v>11</v>
      </c>
      <c r="B11" t="s">
        <v>19</v>
      </c>
      <c r="C11" s="9">
        <v>0.83</v>
      </c>
      <c r="D11" t="s">
        <v>20</v>
      </c>
      <c r="E11" s="8">
        <v>0.16900000000000001</v>
      </c>
      <c r="G11" t="s">
        <v>11</v>
      </c>
      <c r="H11" t="s">
        <v>40</v>
      </c>
      <c r="I11" s="8">
        <v>0</v>
      </c>
      <c r="J11" t="s">
        <v>40</v>
      </c>
      <c r="K11" s="8">
        <v>0</v>
      </c>
      <c r="M11" t="s">
        <v>11</v>
      </c>
      <c r="N11" t="s">
        <v>19</v>
      </c>
      <c r="O11" s="8">
        <v>0.95599999999999996</v>
      </c>
      <c r="P11" t="s">
        <v>15</v>
      </c>
      <c r="Q11" s="8">
        <v>0.03</v>
      </c>
    </row>
    <row r="12" spans="1:17" x14ac:dyDescent="0.45">
      <c r="A12" t="s">
        <v>23</v>
      </c>
      <c r="B12" t="s">
        <v>19</v>
      </c>
      <c r="C12" s="9">
        <v>0.96399999999999997</v>
      </c>
      <c r="D12" t="s">
        <v>20</v>
      </c>
      <c r="E12" s="8">
        <v>3.4000000000000002E-2</v>
      </c>
      <c r="G12" t="s">
        <v>23</v>
      </c>
      <c r="H12" t="s">
        <v>40</v>
      </c>
      <c r="I12" s="8">
        <v>0</v>
      </c>
      <c r="J12" t="s">
        <v>40</v>
      </c>
      <c r="K12" s="8">
        <v>0</v>
      </c>
      <c r="M12" t="s">
        <v>23</v>
      </c>
      <c r="N12" t="s">
        <v>19</v>
      </c>
      <c r="O12" s="8">
        <v>0.997</v>
      </c>
      <c r="P12" t="s">
        <v>24</v>
      </c>
      <c r="Q12" s="8">
        <v>2E-3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0.96960000000000002</v>
      </c>
      <c r="D14" t="s">
        <v>13</v>
      </c>
      <c r="E14" s="13">
        <f>SUM(E3:E12)/B15</f>
        <v>2.8500000000000004E-2</v>
      </c>
      <c r="G14" t="s">
        <v>28</v>
      </c>
      <c r="H14" s="4" t="s">
        <v>12</v>
      </c>
      <c r="I14" s="13">
        <f>SUM(I3:I12)/H15</f>
        <v>0.87428571428571433</v>
      </c>
      <c r="J14" t="s">
        <v>13</v>
      </c>
      <c r="K14" s="13">
        <f>SUM(K3:K12)/H15</f>
        <v>0.11214285714285717</v>
      </c>
      <c r="M14" t="s">
        <v>28</v>
      </c>
      <c r="N14" s="4" t="s">
        <v>12</v>
      </c>
      <c r="O14" s="13">
        <f>SUM(O3:O12)/N15</f>
        <v>0.9506</v>
      </c>
      <c r="P14" t="s">
        <v>13</v>
      </c>
      <c r="Q14" s="13">
        <f>SUM(Q3:Q12)/N15</f>
        <v>4.590000000000001E-2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1.9000000000000128E-3</v>
      </c>
      <c r="G15" s="19" t="s">
        <v>42</v>
      </c>
      <c r="H15">
        <f>10-COUNTIF(H3:H12,"None")</f>
        <v>7</v>
      </c>
      <c r="J15" t="s">
        <v>41</v>
      </c>
      <c r="K15" s="13">
        <f>1-((I14+K14)/1)</f>
        <v>1.3571428571428457E-2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3.4999999999999476E-3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1</v>
      </c>
      <c r="E19" s="4">
        <f t="shared" si="2"/>
        <v>0.1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0</v>
      </c>
      <c r="K19" s="4">
        <f t="shared" ref="K19:K25" si="11">J19/SUM(J$18:J$25)</f>
        <v>0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2</v>
      </c>
      <c r="Q19" s="4">
        <f t="shared" ref="Q19:Q25" si="14">P19/SUM(P$18:P$25)</f>
        <v>0.2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1</v>
      </c>
      <c r="E22" s="4">
        <f t="shared" si="2"/>
        <v>0.1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0</v>
      </c>
      <c r="K22" s="4">
        <f t="shared" si="11"/>
        <v>0</v>
      </c>
      <c r="M22" t="str">
        <f t="shared" si="12"/>
        <v>Happiness</v>
      </c>
      <c r="N22">
        <f t="shared" si="5"/>
        <v>0</v>
      </c>
      <c r="O22" s="4">
        <f t="shared" si="13"/>
        <v>0</v>
      </c>
      <c r="P22">
        <f t="shared" si="6"/>
        <v>0</v>
      </c>
      <c r="Q22" s="4">
        <f t="shared" si="14"/>
        <v>0</v>
      </c>
    </row>
    <row r="23" spans="1:17" x14ac:dyDescent="0.45">
      <c r="A23" t="str">
        <f t="shared" si="7"/>
        <v>Neutral</v>
      </c>
      <c r="B23">
        <f t="shared" si="0"/>
        <v>10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7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10</v>
      </c>
      <c r="O23" s="4">
        <f t="shared" si="13"/>
        <v>1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7</v>
      </c>
      <c r="E24" s="4">
        <f t="shared" si="2"/>
        <v>0.7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6</v>
      </c>
      <c r="K24" s="4">
        <f t="shared" si="11"/>
        <v>0.8571428571428571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2</v>
      </c>
      <c r="Q24" s="4">
        <f t="shared" si="14"/>
        <v>0.2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1</v>
      </c>
      <c r="E25" s="4">
        <f t="shared" si="2"/>
        <v>0.1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1</v>
      </c>
      <c r="K25" s="4">
        <f t="shared" si="11"/>
        <v>0.14285714285714285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6</v>
      </c>
      <c r="Q25" s="4">
        <f t="shared" si="14"/>
        <v>0.6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4"/>
      <c r="B28" s="38" t="s">
        <v>12</v>
      </c>
      <c r="C28" s="38"/>
      <c r="D28" s="38"/>
      <c r="E28" s="24"/>
      <c r="G28" s="24"/>
      <c r="H28" s="38" t="s">
        <v>12</v>
      </c>
      <c r="I28" s="38"/>
      <c r="J28" s="38"/>
      <c r="K28" s="24"/>
      <c r="M28" s="24"/>
      <c r="N28" s="38" t="s">
        <v>12</v>
      </c>
      <c r="O28" s="38"/>
      <c r="P28" s="38"/>
      <c r="Q28" s="24"/>
    </row>
    <row r="29" spans="1:17" x14ac:dyDescent="0.45">
      <c r="A29" s="24"/>
      <c r="B29" s="24" t="s">
        <v>35</v>
      </c>
      <c r="C29" s="24" t="s">
        <v>36</v>
      </c>
      <c r="D29" s="24" t="s">
        <v>37</v>
      </c>
      <c r="E29" s="24"/>
      <c r="G29" s="24"/>
      <c r="H29" s="24" t="s">
        <v>35</v>
      </c>
      <c r="I29" s="24" t="s">
        <v>36</v>
      </c>
      <c r="J29" s="24" t="s">
        <v>37</v>
      </c>
      <c r="K29" s="24"/>
      <c r="M29" s="24"/>
      <c r="N29" s="24" t="s">
        <v>35</v>
      </c>
      <c r="O29" s="24" t="s">
        <v>36</v>
      </c>
      <c r="P29" s="24" t="s">
        <v>37</v>
      </c>
      <c r="Q29" s="24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 t="e">
        <f>_xlfn.MODE.SNGL(C3:C7)</f>
        <v>#N/A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 t="e">
        <f>_xlfn.MODE.SNGL(I3:I7)</f>
        <v>#N/A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 t="e">
        <f>_xlfn.MODE.SNGL(O3:O7)</f>
        <v>#N/A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8"/>
        <v>0</v>
      </c>
      <c r="I34" s="8">
        <f t="shared" si="19"/>
        <v>0</v>
      </c>
      <c r="K34" s="9"/>
      <c r="M34" t="s">
        <v>18</v>
      </c>
      <c r="N34" s="8">
        <f t="shared" si="20"/>
        <v>0</v>
      </c>
      <c r="O34" s="8">
        <f t="shared" si="17"/>
        <v>0</v>
      </c>
      <c r="Q34" s="9"/>
    </row>
    <row r="35" spans="1:18" x14ac:dyDescent="0.45">
      <c r="A35" t="s">
        <v>19</v>
      </c>
      <c r="B35" s="8">
        <f t="shared" si="15"/>
        <v>0.96960000000000002</v>
      </c>
      <c r="C35" s="8">
        <f t="shared" si="16"/>
        <v>0.99049999999999994</v>
      </c>
      <c r="E35" s="9"/>
      <c r="G35" t="s">
        <v>19</v>
      </c>
      <c r="H35" s="8">
        <f t="shared" si="18"/>
        <v>0.87428571428571433</v>
      </c>
      <c r="I35" s="8">
        <f t="shared" si="19"/>
        <v>0.86</v>
      </c>
      <c r="K35" s="9"/>
      <c r="M35" t="s">
        <v>19</v>
      </c>
      <c r="N35" s="8">
        <f t="shared" si="20"/>
        <v>0.9506</v>
      </c>
      <c r="O35" s="8">
        <f t="shared" si="17"/>
        <v>0.98649999999999993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4"/>
      <c r="B38" s="38" t="s">
        <v>13</v>
      </c>
      <c r="C38" s="38"/>
      <c r="D38" s="38"/>
      <c r="E38" s="24"/>
      <c r="G38" s="24"/>
      <c r="H38" s="38" t="s">
        <v>13</v>
      </c>
      <c r="I38" s="38"/>
      <c r="J38" s="38"/>
      <c r="K38" s="24"/>
      <c r="M38" s="24"/>
      <c r="N38" s="38" t="s">
        <v>13</v>
      </c>
      <c r="O38" s="38"/>
      <c r="P38" s="38"/>
      <c r="Q38" s="24"/>
    </row>
    <row r="39" spans="1:18" x14ac:dyDescent="0.45">
      <c r="A39" s="24"/>
      <c r="B39" s="24" t="s">
        <v>35</v>
      </c>
      <c r="C39" s="24" t="s">
        <v>36</v>
      </c>
      <c r="D39" s="24" t="s">
        <v>37</v>
      </c>
      <c r="E39" s="24"/>
      <c r="G39" s="24"/>
      <c r="H39" s="24" t="s">
        <v>35</v>
      </c>
      <c r="I39" s="24" t="s">
        <v>36</v>
      </c>
      <c r="J39" s="24" t="s">
        <v>37</v>
      </c>
      <c r="K39" s="24"/>
      <c r="M39" s="24"/>
      <c r="N39" s="24" t="s">
        <v>35</v>
      </c>
      <c r="O39" s="24" t="s">
        <v>36</v>
      </c>
      <c r="P39" s="24" t="s">
        <v>37</v>
      </c>
      <c r="Q39" s="24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1E-3</v>
      </c>
      <c r="C41" s="8">
        <f t="shared" si="22"/>
        <v>1E-3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0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0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1.55E-2</v>
      </c>
      <c r="O41" s="8">
        <f t="shared" si="23"/>
        <v>1.55E-2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3.0000000000000001E-3</v>
      </c>
      <c r="C44" s="8">
        <f t="shared" si="22"/>
        <v>3.0000000000000001E-3</v>
      </c>
      <c r="E44" s="9"/>
      <c r="G44" t="s">
        <v>18</v>
      </c>
      <c r="H44" s="8">
        <f t="shared" si="24"/>
        <v>0</v>
      </c>
      <c r="I44" s="8">
        <f t="shared" si="25"/>
        <v>0</v>
      </c>
      <c r="K44" s="9"/>
      <c r="M44" t="s">
        <v>18</v>
      </c>
      <c r="N44" s="8">
        <f t="shared" si="26"/>
        <v>0</v>
      </c>
      <c r="O44" s="8">
        <f t="shared" si="23"/>
        <v>0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</v>
      </c>
      <c r="O45" s="8">
        <f t="shared" si="23"/>
        <v>0</v>
      </c>
      <c r="Q45" s="9"/>
    </row>
    <row r="46" spans="1:18" x14ac:dyDescent="0.45">
      <c r="A46" t="s">
        <v>20</v>
      </c>
      <c r="B46" s="8">
        <f t="shared" si="21"/>
        <v>3.9285714285714292E-2</v>
      </c>
      <c r="C46" s="8">
        <f t="shared" si="22"/>
        <v>0.01</v>
      </c>
      <c r="E46" s="8"/>
      <c r="G46" t="s">
        <v>20</v>
      </c>
      <c r="H46" s="8">
        <f t="shared" si="24"/>
        <v>0.12416666666666669</v>
      </c>
      <c r="I46" s="8">
        <f t="shared" si="25"/>
        <v>0.13950000000000001</v>
      </c>
      <c r="K46" s="8"/>
      <c r="M46" t="s">
        <v>20</v>
      </c>
      <c r="N46" s="8">
        <f t="shared" si="26"/>
        <v>1.3000000000000001E-2</v>
      </c>
      <c r="O46" s="8">
        <f t="shared" si="23"/>
        <v>1.3000000000000001E-2</v>
      </c>
      <c r="Q46" s="8"/>
    </row>
    <row r="47" spans="1:18" x14ac:dyDescent="0.45">
      <c r="A47" t="s">
        <v>24</v>
      </c>
      <c r="B47" s="8">
        <f t="shared" si="21"/>
        <v>6.0000000000000001E-3</v>
      </c>
      <c r="C47" s="8">
        <f t="shared" si="22"/>
        <v>6.0000000000000001E-3</v>
      </c>
      <c r="G47" t="s">
        <v>24</v>
      </c>
      <c r="H47" s="8">
        <f t="shared" si="24"/>
        <v>0.04</v>
      </c>
      <c r="I47" s="8">
        <f t="shared" si="25"/>
        <v>0.04</v>
      </c>
      <c r="M47" t="s">
        <v>24</v>
      </c>
      <c r="N47" s="8">
        <f t="shared" si="26"/>
        <v>6.7000000000000004E-2</v>
      </c>
      <c r="O47" s="8">
        <f t="shared" si="23"/>
        <v>9.4999999999999998E-3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AA98-437C-4D10-B8C0-5B39EC4B5719}">
  <dimension ref="A1:L79"/>
  <sheetViews>
    <sheetView showGridLines="0" tabSelected="1" zoomScale="145" zoomScaleNormal="145" workbookViewId="0">
      <selection activeCell="H53" sqref="H53"/>
    </sheetView>
  </sheetViews>
  <sheetFormatPr defaultRowHeight="14.25" x14ac:dyDescent="0.45"/>
  <cols>
    <col min="1" max="1" width="18.86328125" customWidth="1"/>
    <col min="2" max="7" width="11.265625" customWidth="1"/>
    <col min="8" max="8" width="16.1328125" customWidth="1"/>
  </cols>
  <sheetData>
    <row r="1" spans="1:8" x14ac:dyDescent="0.45">
      <c r="A1" t="s">
        <v>44</v>
      </c>
      <c r="B1">
        <v>15</v>
      </c>
      <c r="D1" s="38" t="s">
        <v>48</v>
      </c>
      <c r="E1" s="38"/>
      <c r="F1" s="38"/>
      <c r="G1" s="38"/>
    </row>
    <row r="2" spans="1:8" x14ac:dyDescent="0.45">
      <c r="A2" s="28"/>
      <c r="B2" s="41" t="s">
        <v>32</v>
      </c>
      <c r="C2" s="41"/>
      <c r="D2" s="41"/>
      <c r="E2" s="41"/>
      <c r="F2" s="41"/>
      <c r="G2" s="41"/>
      <c r="H2" s="28"/>
    </row>
    <row r="3" spans="1:8" x14ac:dyDescent="0.45">
      <c r="A3" s="28"/>
      <c r="B3" s="40" t="s">
        <v>0</v>
      </c>
      <c r="C3" s="40"/>
      <c r="D3" s="40" t="s">
        <v>1</v>
      </c>
      <c r="E3" s="40"/>
      <c r="F3" s="40" t="s">
        <v>2</v>
      </c>
      <c r="G3" s="40"/>
      <c r="H3" s="28"/>
    </row>
    <row r="4" spans="1:8" x14ac:dyDescent="0.45">
      <c r="A4" s="28"/>
      <c r="B4" s="31" t="s">
        <v>12</v>
      </c>
      <c r="C4" s="31" t="s">
        <v>31</v>
      </c>
      <c r="D4" s="31" t="s">
        <v>12</v>
      </c>
      <c r="E4" s="31" t="s">
        <v>31</v>
      </c>
      <c r="F4" s="31" t="s">
        <v>12</v>
      </c>
      <c r="G4" s="31" t="s">
        <v>31</v>
      </c>
      <c r="H4" s="28"/>
    </row>
    <row r="5" spans="1:8" x14ac:dyDescent="0.45">
      <c r="A5" s="31" t="s">
        <v>14</v>
      </c>
      <c r="B5" s="31">
        <f>'Student (20)'!B18+'Student (21)'!B18+'Student (22)'!B18+'Student (24)'!B18+'Student (25)'!B18+'Student (26)'!B18+'Student (27)'!B18+'Student (28)'!B18+'Student (29)'!B18+'Student (30)'!B18+'Student (31)'!B18+'Student (32)'!B18+'Student (33)'!B18+'Student (35)'!B18+'Student (36)'!B18</f>
        <v>0</v>
      </c>
      <c r="C5" s="31">
        <f>'Student (20)'!D18+'Student (21)'!D18+'Student (22)'!D18+'Student (24)'!D18+'Student (25)'!D18+'Student (26)'!D18+'Student (27)'!D18+'Student (28)'!D18+'Student (29)'!D18+'Student (30)'!D18+'Student (31)'!D18+'Student (32)'!D18+'Student (33)'!D18+'Student (35)'!D18+'Student (36)'!D18</f>
        <v>4</v>
      </c>
      <c r="D5" s="31">
        <f>'Student (20)'!H18+'Student (21)'!H18+'Student (22)'!H18+'Student (24)'!H18+'Student (25)'!H18+'Student (26)'!H18+'Student (27)'!H18+'Student (28)'!H18+'Student (29)'!H18+'Student (30)'!H18+'Student (31)'!H18+'Student (32)'!H18+'Student (33)'!H18+'Student (35)'!H18+'Student (36)'!H18</f>
        <v>0</v>
      </c>
      <c r="E5" s="31">
        <f>'Student (20)'!J18+'Student (21)'!J18+'Student (22)'!J18+'Student (24)'!J18+'Student (25)'!J18+'Student (26)'!J18+'Student (27)'!J18+'Student (28)'!J18+'Student (29)'!J18+'Student (30)'!J18+'Student (31)'!J18+'Student (32)'!J18+'Student (33)'!J18+'Student (35)'!J18+'Student (36)'!J18</f>
        <v>2</v>
      </c>
      <c r="F5" s="31">
        <f>'Student (20)'!N18+'Student (21)'!N18+'Student (22)'!N18+'Student (24)'!N18+'Student (25)'!N18+'Student (26)'!N18+'Student (27)'!N18+'Student (28)'!N18+'Student (29)'!N18+'Student (30)'!N18+'Student (31)'!N18+'Student (32)'!N18+'Student (33)'!N18+'Student (35)'!N18+'Student (36)'!N18</f>
        <v>0</v>
      </c>
      <c r="G5" s="31">
        <f>'Student (20)'!P18+'Student (21)'!P18+'Student (22)'!P18+'Student (24)'!P18+'Student (25)'!P18+'Student (26)'!P18+'Student (27)'!P18+'Student (28)'!P18+'Student (29)'!P18+'Student (30)'!P18+'Student (31)'!P18+'Student (32)'!P18+'Student (33)'!P18+'Student (35)'!P18+'Student (36)'!P18</f>
        <v>6</v>
      </c>
      <c r="H5" s="28"/>
    </row>
    <row r="6" spans="1:8" x14ac:dyDescent="0.45">
      <c r="A6" s="31" t="s">
        <v>15</v>
      </c>
      <c r="B6" s="31">
        <f>'Student (20)'!B19+'Student (21)'!B19+'Student (22)'!B19+'Student (24)'!B19+'Student (25)'!B19+'Student (26)'!B19+'Student (27)'!B19+'Student (28)'!B19+'Student (29)'!B19+'Student (30)'!B19+'Student (31)'!B19+'Student (32)'!B19+'Student (33)'!B19+'Student (35)'!B19+'Student (36)'!B19</f>
        <v>1</v>
      </c>
      <c r="C6" s="31">
        <f>'Student (20)'!D19+'Student (21)'!D19+'Student (22)'!D19+'Student (24)'!D19+'Student (25)'!D19+'Student (26)'!D19+'Student (27)'!D19+'Student (28)'!D19+'Student (29)'!D19+'Student (30)'!D19+'Student (31)'!D19+'Student (32)'!D19+'Student (33)'!D19+'Student (35)'!D19+'Student (36)'!D19</f>
        <v>17</v>
      </c>
      <c r="D6" s="31">
        <f>'Student (20)'!H19+'Student (21)'!H19+'Student (22)'!H19+'Student (24)'!H19+'Student (25)'!H19+'Student (26)'!H19+'Student (27)'!H19+'Student (28)'!H19+'Student (29)'!H19+'Student (30)'!H19+'Student (31)'!H19+'Student (32)'!H19+'Student (33)'!H19+'Student (35)'!H19+'Student (36)'!H19</f>
        <v>0</v>
      </c>
      <c r="E6" s="31">
        <f>'Student (20)'!J19+'Student (21)'!J19+'Student (22)'!J19+'Student (24)'!J19+'Student (25)'!J19+'Student (26)'!J19+'Student (27)'!J19+'Student (28)'!J19+'Student (29)'!J19+'Student (30)'!J19+'Student (31)'!J19+'Student (32)'!J19+'Student (33)'!J19+'Student (35)'!J19+'Student (36)'!J19</f>
        <v>20</v>
      </c>
      <c r="F6" s="31">
        <f>'Student (20)'!N19+'Student (21)'!N19+'Student (22)'!N19+'Student (24)'!N19+'Student (25)'!N19+'Student (26)'!N19+'Student (27)'!N19+'Student (28)'!N19+'Student (29)'!N19+'Student (30)'!N19+'Student (31)'!N19+'Student (32)'!N19+'Student (33)'!N19+'Student (35)'!N19+'Student (36)'!N19</f>
        <v>1</v>
      </c>
      <c r="G6" s="31">
        <f>'Student (20)'!P19+'Student (21)'!P19+'Student (22)'!P19+'Student (24)'!P19+'Student (25)'!P19+'Student (26)'!P19+'Student (27)'!P19+'Student (28)'!P19+'Student (29)'!P19+'Student (30)'!P19+'Student (31)'!P19+'Student (32)'!P19+'Student (33)'!P19+'Student (35)'!P19+'Student (36)'!P19</f>
        <v>24</v>
      </c>
      <c r="H6" s="28"/>
    </row>
    <row r="7" spans="1:8" x14ac:dyDescent="0.45">
      <c r="A7" s="31" t="s">
        <v>16</v>
      </c>
      <c r="B7" s="31">
        <f>'Student (20)'!B20+'Student (21)'!B20+'Student (22)'!B20+'Student (24)'!B20+'Student (25)'!B20+'Student (26)'!B20+'Student (27)'!B20+'Student (28)'!B20+'Student (29)'!B20+'Student (30)'!B20+'Student (31)'!B20+'Student (32)'!B20+'Student (33)'!B20+'Student (35)'!B20+'Student (36)'!B20</f>
        <v>0</v>
      </c>
      <c r="C7" s="31">
        <f>'Student (20)'!D20+'Student (21)'!D20+'Student (22)'!D20+'Student (24)'!D20+'Student (25)'!D20+'Student (26)'!D20+'Student (27)'!D20+'Student (28)'!D20+'Student (29)'!D20+'Student (30)'!D20+'Student (31)'!D20+'Student (32)'!D20+'Student (33)'!D20+'Student (35)'!D20+'Student (36)'!D20</f>
        <v>0</v>
      </c>
      <c r="D7" s="31">
        <f>'Student (20)'!H20+'Student (21)'!H20+'Student (22)'!H20+'Student (24)'!H20+'Student (25)'!H20+'Student (26)'!H20+'Student (27)'!H20+'Student (28)'!H20+'Student (29)'!H20+'Student (30)'!H20+'Student (31)'!H20+'Student (32)'!H20+'Student (33)'!H20+'Student (35)'!H20+'Student (36)'!H20</f>
        <v>0</v>
      </c>
      <c r="E7" s="31">
        <f>'Student (20)'!J20+'Student (21)'!J20+'Student (22)'!J20+'Student (24)'!J20+'Student (25)'!J20+'Student (26)'!J20+'Student (27)'!J20+'Student (28)'!J20+'Student (29)'!J20+'Student (30)'!J20+'Student (31)'!J20+'Student (32)'!J20+'Student (33)'!J20+'Student (35)'!J20+'Student (36)'!J20</f>
        <v>0</v>
      </c>
      <c r="F7" s="31">
        <f>'Student (20)'!N20+'Student (21)'!N20+'Student (22)'!N20+'Student (24)'!N20+'Student (25)'!N20+'Student (26)'!N20+'Student (27)'!N20+'Student (28)'!N20+'Student (29)'!N20+'Student (30)'!N20+'Student (31)'!N20+'Student (32)'!N20+'Student (33)'!N20+'Student (35)'!N20+'Student (36)'!N20</f>
        <v>0</v>
      </c>
      <c r="G7" s="31">
        <f>'Student (20)'!P20+'Student (21)'!P20+'Student (22)'!P20+'Student (24)'!P20+'Student (25)'!P20+'Student (26)'!P20+'Student (27)'!P20+'Student (28)'!P20+'Student (29)'!P20+'Student (30)'!P20+'Student (31)'!P20+'Student (32)'!P20+'Student (33)'!P20+'Student (35)'!P20+'Student (36)'!P20</f>
        <v>0</v>
      </c>
      <c r="H7" s="28"/>
    </row>
    <row r="8" spans="1:8" x14ac:dyDescent="0.45">
      <c r="A8" s="31" t="s">
        <v>17</v>
      </c>
      <c r="B8" s="31">
        <f>'Student (20)'!B21+'Student (21)'!B21+'Student (22)'!B21+'Student (24)'!B21+'Student (25)'!B21+'Student (26)'!B21+'Student (27)'!B21+'Student (28)'!B21+'Student (29)'!B21+'Student (30)'!B21+'Student (31)'!B21+'Student (32)'!B21+'Student (33)'!B21+'Student (35)'!B21+'Student (36)'!B21</f>
        <v>0</v>
      </c>
      <c r="C8" s="31">
        <f>'Student (20)'!D21+'Student (21)'!D21+'Student (22)'!D21+'Student (24)'!D21+'Student (25)'!D21+'Student (26)'!D21+'Student (27)'!D21+'Student (28)'!D21+'Student (29)'!D21+'Student (30)'!D21+'Student (31)'!D21+'Student (32)'!D21+'Student (33)'!D21+'Student (35)'!D21+'Student (36)'!D21</f>
        <v>0</v>
      </c>
      <c r="D8" s="31">
        <f>'Student (20)'!H21+'Student (21)'!H21+'Student (22)'!H21+'Student (24)'!H21+'Student (25)'!H21+'Student (26)'!H21+'Student (27)'!H21+'Student (28)'!H21+'Student (29)'!H21+'Student (30)'!H21+'Student (31)'!H21+'Student (32)'!H21+'Student (33)'!H21+'Student (35)'!H21+'Student (36)'!H21</f>
        <v>0</v>
      </c>
      <c r="E8" s="31">
        <f>'Student (20)'!J21+'Student (21)'!J21+'Student (22)'!J21+'Student (24)'!J21+'Student (25)'!J21+'Student (26)'!J21+'Student (27)'!J21+'Student (28)'!J21+'Student (29)'!J21+'Student (30)'!J21+'Student (31)'!J21+'Student (32)'!J21+'Student (33)'!J21+'Student (35)'!J21+'Student (36)'!J21</f>
        <v>0</v>
      </c>
      <c r="F8" s="31">
        <f>'Student (20)'!N21+'Student (21)'!N21+'Student (22)'!N21+'Student (24)'!N21+'Student (25)'!N21+'Student (26)'!N21+'Student (27)'!N21+'Student (28)'!N21+'Student (29)'!N21+'Student (30)'!N21+'Student (31)'!N21+'Student (32)'!N21+'Student (33)'!N21+'Student (35)'!N21+'Student (36)'!N21</f>
        <v>0</v>
      </c>
      <c r="G8" s="31">
        <f>'Student (20)'!P21+'Student (21)'!P21+'Student (22)'!P21+'Student (24)'!P21+'Student (25)'!P21+'Student (26)'!P21+'Student (27)'!P21+'Student (28)'!P21+'Student (29)'!P21+'Student (30)'!P21+'Student (31)'!P21+'Student (32)'!P21+'Student (33)'!P21+'Student (35)'!P21+'Student (36)'!P21</f>
        <v>0</v>
      </c>
      <c r="H8" s="28"/>
    </row>
    <row r="9" spans="1:8" x14ac:dyDescent="0.45">
      <c r="A9" s="31" t="s">
        <v>18</v>
      </c>
      <c r="B9" s="31">
        <f>'Student (20)'!B22+'Student (21)'!B22+'Student (22)'!B22+'Student (24)'!B22+'Student (25)'!B22+'Student (26)'!B22+'Student (27)'!B22+'Student (28)'!B22+'Student (29)'!B22+'Student (30)'!B22+'Student (31)'!B22+'Student (32)'!B22+'Student (33)'!B22+'Student (35)'!B22+'Student (36)'!B22</f>
        <v>17</v>
      </c>
      <c r="C9" s="31">
        <f>'Student (20)'!D22+'Student (21)'!D22+'Student (22)'!D22+'Student (24)'!D22+'Student (25)'!D22+'Student (26)'!D22+'Student (27)'!D22+'Student (28)'!D22+'Student (29)'!D22+'Student (30)'!D22+'Student (31)'!D22+'Student (32)'!D22+'Student (33)'!D22+'Student (35)'!D22+'Student (36)'!D22</f>
        <v>12</v>
      </c>
      <c r="D9" s="31">
        <f>'Student (20)'!H22+'Student (21)'!H22+'Student (22)'!H22+'Student (24)'!H22+'Student (25)'!H22+'Student (26)'!H22+'Student (27)'!H22+'Student (28)'!H22+'Student (29)'!H22+'Student (30)'!H22+'Student (31)'!H22+'Student (32)'!H22+'Student (33)'!H22+'Student (35)'!H22+'Student (36)'!H22</f>
        <v>5</v>
      </c>
      <c r="E9" s="31">
        <f>'Student (20)'!J22+'Student (21)'!J22+'Student (22)'!J22+'Student (24)'!J22+'Student (25)'!J22+'Student (26)'!J22+'Student (27)'!J22+'Student (28)'!J22+'Student (29)'!J22+'Student (30)'!J22+'Student (31)'!J22+'Student (32)'!J22+'Student (33)'!J22+'Student (35)'!J22+'Student (36)'!J22</f>
        <v>21</v>
      </c>
      <c r="F9" s="31">
        <f>'Student (20)'!N22+'Student (21)'!N22+'Student (22)'!N22+'Student (24)'!N22+'Student (25)'!N22+'Student (26)'!N22+'Student (27)'!N22+'Student (28)'!N22+'Student (29)'!N22+'Student (30)'!N22+'Student (31)'!N22+'Student (32)'!N22+'Student (33)'!N22+'Student (35)'!N22+'Student (36)'!N22</f>
        <v>6</v>
      </c>
      <c r="G9" s="31">
        <f>'Student (20)'!P22+'Student (21)'!P22+'Student (22)'!P22+'Student (24)'!P22+'Student (25)'!P22+'Student (26)'!P22+'Student (27)'!P22+'Student (28)'!P22+'Student (29)'!P22+'Student (30)'!P22+'Student (31)'!P22+'Student (32)'!P22+'Student (33)'!P22+'Student (35)'!P22+'Student (36)'!P22</f>
        <v>14</v>
      </c>
      <c r="H9" s="28"/>
    </row>
    <row r="10" spans="1:8" x14ac:dyDescent="0.45">
      <c r="A10" s="31" t="s">
        <v>19</v>
      </c>
      <c r="B10" s="31">
        <f>'Student (20)'!B23+'Student (21)'!B23+'Student (22)'!B23+'Student (24)'!B23+'Student (25)'!B23+'Student (26)'!B23+'Student (27)'!B23+'Student (28)'!B23+'Student (29)'!B23+'Student (30)'!B23+'Student (31)'!B23+'Student (32)'!B23+'Student (33)'!B23+'Student (35)'!B23+'Student (36)'!B23</f>
        <v>128</v>
      </c>
      <c r="C10" s="31">
        <f>'Student (20)'!D23+'Student (21)'!D23+'Student (22)'!D23+'Student (24)'!D23+'Student (25)'!D23+'Student (26)'!D23+'Student (27)'!D23+'Student (28)'!D23+'Student (29)'!D23+'Student (30)'!D23+'Student (31)'!D23+'Student (32)'!D23+'Student (33)'!D23+'Student (35)'!D23+'Student (36)'!D23</f>
        <v>9</v>
      </c>
      <c r="D10" s="31">
        <f>'Student (20)'!H23+'Student (21)'!H23+'Student (22)'!H23+'Student (24)'!H23+'Student (25)'!H23+'Student (26)'!H23+'Student (27)'!H23+'Student (28)'!H23+'Student (29)'!H23+'Student (30)'!H23+'Student (31)'!H23+'Student (32)'!H23+'Student (33)'!H23+'Student (35)'!H23+'Student (36)'!H23</f>
        <v>123</v>
      </c>
      <c r="E10" s="31">
        <f>'Student (20)'!J23+'Student (21)'!J23+'Student (22)'!J23+'Student (24)'!J23+'Student (25)'!J23+'Student (26)'!J23+'Student (27)'!J23+'Student (28)'!J23+'Student (29)'!J23+'Student (30)'!J23+'Student (31)'!J23+'Student (32)'!J23+'Student (33)'!J23+'Student (35)'!J23+'Student (36)'!J23</f>
        <v>4</v>
      </c>
      <c r="F10" s="31">
        <f>'Student (20)'!N23+'Student (21)'!N23+'Student (22)'!N23+'Student (24)'!N23+'Student (25)'!N23+'Student (26)'!N23+'Student (27)'!N23+'Student (28)'!N23+'Student (29)'!N23+'Student (30)'!N23+'Student (31)'!N23+'Student (32)'!N23+'Student (33)'!N23+'Student (35)'!N23+'Student (36)'!N23</f>
        <v>140</v>
      </c>
      <c r="G10" s="31">
        <f>'Student (20)'!P23+'Student (21)'!P23+'Student (22)'!P23+'Student (24)'!P23+'Student (25)'!P23+'Student (26)'!P23+'Student (27)'!P23+'Student (28)'!P23+'Student (29)'!P23+'Student (30)'!P23+'Student (31)'!P23+'Student (32)'!P23+'Student (33)'!P23+'Student (35)'!P23+'Student (36)'!P23</f>
        <v>4</v>
      </c>
      <c r="H10" s="28"/>
    </row>
    <row r="11" spans="1:8" x14ac:dyDescent="0.45">
      <c r="A11" s="31" t="s">
        <v>20</v>
      </c>
      <c r="B11" s="31">
        <f>'Student (20)'!B24+'Student (21)'!B24+'Student (22)'!B24+'Student (24)'!B24+'Student (25)'!B24+'Student (26)'!B24+'Student (27)'!B24+'Student (28)'!B24+'Student (29)'!B24+'Student (30)'!B24+'Student (31)'!B24+'Student (32)'!B24+'Student (33)'!B24+'Student (35)'!B24+'Student (36)'!B24</f>
        <v>0</v>
      </c>
      <c r="C11" s="31">
        <f>'Student (20)'!D24+'Student (21)'!D24+'Student (22)'!D24+'Student (24)'!D24+'Student (25)'!D24+'Student (26)'!D24+'Student (27)'!D24+'Student (28)'!D24+'Student (29)'!D24+'Student (30)'!D24+'Student (31)'!D24+'Student (32)'!D24+'Student (33)'!D24+'Student (35)'!D24+'Student (36)'!D24</f>
        <v>71</v>
      </c>
      <c r="D11" s="31">
        <f>'Student (20)'!H24+'Student (21)'!H24+'Student (22)'!H24+'Student (24)'!H24+'Student (25)'!H24+'Student (26)'!H24+'Student (27)'!H24+'Student (28)'!H24+'Student (29)'!H24+'Student (30)'!H24+'Student (31)'!H24+'Student (32)'!H24+'Student (33)'!H24+'Student (35)'!H24+'Student (36)'!H24</f>
        <v>1</v>
      </c>
      <c r="E11" s="31">
        <f>'Student (20)'!J24+'Student (21)'!J24+'Student (22)'!J24+'Student (24)'!J24+'Student (25)'!J24+'Student (26)'!J24+'Student (27)'!J24+'Student (28)'!J24+'Student (29)'!J24+'Student (30)'!J24+'Student (31)'!J24+'Student (32)'!J24+'Student (33)'!J24+'Student (35)'!J24+'Student (36)'!J24</f>
        <v>66</v>
      </c>
      <c r="F11" s="31">
        <f>'Student (20)'!N24+'Student (21)'!N24+'Student (22)'!N24+'Student (24)'!N24+'Student (25)'!N24+'Student (26)'!N24+'Student (27)'!N24+'Student (28)'!N24+'Student (29)'!N24+'Student (30)'!N24+'Student (31)'!N24+'Student (32)'!N24+'Student (33)'!N24+'Student (35)'!N24+'Student (36)'!N24</f>
        <v>0</v>
      </c>
      <c r="G11" s="31">
        <f>'Student (20)'!P24+'Student (21)'!P24+'Student (22)'!P24+'Student (24)'!P24+'Student (25)'!P24+'Student (26)'!P24+'Student (27)'!P24+'Student (28)'!P24+'Student (29)'!P24+'Student (30)'!P24+'Student (31)'!P24+'Student (32)'!P24+'Student (33)'!P24+'Student (35)'!P24+'Student (36)'!P24</f>
        <v>64</v>
      </c>
      <c r="H11" s="28"/>
    </row>
    <row r="12" spans="1:8" x14ac:dyDescent="0.45">
      <c r="A12" s="31" t="s">
        <v>24</v>
      </c>
      <c r="B12" s="31">
        <f>'Student (20)'!B25+'Student (21)'!B25+'Student (22)'!B25+'Student (24)'!B25+'Student (25)'!B25+'Student (26)'!B25+'Student (27)'!B25+'Student (28)'!B25+'Student (29)'!B25+'Student (30)'!B25+'Student (31)'!B25+'Student (32)'!B25+'Student (33)'!B25+'Student (35)'!B25+'Student (36)'!B25</f>
        <v>0</v>
      </c>
      <c r="C12" s="31">
        <f>'Student (20)'!D25+'Student (21)'!D25+'Student (22)'!D25+'Student (24)'!D25+'Student (25)'!D25+'Student (26)'!D25+'Student (27)'!D25+'Student (28)'!D25+'Student (29)'!D25+'Student (30)'!D25+'Student (31)'!D25+'Student (32)'!D25+'Student (33)'!D25+'Student (35)'!D25+'Student (36)'!D25</f>
        <v>8</v>
      </c>
      <c r="D12" s="31">
        <f>'Student (20)'!H25+'Student (21)'!H25+'Student (22)'!H25+'Student (24)'!H25+'Student (25)'!H25+'Student (26)'!H25+'Student (27)'!H25+'Student (28)'!H25+'Student (29)'!H25+'Student (30)'!H25+'Student (31)'!H25+'Student (32)'!H25+'Student (33)'!H25+'Student (35)'!H25+'Student (36)'!H25</f>
        <v>1</v>
      </c>
      <c r="E12" s="31">
        <f>'Student (20)'!J25+'Student (21)'!J25+'Student (22)'!J25+'Student (24)'!J25+'Student (25)'!J25+'Student (26)'!J25+'Student (27)'!J25+'Student (28)'!J25+'Student (29)'!J25+'Student (30)'!J25+'Student (31)'!J25+'Student (32)'!J25+'Student (33)'!J25+'Student (35)'!J25+'Student (36)'!J25</f>
        <v>4</v>
      </c>
      <c r="F12" s="31">
        <f>'Student (20)'!N25+'Student (21)'!N25+'Student (22)'!N25+'Student (24)'!N25+'Student (25)'!N25+'Student (26)'!N25+'Student (27)'!N25+'Student (28)'!N25+'Student (29)'!N25+'Student (30)'!N25+'Student (31)'!N25+'Student (32)'!N25+'Student (33)'!N25+'Student (35)'!N25+'Student (36)'!N25</f>
        <v>0</v>
      </c>
      <c r="G12" s="31">
        <f>'Student (20)'!P25+'Student (21)'!P25+'Student (22)'!P25+'Student (24)'!P25+'Student (25)'!P25+'Student (26)'!P25+'Student (27)'!P25+'Student (28)'!P25+'Student (29)'!P25+'Student (30)'!P25+'Student (31)'!P25+'Student (32)'!P25+'Student (33)'!P25+'Student (35)'!P25+'Student (36)'!P25</f>
        <v>20</v>
      </c>
      <c r="H12" s="28"/>
    </row>
    <row r="13" spans="1:8" x14ac:dyDescent="0.45">
      <c r="A13" s="31" t="s">
        <v>29</v>
      </c>
      <c r="B13" s="32">
        <f>(('Student (20)'!C14)+('Student (21)'!C14)+('Student (22)'!C14)+('Student (24)'!C14)+('Student (25)'!C14)+('Student (26)'!C14)+('Student (27)'!C14)+('Student (28)'!C14)+('Student (29)'!C14)+('Student (30)'!C14)+('Student (31)'!C14)+('Student (32)'!C14)+('Student (33)'!C14)+('Student (35)'!C14)+('Student (36)'!C14))/B1</f>
        <v>0.94947259259259242</v>
      </c>
      <c r="C13" s="32">
        <f>(('Student (20)'!E14)+('Student (21)'!E14)+('Student (22)'!E14)+('Student (24)'!E14)+('Student (25)'!E14)+('Student (26)'!E14)+('Student (27)'!E14)+('Student (28)'!E14)+('Student (29)'!E14)+('Student (30)'!E14)+('Student (31)'!E14)+('Student (32)'!E14)+('Student (33)'!E14)+('Student (35)'!E14)+('Student (36)'!E14))/B1</f>
        <v>4.5926666666666671E-2</v>
      </c>
      <c r="D13" s="32">
        <f>(('Student (20)'!I14)+('Student (21)'!I14)+('Student (22)'!I14)+('Student (24)'!I14)+('Student (25)'!I14)+('Student (26)'!I14)+('Student (27)'!I14)+('Student (28)'!I14)+('Student (29)'!I14)+('Student (30)'!I14)+('Student (31)'!I14)+('Student (32)'!I14)+('Student (33)'!I14)+('Student (35)'!I14)+('Student (36)'!I14))/B1</f>
        <v>0.91568349206349198</v>
      </c>
      <c r="E13" s="32">
        <f>(('Student (20)'!K14)+('Student (21)'!K14)+('Student (22)'!K14)+('Student (24)'!K14)+('Student (25)'!K14)+('Student (26)'!K14)+('Student (27)'!K14)+('Student (28)'!K14)+('Student (29)'!K14)+('Student (30)'!K14)+('Student (31)'!K14)+('Student (32)'!K14)+('Student (33)'!K14)+('Student (35)'!K14)+('Student (36)'!K14))/B1</f>
        <v>7.3872486772486784E-2</v>
      </c>
      <c r="F13" s="32">
        <f>(('Student (20)'!O14)+('Student (21)'!O14)+('Student (22)'!O14)+('Student (24)'!O14)+('Student (25)'!O14)+('Student (26)'!O14)+('Student (27)'!O14)+('Student (28)'!O14)+('Student (29)'!O14)+('Student (30)'!O14)+('Student (31)'!O14)+('Student (32)'!O14)+('Student (33)'!O14)+('Student (35)'!O14)+('Student (36)'!O14))/B1</f>
        <v>0.92709333333333344</v>
      </c>
      <c r="G13" s="32">
        <f>(('Student (20)'!Q14)+('Student (21)'!Q14)+('Student (22)'!Q14)+('Student (24)'!Q14)+('Student (25)'!Q14)+('Student (26)'!Q14)+('Student (27)'!Q14)+('Student (28)'!Q14)+('Student (29)'!Q14)+('Student (30)'!Q14)+('Student (31)'!Q14)+('Student (32)'!Q14)+('Student (33)'!Q14)+('Student (35)'!Q14)+('Student (36)'!Q14))/B1</f>
        <v>5.6562222222222215E-2</v>
      </c>
      <c r="H13" s="28"/>
    </row>
    <row r="14" spans="1:8" x14ac:dyDescent="0.45">
      <c r="A14" s="31" t="s">
        <v>43</v>
      </c>
      <c r="B14" s="42">
        <f>B27</f>
        <v>4.6007407407407715E-3</v>
      </c>
      <c r="C14" s="42"/>
      <c r="D14" s="42">
        <f>B40</f>
        <v>1.0444021164021136E-2</v>
      </c>
      <c r="E14" s="42"/>
      <c r="F14" s="42">
        <f>B53</f>
        <v>1.6344444444444464E-2</v>
      </c>
      <c r="G14" s="42"/>
      <c r="H14" s="28"/>
    </row>
    <row r="15" spans="1:8" x14ac:dyDescent="0.45">
      <c r="A15" s="28"/>
      <c r="B15" s="41" t="s">
        <v>33</v>
      </c>
      <c r="C15" s="41"/>
      <c r="D15" s="41"/>
      <c r="E15" s="41"/>
      <c r="F15" s="41"/>
      <c r="G15" s="41"/>
      <c r="H15" s="28"/>
    </row>
    <row r="16" spans="1:8" x14ac:dyDescent="0.45">
      <c r="A16" s="28"/>
      <c r="B16" s="40" t="s">
        <v>0</v>
      </c>
      <c r="C16" s="40"/>
      <c r="D16" s="40"/>
      <c r="E16" s="40"/>
      <c r="F16" s="40"/>
      <c r="G16" s="40"/>
      <c r="H16" s="28"/>
    </row>
    <row r="17" spans="1:8" x14ac:dyDescent="0.45">
      <c r="A17" s="28"/>
      <c r="B17" s="40" t="s">
        <v>12</v>
      </c>
      <c r="C17" s="40"/>
      <c r="D17" s="40"/>
      <c r="E17" s="40" t="s">
        <v>31</v>
      </c>
      <c r="F17" s="40"/>
      <c r="G17" s="40"/>
      <c r="H17" s="33" t="s">
        <v>38</v>
      </c>
    </row>
    <row r="18" spans="1:8" x14ac:dyDescent="0.45">
      <c r="A18" s="28"/>
      <c r="B18" s="33" t="s">
        <v>35</v>
      </c>
      <c r="C18" s="33" t="s">
        <v>36</v>
      </c>
      <c r="D18" s="33" t="s">
        <v>49</v>
      </c>
      <c r="E18" s="33" t="s">
        <v>35</v>
      </c>
      <c r="F18" s="33" t="s">
        <v>36</v>
      </c>
      <c r="G18" s="33" t="s">
        <v>49</v>
      </c>
      <c r="H18" s="33" t="s">
        <v>39</v>
      </c>
    </row>
    <row r="19" spans="1:8" x14ac:dyDescent="0.45">
      <c r="A19" s="31" t="s">
        <v>14</v>
      </c>
      <c r="B19" s="34">
        <f>('Student (20)'!B30+'Student (21)'!B30+'Student (22)'!B30+'Student (24)'!B30+'Student (25)'!B30+'Student (26)'!B30+'Student (27)'!B30+'Student (28)'!B30+'Student (29)'!B30+'Student (30)'!B30+'Student (31)'!B30+'Student (32)'!B30+'Student (33)'!B30+'Student (35)'!B30+'Student (36)'!B30)/$B$1</f>
        <v>0</v>
      </c>
      <c r="C19" s="34">
        <f>('Student (20)'!C30+'Student (21)'!C30+'Student (22)'!C30+'Student (24)'!C30+'Student (25)'!C30+'Student (26)'!C30+'Student (27)'!C30+'Student (28)'!C30+'Student (29)'!C30+'Student (30)'!C30+'Student (31)'!C30+'Student (32)'!C30+'Student (33)'!C30+'Student (35)'!C30+'Student (36)'!C30)/$B$1</f>
        <v>0</v>
      </c>
      <c r="D19" s="34">
        <f>MAX(B19:C19)-MIN(B19:C19)</f>
        <v>0</v>
      </c>
      <c r="E19" s="34">
        <f>('Student (20)'!B40+'Student (21)'!B40+'Student (22)'!B40+'Student (24)'!B40+'Student (25)'!B40+'Student (26)'!B40+'Student (27)'!B40+'Student (28)'!B40+'Student (29)'!B40+'Student (30)'!B40+'Student (31)'!B40+'Student (32)'!B40+'Student (33)'!B40+'Student (35)'!B40+'Student (36)'!B40)/$B$1</f>
        <v>0</v>
      </c>
      <c r="F19" s="34">
        <f>('Student (20)'!C40+'Student (21)'!C40+'Student (22)'!C40+'Student (24)'!C40+'Student (25)'!C40+'Student (26)'!C40+'Student (27)'!C40+'Student (28)'!C40+'Student (29)'!C40+'Student (30)'!C40+'Student (31)'!C40+'Student (32)'!C40+'Student (33)'!C40+'Student (35)'!C40+'Student (36)'!C40)/$B$1</f>
        <v>0</v>
      </c>
      <c r="G19" s="34">
        <f>MAX(E19:F19)-MIN(E19:F19)</f>
        <v>0</v>
      </c>
      <c r="H19" s="34">
        <f t="shared" ref="H19:H26" si="0">(($B$13*C19)/SUM($C$19:$C$26))+(($C$13*F19)/SUM($F$19:$F$26))</f>
        <v>0</v>
      </c>
    </row>
    <row r="20" spans="1:8" x14ac:dyDescent="0.45">
      <c r="A20" s="31" t="s">
        <v>15</v>
      </c>
      <c r="B20" s="34">
        <f>('Student (20)'!B31+'Student (21)'!B31+'Student (22)'!B31+'Student (24)'!B31+'Student (25)'!B31+'Student (26)'!B31+'Student (27)'!B31+'Student (28)'!B31+'Student (29)'!B31+'Student (30)'!B31+'Student (31)'!B31+'Student (32)'!B31+'Student (33)'!B31+'Student (35)'!B31+'Student (36)'!B31)/$B$1</f>
        <v>6.486666666666667E-2</v>
      </c>
      <c r="C20" s="34">
        <f>('Student (20)'!C31+'Student (21)'!C31+'Student (22)'!C31+'Student (24)'!C31+'Student (25)'!C31+'Student (26)'!C31+'Student (27)'!C31+'Student (28)'!C31+'Student (29)'!C31+'Student (30)'!C31+'Student (31)'!C31+'Student (32)'!C31+'Student (33)'!C31+'Student (35)'!C31+'Student (36)'!C31)/$B$1</f>
        <v>6.486666666666667E-2</v>
      </c>
      <c r="D20" s="34">
        <f t="shared" ref="D20:D26" si="1">MAX(B20:C20)-MIN(B20:C20)</f>
        <v>0</v>
      </c>
      <c r="E20" s="34">
        <f>('Student (20)'!B41+'Student (21)'!B41+'Student (22)'!B41+'Student (24)'!B41+'Student (25)'!B41+'Student (26)'!B41+'Student (27)'!B41+'Student (28)'!B41+'Student (29)'!B41+'Student (30)'!B41+'Student (31)'!B41+'Student (32)'!B41+'Student (33)'!B41+'Student (35)'!B41+'Student (36)'!B41)/$B$1</f>
        <v>2.0188888888888888E-2</v>
      </c>
      <c r="F20" s="34">
        <f>('Student (20)'!C41+'Student (21)'!C41+'Student (22)'!C41+'Student (24)'!C41+'Student (25)'!C41+'Student (26)'!C41+'Student (27)'!C41+'Student (28)'!C41+'Student (29)'!C41+'Student (30)'!C41+'Student (31)'!C41+'Student (32)'!C41+'Student (33)'!C41+'Student (35)'!C41+'Student (36)'!C41)/$B$1</f>
        <v>1.95E-2</v>
      </c>
      <c r="G20" s="34">
        <f t="shared" ref="G20:G26" si="2">MAX(E20:F20)-MIN(E20:F20)</f>
        <v>6.8888888888888819E-4</v>
      </c>
      <c r="H20" s="34">
        <f t="shared" si="0"/>
        <v>5.7331642859341142E-2</v>
      </c>
    </row>
    <row r="21" spans="1:8" x14ac:dyDescent="0.45">
      <c r="A21" s="31" t="s">
        <v>16</v>
      </c>
      <c r="B21" s="34">
        <f>('Student (20)'!B32+'Student (21)'!B32+'Student (22)'!B32+'Student (24)'!B32+'Student (25)'!B32+'Student (26)'!B32+'Student (27)'!B32+'Student (28)'!B32+'Student (29)'!B32+'Student (30)'!B32+'Student (31)'!B32+'Student (32)'!B32+'Student (33)'!B32+'Student (35)'!B32+'Student (36)'!B32)/$B$1</f>
        <v>0</v>
      </c>
      <c r="C21" s="34">
        <f>('Student (20)'!C32+'Student (21)'!C32+'Student (22)'!C32+'Student (24)'!C32+'Student (25)'!C32+'Student (26)'!C32+'Student (27)'!C32+'Student (28)'!C32+'Student (29)'!C32+'Student (30)'!C32+'Student (31)'!C32+'Student (32)'!C32+'Student (33)'!C32+'Student (35)'!C32+'Student (36)'!C32)/$B$1</f>
        <v>0</v>
      </c>
      <c r="D21" s="34">
        <f t="shared" si="1"/>
        <v>0</v>
      </c>
      <c r="E21" s="34">
        <f>('Student (20)'!B42+'Student (21)'!B42+'Student (22)'!B42+'Student (24)'!B42+'Student (25)'!B42+'Student (26)'!B42+'Student (27)'!B42+'Student (28)'!B42+'Student (29)'!B42+'Student (30)'!B42+'Student (31)'!B42+'Student (32)'!B42+'Student (33)'!B42+'Student (35)'!B42+'Student (36)'!B42)/$B$1</f>
        <v>0</v>
      </c>
      <c r="F21" s="34">
        <f>('Student (20)'!C42+'Student (21)'!C42+'Student (22)'!C42+'Student (24)'!C42+'Student (25)'!C42+'Student (26)'!C42+'Student (27)'!C42+'Student (28)'!C42+'Student (29)'!C42+'Student (30)'!C42+'Student (31)'!C42+'Student (32)'!C42+'Student (33)'!C42+'Student (35)'!C42+'Student (36)'!C42)/$B$1</f>
        <v>0</v>
      </c>
      <c r="G21" s="34">
        <f t="shared" si="2"/>
        <v>0</v>
      </c>
      <c r="H21" s="34">
        <f t="shared" si="0"/>
        <v>0</v>
      </c>
    </row>
    <row r="22" spans="1:8" x14ac:dyDescent="0.45">
      <c r="A22" s="31" t="s">
        <v>17</v>
      </c>
      <c r="B22" s="34">
        <f>('Student (20)'!B33+'Student (21)'!B33+'Student (22)'!B33+'Student (24)'!B33+'Student (25)'!B33+'Student (26)'!B33+'Student (27)'!B33+'Student (28)'!B33+'Student (29)'!B33+'Student (30)'!B33+'Student (31)'!B33+'Student (32)'!B33+'Student (33)'!B33+'Student (35)'!B33+'Student (36)'!B33)/$B$1</f>
        <v>0</v>
      </c>
      <c r="C22" s="34">
        <f>('Student (20)'!C33+'Student (21)'!C33+'Student (22)'!C33+'Student (24)'!C33+'Student (25)'!C33+'Student (26)'!C33+'Student (27)'!C33+'Student (28)'!C33+'Student (29)'!C33+'Student (30)'!C33+'Student (31)'!C33+'Student (32)'!C33+'Student (33)'!C33+'Student (35)'!C33+'Student (36)'!C33)/$B$1</f>
        <v>0</v>
      </c>
      <c r="D22" s="34">
        <f t="shared" si="1"/>
        <v>0</v>
      </c>
      <c r="E22" s="34">
        <f>('Student (20)'!B43+'Student (21)'!B43+'Student (22)'!B43+'Student (24)'!B43+'Student (25)'!B43+'Student (26)'!B43+'Student (27)'!B43+'Student (28)'!B43+'Student (29)'!B43+'Student (30)'!B43+'Student (31)'!B43+'Student (32)'!B43+'Student (33)'!B43+'Student (35)'!B43+'Student (36)'!B43)/$B$1</f>
        <v>0</v>
      </c>
      <c r="F22" s="34">
        <f>('Student (20)'!C43+'Student (21)'!C43+'Student (22)'!C43+'Student (24)'!C43+'Student (25)'!C43+'Student (26)'!C43+'Student (27)'!C43+'Student (28)'!C43+'Student (29)'!C43+'Student (30)'!C43+'Student (31)'!C43+'Student (32)'!C43+'Student (33)'!C43+'Student (35)'!C43+'Student (36)'!C43)/$B$1</f>
        <v>0</v>
      </c>
      <c r="G22" s="34">
        <f t="shared" si="2"/>
        <v>0</v>
      </c>
      <c r="H22" s="34">
        <f t="shared" si="0"/>
        <v>0</v>
      </c>
    </row>
    <row r="23" spans="1:8" x14ac:dyDescent="0.45">
      <c r="A23" s="31" t="s">
        <v>18</v>
      </c>
      <c r="B23" s="34">
        <f>('Student (20)'!B34+'Student (21)'!B34+'Student (22)'!B34+'Student (24)'!B34+'Student (25)'!B34+'Student (26)'!B34+'Student (27)'!B34+'Student (28)'!B34+'Student (29)'!B34+'Student (30)'!B34+'Student (31)'!B34+'Student (32)'!B34+'Student (33)'!B34+'Student (35)'!B34+'Student (36)'!B34)/$B$1</f>
        <v>0.22448888888888888</v>
      </c>
      <c r="C23" s="34">
        <f>('Student (20)'!C34+'Student (21)'!C34+'Student (22)'!C34+'Student (24)'!C34+'Student (25)'!C34+'Student (26)'!C34+'Student (27)'!C34+'Student (28)'!C34+'Student (29)'!C34+'Student (30)'!C34+'Student (31)'!C34+'Student (32)'!C34+'Student (33)'!C34+'Student (35)'!C34+'Student (36)'!C34)/$B$1</f>
        <v>0.23256666666666667</v>
      </c>
      <c r="D23" s="34">
        <f t="shared" si="1"/>
        <v>8.0777777777777948E-3</v>
      </c>
      <c r="E23" s="34">
        <f>('Student (20)'!B44+'Student (21)'!B44+'Student (22)'!B44+'Student (24)'!B44+'Student (25)'!B44+'Student (26)'!B44+'Student (27)'!B44+'Student (28)'!B44+'Student (29)'!B44+'Student (30)'!B44+'Student (31)'!B44+'Student (32)'!B44+'Student (33)'!B44+'Student (35)'!B44+'Student (36)'!B44)/$B$1</f>
        <v>2.5450000000000004E-2</v>
      </c>
      <c r="F23" s="34">
        <f>('Student (20)'!C44+'Student (21)'!C44+'Student (22)'!C44+'Student (24)'!C44+'Student (25)'!C44+'Student (26)'!C44+'Student (27)'!C44+'Student (28)'!C44+'Student (29)'!C44+'Student (30)'!C44+'Student (31)'!C44+'Student (32)'!C44+'Student (33)'!C44+'Student (35)'!C44+'Student (36)'!C44)/$B$1</f>
        <v>2.4366666666666668E-2</v>
      </c>
      <c r="G23" s="34">
        <f t="shared" si="2"/>
        <v>1.0833333333333355E-3</v>
      </c>
      <c r="H23" s="34">
        <f t="shared" si="0"/>
        <v>0.18601994741948674</v>
      </c>
    </row>
    <row r="24" spans="1:8" x14ac:dyDescent="0.45">
      <c r="A24" s="31" t="s">
        <v>19</v>
      </c>
      <c r="B24" s="34">
        <f>('Student (20)'!B35+'Student (21)'!B35+'Student (22)'!B35+'Student (24)'!B35+'Student (25)'!B35+'Student (26)'!B35+'Student (27)'!B35+'Student (28)'!B35+'Student (29)'!B35+'Student (30)'!B35+'Student (31)'!B35+'Student (32)'!B35+'Student (33)'!B35+'Student (35)'!B35+'Student (36)'!B35)/$B$1</f>
        <v>0.94985111111111109</v>
      </c>
      <c r="C24" s="34">
        <f>('Student (20)'!C35+'Student (21)'!C35+'Student (22)'!C35+'Student (24)'!C35+'Student (25)'!C35+'Student (26)'!C35+'Student (27)'!C35+'Student (28)'!C35+'Student (29)'!C35+'Student (30)'!C35+'Student (31)'!C35+'Student (32)'!C35+'Student (33)'!C35+'Student (35)'!C35+'Student (36)'!C35)/$B$1</f>
        <v>0.96026666666666682</v>
      </c>
      <c r="D24" s="34">
        <f t="shared" si="1"/>
        <v>1.0415555555555733E-2</v>
      </c>
      <c r="E24" s="34">
        <f>('Student (20)'!B45+'Student (21)'!B45+'Student (22)'!B45+'Student (24)'!B45+'Student (25)'!B45+'Student (26)'!B45+'Student (27)'!B45+'Student (28)'!B45+'Student (29)'!B45+'Student (30)'!B45+'Student (31)'!B45+'Student (32)'!B45+'Student (33)'!B45+'Student (35)'!B45+'Student (36)'!B45)/$B$1</f>
        <v>4.2283333333333332E-2</v>
      </c>
      <c r="F24" s="34">
        <f>('Student (20)'!C45+'Student (21)'!C45+'Student (22)'!C45+'Student (24)'!C45+'Student (25)'!C45+'Student (26)'!C45+'Student (27)'!C45+'Student (28)'!C45+'Student (29)'!C45+'Student (30)'!C45+'Student (31)'!C45+'Student (32)'!C45+'Student (33)'!C45+'Student (35)'!C45+'Student (36)'!C45)/$B$1</f>
        <v>3.3300000000000003E-2</v>
      </c>
      <c r="G24" s="34">
        <f t="shared" si="2"/>
        <v>8.9833333333333293E-3</v>
      </c>
      <c r="H24" s="34">
        <f t="shared" si="0"/>
        <v>0.73921164449656351</v>
      </c>
    </row>
    <row r="25" spans="1:8" x14ac:dyDescent="0.45">
      <c r="A25" s="31" t="s">
        <v>20</v>
      </c>
      <c r="B25" s="34">
        <f>('Student (20)'!B36+'Student (21)'!B36+'Student (22)'!B36+'Student (24)'!B36+'Student (25)'!B36+'Student (26)'!B36+'Student (27)'!B36+'Student (28)'!B36+'Student (29)'!B36+'Student (30)'!B36+'Student (31)'!B36+'Student (32)'!B36+'Student (33)'!B36+'Student (35)'!B36+'Student (36)'!B36)/$B$1</f>
        <v>0</v>
      </c>
      <c r="C25" s="34">
        <f>('Student (20)'!C36+'Student (21)'!C36+'Student (22)'!C36+'Student (24)'!C36+'Student (25)'!C36+'Student (26)'!C36+'Student (27)'!C36+'Student (28)'!C36+'Student (29)'!C36+'Student (30)'!C36+'Student (31)'!C36+'Student (32)'!C36+'Student (33)'!C36+'Student (35)'!C36+'Student (36)'!C36)/$B$1</f>
        <v>0</v>
      </c>
      <c r="D25" s="34">
        <f t="shared" si="1"/>
        <v>0</v>
      </c>
      <c r="E25" s="34">
        <f>('Student (20)'!B46+'Student (21)'!B46+'Student (22)'!B46+'Student (24)'!B46+'Student (25)'!B46+'Student (26)'!B46+'Student (27)'!B46+'Student (28)'!B46+'Student (29)'!B46+'Student (30)'!B46+'Student (31)'!B46+'Student (32)'!B46+'Student (33)'!B46+'Student (35)'!B46+'Student (36)'!B46)/$B$1</f>
        <v>2.6601031746031747E-2</v>
      </c>
      <c r="F25" s="34">
        <f>('Student (20)'!C46+'Student (21)'!C46+'Student (22)'!C46+'Student (24)'!C46+'Student (25)'!C46+'Student (26)'!C46+'Student (27)'!C46+'Student (28)'!C46+'Student (29)'!C46+'Student (30)'!C46+'Student (31)'!C46+'Student (32)'!C46+'Student (33)'!C46+'Student (35)'!C46+'Student (36)'!C46)/$B$1</f>
        <v>2.356666666666667E-2</v>
      </c>
      <c r="G25" s="34">
        <f t="shared" si="2"/>
        <v>3.0343650793650777E-3</v>
      </c>
      <c r="H25" s="34">
        <f t="shared" si="0"/>
        <v>1.0105867828612929E-2</v>
      </c>
    </row>
    <row r="26" spans="1:8" x14ac:dyDescent="0.45">
      <c r="A26" s="31" t="s">
        <v>24</v>
      </c>
      <c r="B26" s="34">
        <f>('Student (20)'!B37+'Student (21)'!B37+'Student (22)'!B37+'Student (24)'!B37+'Student (25)'!B37+'Student (26)'!B37+'Student (27)'!B37+'Student (28)'!B37+'Student (29)'!B37+'Student (30)'!B37+'Student (31)'!B37+'Student (32)'!B37+'Student (33)'!B37+'Student (35)'!B37+'Student (36)'!B37)/$B$1</f>
        <v>0</v>
      </c>
      <c r="C26" s="34">
        <f>('Student (20)'!C37+'Student (21)'!C37+'Student (22)'!C37+'Student (24)'!C37+'Student (25)'!C37+'Student (26)'!C37+'Student (27)'!C37+'Student (28)'!C37+'Student (29)'!C37+'Student (30)'!C37+'Student (31)'!C37+'Student (32)'!C37+'Student (33)'!C37+'Student (35)'!C37+'Student (36)'!C37)/$B$1</f>
        <v>0</v>
      </c>
      <c r="D26" s="34">
        <f t="shared" si="1"/>
        <v>0</v>
      </c>
      <c r="E26" s="34">
        <f>('Student (20)'!B47+'Student (21)'!B47+'Student (22)'!B47+'Student (24)'!B47+'Student (25)'!B47+'Student (26)'!B47+'Student (27)'!B47+'Student (28)'!B47+'Student (29)'!B47+'Student (30)'!B47+'Student (31)'!B47+'Student (32)'!B47+'Student (33)'!B47+'Student (35)'!B47+'Student (36)'!B47)/$B$1</f>
        <v>6.3666666666666672E-3</v>
      </c>
      <c r="F26" s="34">
        <f>('Student (20)'!C47+'Student (21)'!C47+'Student (22)'!C47+'Student (24)'!C47+'Student (25)'!C47+'Student (26)'!C47+'Student (27)'!C47+'Student (28)'!C47+'Student (29)'!C47+'Student (30)'!C47+'Student (31)'!C47+'Student (32)'!C47+'Student (33)'!C47+'Student (35)'!C47+'Student (36)'!C47)/$B$1</f>
        <v>6.3666666666666672E-3</v>
      </c>
      <c r="G26" s="34">
        <f t="shared" si="2"/>
        <v>0</v>
      </c>
      <c r="H26" s="34">
        <f t="shared" si="0"/>
        <v>2.7301566552546948E-3</v>
      </c>
    </row>
    <row r="27" spans="1:8" x14ac:dyDescent="0.45">
      <c r="A27" s="31" t="s">
        <v>41</v>
      </c>
      <c r="B27" s="43">
        <f>('Student (20)'!E15+'Student (21)'!E15+'Student (22)'!E15+'Student (24)'!E15+'Student (25)'!E15+'Student (26)'!E15+'Student (27)'!E15+'Student (28)'!E15+'Student (29)'!E15+'Student (30)'!E15+'Student (31)'!E15+'Student (32)'!E15+'Student (33)'!E15+'Student (35)'!E15+'Student (36)'!E15)/B1</f>
        <v>4.6007407407407715E-3</v>
      </c>
      <c r="C27" s="43"/>
      <c r="D27" s="43"/>
      <c r="E27" s="43"/>
      <c r="F27" s="43"/>
      <c r="G27" s="43"/>
      <c r="H27" s="34"/>
    </row>
    <row r="28" spans="1:8" x14ac:dyDescent="0.45">
      <c r="A28" s="28"/>
      <c r="B28" s="30"/>
      <c r="C28" s="30"/>
      <c r="D28" s="30"/>
      <c r="E28" s="30"/>
      <c r="F28" s="30"/>
      <c r="G28" s="30"/>
      <c r="H28" s="29"/>
    </row>
    <row r="29" spans="1:8" x14ac:dyDescent="0.45">
      <c r="A29" s="28"/>
      <c r="B29" s="40" t="s">
        <v>1</v>
      </c>
      <c r="C29" s="40"/>
      <c r="D29" s="40"/>
      <c r="E29" s="40"/>
      <c r="F29" s="40"/>
      <c r="G29" s="40"/>
      <c r="H29" s="28"/>
    </row>
    <row r="30" spans="1:8" x14ac:dyDescent="0.45">
      <c r="A30" s="28"/>
      <c r="B30" s="40" t="s">
        <v>12</v>
      </c>
      <c r="C30" s="40"/>
      <c r="D30" s="40"/>
      <c r="E30" s="40" t="s">
        <v>31</v>
      </c>
      <c r="F30" s="40"/>
      <c r="G30" s="40"/>
      <c r="H30" s="33" t="s">
        <v>38</v>
      </c>
    </row>
    <row r="31" spans="1:8" x14ac:dyDescent="0.45">
      <c r="A31" s="28"/>
      <c r="B31" s="33" t="s">
        <v>35</v>
      </c>
      <c r="C31" s="33" t="s">
        <v>36</v>
      </c>
      <c r="D31" s="33" t="s">
        <v>49</v>
      </c>
      <c r="E31" s="33" t="s">
        <v>35</v>
      </c>
      <c r="F31" s="33" t="s">
        <v>36</v>
      </c>
      <c r="G31" s="33" t="s">
        <v>49</v>
      </c>
      <c r="H31" s="33" t="s">
        <v>39</v>
      </c>
    </row>
    <row r="32" spans="1:8" x14ac:dyDescent="0.45">
      <c r="A32" s="31" t="s">
        <v>14</v>
      </c>
      <c r="B32" s="34">
        <f>('Student (20)'!H30+'Student (21)'!H30+'Student (22)'!H30+'Student (24)'!H30+'Student (25)'!H30+'Student (26)'!H30+'Student (27)'!H30+'Student (28)'!H30+'Student (29)'!H30+'Student (30)'!H30+'Student (31)'!H30+'Student (32)'!H30+'Student (33)'!H30+'Student (35)'!H30+'Student (36)'!H30)/$B$1</f>
        <v>0</v>
      </c>
      <c r="C32" s="34">
        <f>('Student (20)'!I30+'Student (21)'!I30+'Student (22)'!I30+'Student (24)'!I30+'Student (25)'!I30+'Student (26)'!I30+'Student (27)'!I30+'Student (28)'!I30+'Student (29)'!I30+'Student (30)'!I30+'Student (31)'!I30+'Student (32)'!I30+'Student (33)'!I30+'Student (35)'!I30+'Student (36)'!I30)/$B$1</f>
        <v>0</v>
      </c>
      <c r="D32" s="34">
        <f>MAX(B32:C32)-MIN(B32:C32)</f>
        <v>0</v>
      </c>
      <c r="E32" s="34">
        <f>('Student (20)'!H40+'Student (21)'!H40+'Student (22)'!H40+'Student (24)'!H40+'Student (25)'!H40+'Student (26)'!H40+'Student (27)'!H40+'Student (28)'!H40+'Student (29)'!H40+'Student (30)'!H40+'Student (31)'!H40+'Student (32)'!H40+'Student (33)'!H40+'Student (35)'!H40+'Student (36)'!H40)/$B$1</f>
        <v>1E-3</v>
      </c>
      <c r="F32" s="34">
        <f>('Student (20)'!I40+'Student (21)'!I40+'Student (22)'!I40+'Student (24)'!I40+'Student (25)'!I40+'Student (26)'!I40+'Student (27)'!I40+'Student (28)'!I40+'Student (29)'!I40+'Student (30)'!I40+'Student (31)'!I40+'Student (32)'!I40+'Student (33)'!I40+'Student (35)'!I40+'Student (36)'!I40)/$B$1</f>
        <v>1E-3</v>
      </c>
      <c r="G32" s="34">
        <f>MAX(E32:F32)-MIN(E32:F32)</f>
        <v>0</v>
      </c>
      <c r="H32" s="34">
        <f t="shared" ref="H32:H39" si="3">(($D$13*C32)/SUM($C$32:$C$39))+(($E$13*F32)/SUM($F$32:$F$39))</f>
        <v>4.0140818749766411E-4</v>
      </c>
    </row>
    <row r="33" spans="1:8" x14ac:dyDescent="0.45">
      <c r="A33" s="31" t="s">
        <v>15</v>
      </c>
      <c r="B33" s="34">
        <f>('Student (20)'!H31+'Student (21)'!H31+'Student (22)'!H31+'Student (24)'!H31+'Student (25)'!H31+'Student (26)'!H31+'Student (27)'!H31+'Student (28)'!H31+'Student (29)'!H31+'Student (30)'!H31+'Student (31)'!H31+'Student (32)'!H31+'Student (33)'!H31+'Student (35)'!H31+'Student (36)'!H31)/$B$1</f>
        <v>0</v>
      </c>
      <c r="C33" s="34">
        <f>('Student (20)'!I31+'Student (21)'!I31+'Student (22)'!I31+'Student (24)'!I31+'Student (25)'!I31+'Student (26)'!I31+'Student (27)'!I31+'Student (28)'!I31+'Student (29)'!I31+'Student (30)'!I31+'Student (31)'!I31+'Student (32)'!I31+'Student (33)'!I31+'Student (35)'!I31+'Student (36)'!I31)/$B$1</f>
        <v>0</v>
      </c>
      <c r="D33" s="34">
        <f t="shared" ref="D33:D39" si="4">MAX(B33:C33)-MIN(B33:C33)</f>
        <v>0</v>
      </c>
      <c r="E33" s="34">
        <f>('Student (20)'!H41+'Student (21)'!H41+'Student (22)'!H41+'Student (24)'!H41+'Student (25)'!H41+'Student (26)'!H41+'Student (27)'!H41+'Student (28)'!H41+'Student (29)'!H41+'Student (30)'!H41+'Student (31)'!H41+'Student (32)'!H41+'Student (33)'!H41+'Student (35)'!H41+'Student (36)'!H41)/$B$1</f>
        <v>9.0370370370370379E-3</v>
      </c>
      <c r="F33" s="34">
        <f>('Student (20)'!I41+'Student (21)'!I41+'Student (22)'!I41+'Student (24)'!I41+'Student (25)'!I41+'Student (26)'!I41+'Student (27)'!I41+'Student (28)'!I41+'Student (29)'!I41+'Student (30)'!I41+'Student (31)'!I41+'Student (32)'!I41+'Student (33)'!I41+'Student (35)'!I41+'Student (36)'!I41)/$B$1</f>
        <v>7.5999999999999991E-3</v>
      </c>
      <c r="G33" s="34">
        <f t="shared" ref="G33:G39" si="5">MAX(E33:F33)-MIN(E33:F33)</f>
        <v>1.4370370370370388E-3</v>
      </c>
      <c r="H33" s="34">
        <f t="shared" si="3"/>
        <v>3.050702224982247E-3</v>
      </c>
    </row>
    <row r="34" spans="1:8" x14ac:dyDescent="0.45">
      <c r="A34" s="31" t="s">
        <v>16</v>
      </c>
      <c r="B34" s="34">
        <f>('Student (20)'!H32+'Student (21)'!H32+'Student (22)'!H32+'Student (24)'!H32+'Student (25)'!H32+'Student (26)'!H32+'Student (27)'!H32+'Student (28)'!H32+'Student (29)'!H32+'Student (30)'!H32+'Student (31)'!H32+'Student (32)'!H32+'Student (33)'!H32+'Student (35)'!H32+'Student (36)'!H32)/$B$1</f>
        <v>0</v>
      </c>
      <c r="C34" s="34">
        <f>('Student (20)'!I32+'Student (21)'!I32+'Student (22)'!I32+'Student (24)'!I32+'Student (25)'!I32+'Student (26)'!I32+'Student (27)'!I32+'Student (28)'!I32+'Student (29)'!I32+'Student (30)'!I32+'Student (31)'!I32+'Student (32)'!I32+'Student (33)'!I32+'Student (35)'!I32+'Student (36)'!I32)/$B$1</f>
        <v>0</v>
      </c>
      <c r="D34" s="34">
        <f t="shared" si="4"/>
        <v>0</v>
      </c>
      <c r="E34" s="34">
        <f>('Student (20)'!H42+'Student (21)'!H42+'Student (22)'!H42+'Student (24)'!H42+'Student (25)'!H42+'Student (26)'!H42+'Student (27)'!H42+'Student (28)'!H42+'Student (29)'!H42+'Student (30)'!H42+'Student (31)'!H42+'Student (32)'!H42+'Student (33)'!H42+'Student (35)'!H42+'Student (36)'!H42)/$B$1</f>
        <v>0</v>
      </c>
      <c r="F34" s="34">
        <f>('Student (20)'!I42+'Student (21)'!I42+'Student (22)'!I42+'Student (24)'!I42+'Student (25)'!I42+'Student (26)'!I42+'Student (27)'!I42+'Student (28)'!I42+'Student (29)'!I42+'Student (30)'!I42+'Student (31)'!I42+'Student (32)'!I42+'Student (33)'!I42+'Student (35)'!I42+'Student (36)'!I42)/$B$1</f>
        <v>0</v>
      </c>
      <c r="G34" s="34">
        <f t="shared" si="5"/>
        <v>0</v>
      </c>
      <c r="H34" s="34">
        <f t="shared" si="3"/>
        <v>0</v>
      </c>
    </row>
    <row r="35" spans="1:8" x14ac:dyDescent="0.45">
      <c r="A35" s="31" t="s">
        <v>17</v>
      </c>
      <c r="B35" s="34">
        <f>('Student (20)'!H33+'Student (21)'!H33+'Student (22)'!H33+'Student (24)'!H33+'Student (25)'!H33+'Student (26)'!H33+'Student (27)'!H33+'Student (28)'!H33+'Student (29)'!H33+'Student (30)'!H33+'Student (31)'!H33+'Student (32)'!H33+'Student (33)'!H33+'Student (35)'!H33+'Student (36)'!H33)/$B$1</f>
        <v>0</v>
      </c>
      <c r="C35" s="34">
        <f>('Student (20)'!I33+'Student (21)'!I33+'Student (22)'!I33+'Student (24)'!I33+'Student (25)'!I33+'Student (26)'!I33+'Student (27)'!I33+'Student (28)'!I33+'Student (29)'!I33+'Student (30)'!I33+'Student (31)'!I33+'Student (32)'!I33+'Student (33)'!I33+'Student (35)'!I33+'Student (36)'!I33)/$B$1</f>
        <v>0</v>
      </c>
      <c r="D35" s="34">
        <f t="shared" si="4"/>
        <v>0</v>
      </c>
      <c r="E35" s="34">
        <f>('Student (20)'!H43+'Student (21)'!H43+'Student (22)'!H43+'Student (24)'!H43+'Student (25)'!H43+'Student (26)'!H43+'Student (27)'!H43+'Student (28)'!H43+'Student (29)'!H43+'Student (30)'!H43+'Student (31)'!H43+'Student (32)'!H43+'Student (33)'!H43+'Student (35)'!H43+'Student (36)'!H43)/$B$1</f>
        <v>0</v>
      </c>
      <c r="F35" s="34">
        <f>('Student (20)'!I43+'Student (21)'!I43+'Student (22)'!I43+'Student (24)'!I43+'Student (25)'!I43+'Student (26)'!I43+'Student (27)'!I43+'Student (28)'!I43+'Student (29)'!I43+'Student (30)'!I43+'Student (31)'!I43+'Student (32)'!I43+'Student (33)'!I43+'Student (35)'!I43+'Student (36)'!I43)/$B$1</f>
        <v>0</v>
      </c>
      <c r="G35" s="34">
        <f t="shared" si="5"/>
        <v>0</v>
      </c>
      <c r="H35" s="34">
        <f t="shared" si="3"/>
        <v>0</v>
      </c>
    </row>
    <row r="36" spans="1:8" x14ac:dyDescent="0.45">
      <c r="A36" s="31" t="s">
        <v>18</v>
      </c>
      <c r="B36" s="34">
        <f>('Student (20)'!H34+'Student (21)'!H34+'Student (22)'!H34+'Student (24)'!H34+'Student (25)'!H34+'Student (26)'!H34+'Student (27)'!H34+'Student (28)'!H34+'Student (29)'!H34+'Student (30)'!H34+'Student (31)'!H34+'Student (32)'!H34+'Student (33)'!H34+'Student (35)'!H34+'Student (36)'!H34)/$B$1</f>
        <v>0.16402222222222221</v>
      </c>
      <c r="C36" s="34">
        <f>('Student (20)'!I34+'Student (21)'!I34+'Student (22)'!I34+'Student (24)'!I34+'Student (25)'!I34+'Student (26)'!I34+'Student (27)'!I34+'Student (28)'!I34+'Student (29)'!I34+'Student (30)'!I34+'Student (31)'!I34+'Student (32)'!I34+'Student (33)'!I34+'Student (35)'!I34+'Student (36)'!I34)/$B$1</f>
        <v>0.16766666666666669</v>
      </c>
      <c r="D36" s="34">
        <f t="shared" si="4"/>
        <v>3.6444444444444779E-3</v>
      </c>
      <c r="E36" s="34">
        <f>('Student (20)'!H44+'Student (21)'!H44+'Student (22)'!H44+'Student (24)'!H44+'Student (25)'!H44+'Student (26)'!H44+'Student (27)'!H44+'Student (28)'!H44+'Student (29)'!H44+'Student (30)'!H44+'Student (31)'!H44+'Student (32)'!H44+'Student (33)'!H44+'Student (35)'!H44+'Student (36)'!H44)/$B$1</f>
        <v>2.2728571428571428E-2</v>
      </c>
      <c r="F36" s="34">
        <f>('Student (20)'!I44+'Student (21)'!I44+'Student (22)'!I44+'Student (24)'!I44+'Student (25)'!I44+'Student (26)'!I44+'Student (27)'!I44+'Student (28)'!I44+'Student (29)'!I44+'Student (30)'!I44+'Student (31)'!I44+'Student (32)'!I44+'Student (33)'!I44+'Student (35)'!I44+'Student (36)'!I44)/$B$1</f>
        <v>2.01E-2</v>
      </c>
      <c r="G36" s="34">
        <f t="shared" si="5"/>
        <v>2.628571428571428E-3</v>
      </c>
      <c r="H36" s="34">
        <f t="shared" si="3"/>
        <v>0.14369515866409072</v>
      </c>
    </row>
    <row r="37" spans="1:8" x14ac:dyDescent="0.45">
      <c r="A37" s="31" t="s">
        <v>19</v>
      </c>
      <c r="B37" s="34">
        <f>('Student (20)'!H35+'Student (21)'!H35+'Student (22)'!H35+'Student (24)'!H35+'Student (25)'!H35+'Student (26)'!H35+'Student (27)'!H35+'Student (28)'!H35+'Student (29)'!H35+'Student (30)'!H35+'Student (31)'!H35+'Student (32)'!H35+'Student (33)'!H35+'Student (35)'!H35+'Student (36)'!H35)/$B$1</f>
        <v>0.85005404761904757</v>
      </c>
      <c r="C37" s="34">
        <f>('Student (20)'!I35+'Student (21)'!I35+'Student (22)'!I35+'Student (24)'!I35+'Student (25)'!I35+'Student (26)'!I35+'Student (27)'!I35+'Student (28)'!I35+'Student (29)'!I35+'Student (30)'!I35+'Student (31)'!I35+'Student (32)'!I35+'Student (33)'!I35+'Student (35)'!I35+'Student (36)'!I35)/$B$1</f>
        <v>0.86559999999999993</v>
      </c>
      <c r="D37" s="34">
        <f t="shared" si="4"/>
        <v>1.5545952380952355E-2</v>
      </c>
      <c r="E37" s="34">
        <f>('Student (20)'!H45+'Student (21)'!H45+'Student (22)'!H45+'Student (24)'!H45+'Student (25)'!H45+'Student (26)'!H45+'Student (27)'!H45+'Student (28)'!H45+'Student (29)'!H45+'Student (30)'!H45+'Student (31)'!H45+'Student (32)'!H45+'Student (33)'!H45+'Student (35)'!H45+'Student (36)'!H45)/$B$1</f>
        <v>6.1100000000000002E-2</v>
      </c>
      <c r="F37" s="34">
        <f>('Student (20)'!I45+'Student (21)'!I45+'Student (22)'!I45+'Student (24)'!I45+'Student (25)'!I45+'Student (26)'!I45+'Student (27)'!I45+'Student (28)'!I45+'Student (29)'!I45+'Student (30)'!I45+'Student (31)'!I45+'Student (32)'!I45+'Student (33)'!I45+'Student (35)'!I45+'Student (36)'!I45)/$B$1</f>
        <v>6.1100000000000002E-2</v>
      </c>
      <c r="G37" s="34">
        <f t="shared" si="5"/>
        <v>0</v>
      </c>
      <c r="H37" s="34">
        <f t="shared" si="3"/>
        <v>0.72471652676684817</v>
      </c>
    </row>
    <row r="38" spans="1:8" x14ac:dyDescent="0.45">
      <c r="A38" s="31" t="s">
        <v>20</v>
      </c>
      <c r="B38" s="34">
        <f>('Student (20)'!H36+'Student (21)'!H36+'Student (22)'!H36+'Student (24)'!H36+'Student (25)'!H36+'Student (26)'!H36+'Student (27)'!H36+'Student (28)'!H36+'Student (29)'!H36+'Student (30)'!H36+'Student (31)'!H36+'Student (32)'!H36+'Student (33)'!H36+'Student (35)'!H36+'Student (36)'!H36)/$B$1</f>
        <v>3.3466666666666665E-2</v>
      </c>
      <c r="C38" s="34">
        <f>('Student (20)'!I36+'Student (21)'!I36+'Student (22)'!I36+'Student (24)'!I36+'Student (25)'!I36+'Student (26)'!I36+'Student (27)'!I36+'Student (28)'!I36+'Student (29)'!I36+'Student (30)'!I36+'Student (31)'!I36+'Student (32)'!I36+'Student (33)'!I36+'Student (35)'!I36+'Student (36)'!I36)/$B$1</f>
        <v>3.3466666666666665E-2</v>
      </c>
      <c r="D38" s="34">
        <f t="shared" si="4"/>
        <v>0</v>
      </c>
      <c r="E38" s="34">
        <f>('Student (20)'!H46+'Student (21)'!H46+'Student (22)'!H46+'Student (24)'!H46+'Student (25)'!H46+'Student (26)'!H46+'Student (27)'!H46+'Student (28)'!H46+'Student (29)'!H46+'Student (30)'!H46+'Student (31)'!H46+'Student (32)'!H46+'Student (33)'!H46+'Student (35)'!H46+'Student (36)'!H46)/$B$1</f>
        <v>5.3030476190476204E-2</v>
      </c>
      <c r="F38" s="34">
        <f>('Student (20)'!I46+'Student (21)'!I46+'Student (22)'!I46+'Student (24)'!I46+'Student (25)'!I46+'Student (26)'!I46+'Student (27)'!I46+'Student (28)'!I46+'Student (29)'!I46+'Student (30)'!I46+'Student (31)'!I46+'Student (32)'!I46+'Student (33)'!I46+'Student (35)'!I46+'Student (36)'!I46)/$B$1</f>
        <v>4.8300000000000003E-2</v>
      </c>
      <c r="G38" s="34">
        <f t="shared" si="5"/>
        <v>4.7304761904762016E-3</v>
      </c>
      <c r="H38" s="34">
        <f t="shared" si="3"/>
        <v>4.6459459096647955E-2</v>
      </c>
    </row>
    <row r="39" spans="1:8" x14ac:dyDescent="0.45">
      <c r="A39" s="31" t="s">
        <v>24</v>
      </c>
      <c r="B39" s="34">
        <f>('Student (20)'!H37+'Student (21)'!H37+'Student (22)'!H37+'Student (24)'!H37+'Student (25)'!H37+'Student (26)'!H37+'Student (27)'!H37+'Student (28)'!H37+'Student (29)'!H37+'Student (30)'!H37+'Student (31)'!H37+'Student (32)'!H37+'Student (33)'!H37+'Student (35)'!H37+'Student (36)'!H37)/$B$1</f>
        <v>6.5266666666666667E-2</v>
      </c>
      <c r="C39" s="34">
        <f>('Student (20)'!I37+'Student (21)'!I37+'Student (22)'!I37+'Student (24)'!I37+'Student (25)'!I37+'Student (26)'!I37+'Student (27)'!I37+'Student (28)'!I37+'Student (29)'!I37+'Student (30)'!I37+'Student (31)'!I37+'Student (32)'!I37+'Student (33)'!I37+'Student (35)'!I37+'Student (36)'!I37)/$B$1</f>
        <v>6.5266666666666667E-2</v>
      </c>
      <c r="D39" s="34">
        <f t="shared" si="4"/>
        <v>0</v>
      </c>
      <c r="E39" s="34">
        <f>('Student (20)'!H47+'Student (21)'!H47+'Student (22)'!H47+'Student (24)'!H47+'Student (25)'!H47+'Student (26)'!H47+'Student (27)'!H47+'Student (28)'!H47+'Student (29)'!H47+'Student (30)'!H47+'Student (31)'!H47+'Student (32)'!H47+'Student (33)'!H47+'Student (35)'!H47+'Student (36)'!H47)/$B$1</f>
        <v>4.5933333333333333E-2</v>
      </c>
      <c r="F39" s="34">
        <f>('Student (20)'!I47+'Student (21)'!I47+'Student (22)'!I47+'Student (24)'!I47+'Student (25)'!I47+'Student (26)'!I47+'Student (27)'!I47+'Student (28)'!I47+'Student (29)'!I47+'Student (30)'!I47+'Student (31)'!I47+'Student (32)'!I47+'Student (33)'!I47+'Student (35)'!I47+'Student (36)'!I47)/$B$1</f>
        <v>4.5933333333333333E-2</v>
      </c>
      <c r="G39" s="34">
        <f t="shared" si="5"/>
        <v>0</v>
      </c>
      <c r="H39" s="34">
        <f t="shared" si="3"/>
        <v>7.1232723895912065E-2</v>
      </c>
    </row>
    <row r="40" spans="1:8" x14ac:dyDescent="0.45">
      <c r="A40" s="31" t="s">
        <v>41</v>
      </c>
      <c r="B40" s="43">
        <f>('Student (20)'!K15+'Student (21)'!K15+'Student (22)'!K15+'Student (24)'!K15+'Student (25)'!K15+'Student (26)'!K15+'Student (27)'!K15+'Student (28)'!K15+'Student (29)'!K15+'Student (30)'!K15+'Student (31)'!K15+'Student (32)'!K15+'Student (33)'!K15+'Student (35)'!K15+'Student (36)'!K15)/B1</f>
        <v>1.0444021164021136E-2</v>
      </c>
      <c r="C40" s="43"/>
      <c r="D40" s="43"/>
      <c r="E40" s="43"/>
      <c r="F40" s="43"/>
      <c r="G40" s="43"/>
      <c r="H40" s="34"/>
    </row>
    <row r="41" spans="1:8" x14ac:dyDescent="0.45">
      <c r="A41" s="28"/>
      <c r="B41" s="30"/>
      <c r="C41" s="30"/>
      <c r="D41" s="30"/>
      <c r="E41" s="30"/>
      <c r="F41" s="30"/>
      <c r="G41" s="30"/>
      <c r="H41" s="29"/>
    </row>
    <row r="42" spans="1:8" x14ac:dyDescent="0.45">
      <c r="A42" s="31"/>
      <c r="B42" s="40" t="s">
        <v>2</v>
      </c>
      <c r="C42" s="40"/>
      <c r="D42" s="40"/>
      <c r="E42" s="40"/>
      <c r="F42" s="40"/>
      <c r="G42" s="40"/>
      <c r="H42" s="31"/>
    </row>
    <row r="43" spans="1:8" x14ac:dyDescent="0.45">
      <c r="A43" s="31"/>
      <c r="B43" s="40" t="s">
        <v>12</v>
      </c>
      <c r="C43" s="40"/>
      <c r="D43" s="40"/>
      <c r="E43" s="40" t="s">
        <v>31</v>
      </c>
      <c r="F43" s="40"/>
      <c r="G43" s="40"/>
      <c r="H43" s="33" t="s">
        <v>38</v>
      </c>
    </row>
    <row r="44" spans="1:8" x14ac:dyDescent="0.45">
      <c r="A44" s="31"/>
      <c r="B44" s="33" t="s">
        <v>35</v>
      </c>
      <c r="C44" s="33" t="s">
        <v>36</v>
      </c>
      <c r="D44" s="33" t="s">
        <v>49</v>
      </c>
      <c r="E44" s="33" t="s">
        <v>35</v>
      </c>
      <c r="F44" s="33" t="s">
        <v>36</v>
      </c>
      <c r="G44" s="33" t="s">
        <v>49</v>
      </c>
      <c r="H44" s="33" t="s">
        <v>39</v>
      </c>
    </row>
    <row r="45" spans="1:8" x14ac:dyDescent="0.45">
      <c r="A45" s="31" t="s">
        <v>14</v>
      </c>
      <c r="B45" s="34">
        <f>('Student (20)'!N30+'Student (21)'!N30+'Student (22)'!N30+'Student (24)'!N30+'Student (25)'!N30+'Student (26)'!N30+'Student (27)'!N30+'Student (28)'!N30+'Student (29)'!N30+'Student (30)'!N30+'Student (31)'!N30+'Student (32)'!N30+'Student (33)'!N30+'Student (35)'!N30+'Student (36)'!N30)/$B$1</f>
        <v>0</v>
      </c>
      <c r="C45" s="34">
        <f>('Student (20)'!O30+'Student (21)'!O30+'Student (22)'!O30+'Student (24)'!O30+'Student (25)'!O30+'Student (26)'!O30+'Student (27)'!O30+'Student (28)'!O30+'Student (29)'!O30+'Student (30)'!O30+'Student (31)'!O30+'Student (32)'!O30+'Student (33)'!O30+'Student (35)'!O30+'Student (36)'!O30)/$B$1</f>
        <v>0</v>
      </c>
      <c r="D45" s="34">
        <f>MAX(B45:C45)-MIN(B45:C45)</f>
        <v>0</v>
      </c>
      <c r="E45" s="34">
        <f>('Student (20)'!N40+'Student (21)'!N40+'Student (22)'!N40+'Student (24)'!N40+'Student (25)'!N40+'Student (26)'!N40+'Student (27)'!N40+'Student (28)'!N40+'Student (29)'!N40+'Student (30)'!N40+'Student (31)'!N40+'Student (32)'!N40+'Student (33)'!N40+'Student (35)'!N40+'Student (36)'!N40)/$B$1</f>
        <v>1.0866666666666667E-2</v>
      </c>
      <c r="F45" s="34">
        <f>('Student (20)'!O40+'Student (21)'!O40+'Student (22)'!O40+'Student (24)'!O40+'Student (25)'!O40+'Student (26)'!O40+'Student (27)'!O40+'Student (28)'!O40+'Student (29)'!O40+'Student (30)'!O40+'Student (31)'!O40+'Student (32)'!O40+'Student (33)'!O40+'Student (35)'!O40+'Student (36)'!O40)/$B$1</f>
        <v>1.0866666666666667E-2</v>
      </c>
      <c r="G45" s="34">
        <f>MAX(E45:F45)-MIN(E45:F45)</f>
        <v>0</v>
      </c>
      <c r="H45" s="34">
        <f t="shared" ref="H45:H52" si="6">(($F$13*C45)/(SUM($C$45:$C$52)))+(($G$13*F45)/(SUM($F$45:$F$52)))</f>
        <v>4.2673650646712436E-3</v>
      </c>
    </row>
    <row r="46" spans="1:8" x14ac:dyDescent="0.45">
      <c r="A46" s="31" t="s">
        <v>15</v>
      </c>
      <c r="B46" s="34">
        <f>('Student (20)'!N31+'Student (21)'!N31+'Student (22)'!N31+'Student (24)'!N31+'Student (25)'!N31+'Student (26)'!N31+'Student (27)'!N31+'Student (28)'!N31+'Student (29)'!N31+'Student (30)'!N31+'Student (31)'!N31+'Student (32)'!N31+'Student (33)'!N31+'Student (35)'!N31+'Student (36)'!N31)/$B$1</f>
        <v>6.2133333333333339E-2</v>
      </c>
      <c r="C46" s="34">
        <f>('Student (20)'!O31+'Student (21)'!O31+'Student (22)'!O31+'Student (24)'!O31+'Student (25)'!O31+'Student (26)'!O31+'Student (27)'!O31+'Student (28)'!O31+'Student (29)'!O31+'Student (30)'!O31+'Student (31)'!O31+'Student (32)'!O31+'Student (33)'!O31+'Student (35)'!O31+'Student (36)'!O31)/$B$1</f>
        <v>6.2133333333333339E-2</v>
      </c>
      <c r="D46" s="34">
        <f t="shared" ref="D46:D52" si="7">MAX(B46:C46)-MIN(B46:C46)</f>
        <v>0</v>
      </c>
      <c r="E46" s="34">
        <f>('Student (20)'!N41+'Student (21)'!N41+'Student (22)'!N41+'Student (24)'!N41+'Student (25)'!N41+'Student (26)'!N41+'Student (27)'!N41+'Student (28)'!N41+'Student (29)'!N41+'Student (30)'!N41+'Student (31)'!N41+'Student (32)'!N41+'Student (33)'!N41+'Student (35)'!N41+'Student (36)'!N41)/$B$1</f>
        <v>1.3259259259259259E-2</v>
      </c>
      <c r="F46" s="34">
        <f>('Student (20)'!O41+'Student (21)'!O41+'Student (22)'!O41+'Student (24)'!O41+'Student (25)'!O41+'Student (26)'!O41+'Student (27)'!O41+'Student (28)'!O41+'Student (29)'!O41+'Student (30)'!O41+'Student (31)'!O41+'Student (32)'!O41+'Student (33)'!O41+'Student (35)'!O41+'Student (36)'!O41)/$B$1</f>
        <v>8.3000000000000001E-3</v>
      </c>
      <c r="G46" s="34">
        <f t="shared" ref="G46:G52" si="8">MAX(E46:F46)-MIN(E46:F46)</f>
        <v>4.9592592592592587E-3</v>
      </c>
      <c r="H46" s="34">
        <f t="shared" si="6"/>
        <v>4.9147582662460852E-2</v>
      </c>
    </row>
    <row r="47" spans="1:8" x14ac:dyDescent="0.45">
      <c r="A47" s="31" t="s">
        <v>16</v>
      </c>
      <c r="B47" s="34">
        <f>('Student (20)'!N32+'Student (21)'!N32+'Student (22)'!N32+'Student (24)'!N32+'Student (25)'!N32+'Student (26)'!N32+'Student (27)'!N32+'Student (28)'!N32+'Student (29)'!N32+'Student (30)'!N32+'Student (31)'!N32+'Student (32)'!N32+'Student (33)'!N32+'Student (35)'!N32+'Student (36)'!N32)/$B$1</f>
        <v>0</v>
      </c>
      <c r="C47" s="34">
        <f>('Student (20)'!O32+'Student (21)'!O32+'Student (22)'!O32+'Student (24)'!O32+'Student (25)'!O32+'Student (26)'!O32+'Student (27)'!O32+'Student (28)'!O32+'Student (29)'!O32+'Student (30)'!O32+'Student (31)'!O32+'Student (32)'!O32+'Student (33)'!O32+'Student (35)'!O32+'Student (36)'!O32)/$B$1</f>
        <v>0</v>
      </c>
      <c r="D47" s="34">
        <f t="shared" si="7"/>
        <v>0</v>
      </c>
      <c r="E47" s="34">
        <f>('Student (20)'!N42+'Student (21)'!N42+'Student (22)'!N42+'Student (24)'!N42+'Student (25)'!N42+'Student (26)'!N42+'Student (27)'!N42+'Student (28)'!N42+'Student (29)'!N42+'Student (30)'!N42+'Student (31)'!N42+'Student (32)'!N42+'Student (33)'!N42+'Student (35)'!N42+'Student (36)'!N42)/$B$1</f>
        <v>0</v>
      </c>
      <c r="F47" s="34">
        <f>('Student (20)'!O42+'Student (21)'!O42+'Student (22)'!O42+'Student (24)'!O42+'Student (25)'!O42+'Student (26)'!O42+'Student (27)'!O42+'Student (28)'!O42+'Student (29)'!O42+'Student (30)'!O42+'Student (31)'!O42+'Student (32)'!O42+'Student (33)'!O42+'Student (35)'!O42+'Student (36)'!O42)/$B$1</f>
        <v>0</v>
      </c>
      <c r="G47" s="34">
        <f t="shared" si="8"/>
        <v>0</v>
      </c>
      <c r="H47" s="34">
        <f t="shared" si="6"/>
        <v>0</v>
      </c>
    </row>
    <row r="48" spans="1:8" x14ac:dyDescent="0.45">
      <c r="A48" s="31" t="s">
        <v>17</v>
      </c>
      <c r="B48" s="34">
        <f>('Student (20)'!N33+'Student (21)'!N33+'Student (22)'!N33+'Student (24)'!N33+'Student (25)'!N33+'Student (26)'!N33+'Student (27)'!N33+'Student (28)'!N33+'Student (29)'!N33+'Student (30)'!N33+'Student (31)'!N33+'Student (32)'!N33+'Student (33)'!N33+'Student (35)'!N33+'Student (36)'!N33)/$B$1</f>
        <v>0</v>
      </c>
      <c r="C48" s="34">
        <f>('Student (20)'!O33+'Student (21)'!O33+'Student (22)'!O33+'Student (24)'!O33+'Student (25)'!O33+'Student (26)'!O33+'Student (27)'!O33+'Student (28)'!O33+'Student (29)'!O33+'Student (30)'!O33+'Student (31)'!O33+'Student (32)'!O33+'Student (33)'!O33+'Student (35)'!O33+'Student (36)'!O33)/$B$1</f>
        <v>0</v>
      </c>
      <c r="D48" s="34">
        <f t="shared" si="7"/>
        <v>0</v>
      </c>
      <c r="E48" s="34">
        <f>('Student (20)'!N43+'Student (21)'!N43+'Student (22)'!N43+'Student (24)'!N43+'Student (25)'!N43+'Student (26)'!N43+'Student (27)'!N43+'Student (28)'!N43+'Student (29)'!N43+'Student (30)'!N43+'Student (31)'!N43+'Student (32)'!N43+'Student (33)'!N43+'Student (35)'!N43+'Student (36)'!N43)/$B$1</f>
        <v>0</v>
      </c>
      <c r="F48" s="34">
        <f>('Student (20)'!O43+'Student (21)'!O43+'Student (22)'!O43+'Student (24)'!O43+'Student (25)'!O43+'Student (26)'!O43+'Student (27)'!O43+'Student (28)'!O43+'Student (29)'!O43+'Student (30)'!O43+'Student (31)'!O43+'Student (32)'!O43+'Student (33)'!O43+'Student (35)'!O43+'Student (36)'!O43)/$B$1</f>
        <v>0</v>
      </c>
      <c r="G48" s="34">
        <f t="shared" si="8"/>
        <v>0</v>
      </c>
      <c r="H48" s="34">
        <f t="shared" si="6"/>
        <v>0</v>
      </c>
    </row>
    <row r="49" spans="1:10" x14ac:dyDescent="0.45">
      <c r="A49" s="31" t="s">
        <v>18</v>
      </c>
      <c r="B49" s="34">
        <f>('Student (20)'!N34+'Student (21)'!N34+'Student (22)'!N34+'Student (24)'!N34+'Student (25)'!N34+'Student (26)'!N34+'Student (27)'!N34+'Student (28)'!N34+'Student (29)'!N34+'Student (30)'!N34+'Student (31)'!N34+'Student (32)'!N34+'Student (33)'!N34+'Student (35)'!N34+'Student (36)'!N34)/$B$1</f>
        <v>0.22595555555555558</v>
      </c>
      <c r="C49" s="34">
        <f>('Student (20)'!O34+'Student (21)'!O34+'Student (22)'!O34+'Student (24)'!O34+'Student (25)'!O34+'Student (26)'!O34+'Student (27)'!O34+'Student (28)'!O34+'Student (29)'!O34+'Student (30)'!O34+'Student (31)'!O34+'Student (32)'!O34+'Student (33)'!O34+'Student (35)'!O34+'Student (36)'!O34)/$B$1</f>
        <v>0.2276</v>
      </c>
      <c r="D49" s="34">
        <f t="shared" si="7"/>
        <v>1.6444444444444206E-3</v>
      </c>
      <c r="E49" s="34">
        <f>('Student (20)'!N44+'Student (21)'!N44+'Student (22)'!N44+'Student (24)'!N44+'Student (25)'!N44+'Student (26)'!N44+'Student (27)'!N44+'Student (28)'!N44+'Student (29)'!N44+'Student (30)'!N44+'Student (31)'!N44+'Student (32)'!N44+'Student (33)'!N44+'Student (35)'!N44+'Student (36)'!N44)/$B$1</f>
        <v>5.4219047619047625E-2</v>
      </c>
      <c r="F49" s="34">
        <f>('Student (20)'!O44+'Student (21)'!O44+'Student (22)'!O44+'Student (24)'!O44+'Student (25)'!O44+'Student (26)'!O44+'Student (27)'!O44+'Student (28)'!O44+'Student (29)'!O44+'Student (30)'!O44+'Student (31)'!O44+'Student (32)'!O44+'Student (33)'!O44+'Student (35)'!O44+'Student (36)'!O44)/$B$1</f>
        <v>5.1666666666666666E-2</v>
      </c>
      <c r="G49" s="34">
        <f t="shared" si="8"/>
        <v>2.5523809523809587E-3</v>
      </c>
      <c r="H49" s="34">
        <f t="shared" si="6"/>
        <v>0.18838206135101318</v>
      </c>
    </row>
    <row r="50" spans="1:10" x14ac:dyDescent="0.45">
      <c r="A50" s="31" t="s">
        <v>19</v>
      </c>
      <c r="B50" s="34">
        <f>('Student (20)'!N35+'Student (21)'!N35+'Student (22)'!N35+'Student (24)'!N35+'Student (25)'!N35+'Student (26)'!N35+'Student (27)'!N35+'Student (28)'!N35+'Student (29)'!N35+'Student (30)'!N35+'Student (31)'!N35+'Student (32)'!N35+'Student (33)'!N35+'Student (35)'!N35+'Student (36)'!N35)/$B$1</f>
        <v>0.93461682539682533</v>
      </c>
      <c r="C50" s="34">
        <f>('Student (20)'!O35+'Student (21)'!O35+'Student (22)'!O35+'Student (24)'!O35+'Student (25)'!O35+'Student (26)'!O35+'Student (27)'!O35+'Student (28)'!O35+'Student (29)'!O35+'Student (30)'!O35+'Student (31)'!O35+'Student (32)'!O35+'Student (33)'!O35+'Student (35)'!O35+'Student (36)'!O35)/$B$1</f>
        <v>0.96556666666666657</v>
      </c>
      <c r="D50" s="34">
        <f t="shared" si="7"/>
        <v>3.0949841269841238E-2</v>
      </c>
      <c r="E50" s="34">
        <f>('Student (20)'!N45+'Student (21)'!N45+'Student (22)'!N45+'Student (24)'!N45+'Student (25)'!N45+'Student (26)'!N45+'Student (27)'!N45+'Student (28)'!N45+'Student (29)'!N45+'Student (30)'!N45+'Student (31)'!N45+'Student (32)'!N45+'Student (33)'!N45+'Student (35)'!N45+'Student (36)'!N45)/$B$1</f>
        <v>4.3933333333333338E-2</v>
      </c>
      <c r="F50" s="34">
        <f>('Student (20)'!O45+'Student (21)'!O45+'Student (22)'!O45+'Student (24)'!O45+'Student (25)'!O45+'Student (26)'!O45+'Student (27)'!O45+'Student (28)'!O45+'Student (29)'!O45+'Student (30)'!O45+'Student (31)'!O45+'Student (32)'!O45+'Student (33)'!O45+'Student (35)'!O45+'Student (36)'!O45)/$B$1</f>
        <v>4.3933333333333338E-2</v>
      </c>
      <c r="G50" s="34">
        <f t="shared" si="8"/>
        <v>0</v>
      </c>
      <c r="H50" s="34">
        <f t="shared" si="6"/>
        <v>0.73036545897194616</v>
      </c>
    </row>
    <row r="51" spans="1:10" x14ac:dyDescent="0.45">
      <c r="A51" s="31" t="s">
        <v>20</v>
      </c>
      <c r="B51" s="34">
        <f>('Student (20)'!N36+'Student (21)'!N36+'Student (22)'!N36+'Student (24)'!N36+'Student (25)'!N36+'Student (26)'!N36+'Student (27)'!N36+'Student (28)'!N36+'Student (29)'!N36+'Student (30)'!N36+'Student (31)'!N36+'Student (32)'!N36+'Student (33)'!N36+'Student (35)'!N36+'Student (36)'!N36)/$B$1</f>
        <v>0</v>
      </c>
      <c r="C51" s="34">
        <f>('Student (20)'!O36+'Student (21)'!O36+'Student (22)'!O36+'Student (24)'!O36+'Student (25)'!O36+'Student (26)'!O36+'Student (27)'!O36+'Student (28)'!O36+'Student (29)'!O36+'Student (30)'!O36+'Student (31)'!O36+'Student (32)'!O36+'Student (33)'!O36+'Student (35)'!O36+'Student (36)'!O36)/$B$1</f>
        <v>0</v>
      </c>
      <c r="D51" s="34">
        <f t="shared" si="7"/>
        <v>0</v>
      </c>
      <c r="E51" s="34">
        <f>('Student (20)'!N46+'Student (21)'!N46+'Student (22)'!N46+'Student (24)'!N46+'Student (25)'!N46+'Student (26)'!N46+'Student (27)'!N46+'Student (28)'!N46+'Student (29)'!N46+'Student (30)'!N46+'Student (31)'!N46+'Student (32)'!N46+'Student (33)'!N46+'Student (35)'!N46+'Student (36)'!N46)/$B$1</f>
        <v>3.0099973544973544E-2</v>
      </c>
      <c r="F51" s="34">
        <f>('Student (20)'!O46+'Student (21)'!O46+'Student (22)'!O46+'Student (24)'!O46+'Student (25)'!O46+'Student (26)'!O46+'Student (27)'!O46+'Student (28)'!O46+'Student (29)'!O46+'Student (30)'!O46+'Student (31)'!O46+'Student (32)'!O46+'Student (33)'!O46+'Student (35)'!O46+'Student (36)'!O46)/$B$1</f>
        <v>2.3933333333333331E-2</v>
      </c>
      <c r="G51" s="34">
        <f t="shared" si="8"/>
        <v>6.1666402116402133E-3</v>
      </c>
      <c r="H51" s="34">
        <f t="shared" si="6"/>
        <v>9.3986752037851298E-3</v>
      </c>
    </row>
    <row r="52" spans="1:10" x14ac:dyDescent="0.45">
      <c r="A52" s="31" t="s">
        <v>24</v>
      </c>
      <c r="B52" s="34">
        <f>('Student (20)'!N37+'Student (21)'!N37+'Student (22)'!N37+'Student (24)'!N37+'Student (25)'!N37+'Student (26)'!N37+'Student (27)'!N37+'Student (28)'!N37+'Student (29)'!N37+'Student (30)'!N37+'Student (31)'!N37+'Student (32)'!N37+'Student (33)'!N37+'Student (35)'!N37+'Student (36)'!N37)/$B$1</f>
        <v>0</v>
      </c>
      <c r="C52" s="34">
        <f>('Student (20)'!O37+'Student (21)'!O37+'Student (22)'!O37+'Student (24)'!O37+'Student (25)'!O37+'Student (26)'!O37+'Student (27)'!O37+'Student (28)'!O37+'Student (29)'!O37+'Student (30)'!O37+'Student (31)'!O37+'Student (32)'!O37+'Student (33)'!O37+'Student (35)'!O37+'Student (36)'!O37)/$B$1</f>
        <v>0</v>
      </c>
      <c r="D52" s="34">
        <f t="shared" si="7"/>
        <v>0</v>
      </c>
      <c r="E52" s="34">
        <f>('Student (20)'!N47+'Student (21)'!N47+'Student (22)'!N47+'Student (24)'!N47+'Student (25)'!N47+'Student (26)'!N47+'Student (27)'!N47+'Student (28)'!N47+'Student (29)'!N47+'Student (30)'!N47+'Student (31)'!N47+'Student (32)'!N47+'Student (33)'!N47+'Student (35)'!N47+'Student (36)'!N47)/$B$1</f>
        <v>1.0188888888888888E-2</v>
      </c>
      <c r="F52" s="34">
        <f>('Student (20)'!O47+'Student (21)'!O47+'Student (22)'!O47+'Student (24)'!O47+'Student (25)'!O47+'Student (26)'!O47+'Student (27)'!O47+'Student (28)'!O47+'Student (29)'!O47+'Student (30)'!O47+'Student (31)'!O47+'Student (32)'!O47+'Student (33)'!O47+'Student (35)'!O47+'Student (36)'!O47)/$B$1</f>
        <v>5.3333333333333332E-3</v>
      </c>
      <c r="G52" s="34">
        <f t="shared" si="8"/>
        <v>4.8555555555555548E-3</v>
      </c>
      <c r="H52" s="34">
        <f t="shared" si="6"/>
        <v>2.0944123016791378E-3</v>
      </c>
    </row>
    <row r="53" spans="1:10" x14ac:dyDescent="0.45">
      <c r="A53" s="31" t="s">
        <v>41</v>
      </c>
      <c r="B53" s="43">
        <f>('Student (20)'!Q15+'Student (21)'!Q15+'Student (22)'!Q15+'Student (24)'!Q15+'Student (25)'!Q15+'Student (26)'!Q15+'Student (27)'!Q15+'Student (28)'!Q15+'Student (29)'!Q15+'Student (30)'!Q15+'Student (31)'!Q15+'Student (32)'!Q15+'Student (33)'!Q15+'Student (35)'!Q15+'Student (36)'!Q15)/B1</f>
        <v>1.6344444444444464E-2</v>
      </c>
      <c r="C53" s="43"/>
      <c r="D53" s="43"/>
      <c r="E53" s="43"/>
      <c r="F53" s="43"/>
      <c r="G53" s="43"/>
      <c r="H53" s="34"/>
    </row>
    <row r="54" spans="1:10" x14ac:dyDescent="0.45">
      <c r="B54" s="12"/>
      <c r="C54" s="12"/>
      <c r="D54" s="12"/>
      <c r="E54" s="12"/>
      <c r="F54" s="12"/>
      <c r="G54" s="12"/>
      <c r="H54" s="8"/>
    </row>
    <row r="55" spans="1:10" x14ac:dyDescent="0.45">
      <c r="B55" s="37"/>
      <c r="C55" s="37"/>
      <c r="D55" s="37"/>
      <c r="E55" s="37"/>
      <c r="F55" s="37"/>
      <c r="G55" s="37"/>
    </row>
    <row r="56" spans="1:10" x14ac:dyDescent="0.45">
      <c r="B56" s="38"/>
      <c r="C56" s="38"/>
      <c r="D56" s="38"/>
      <c r="E56" s="38"/>
      <c r="F56" s="38"/>
      <c r="G56" s="38"/>
    </row>
    <row r="57" spans="1:10" x14ac:dyDescent="0.45">
      <c r="B57" s="38"/>
      <c r="C57" s="38"/>
      <c r="D57" s="38"/>
      <c r="E57" s="10"/>
      <c r="F57" s="10"/>
      <c r="G57" s="10"/>
    </row>
    <row r="58" spans="1:10" x14ac:dyDescent="0.45">
      <c r="B58" s="10"/>
      <c r="C58" s="10"/>
      <c r="D58" s="10"/>
      <c r="E58" s="10"/>
      <c r="F58" s="10"/>
      <c r="G58" s="10"/>
    </row>
    <row r="60" spans="1:10" x14ac:dyDescent="0.45">
      <c r="C60" s="11"/>
      <c r="D60" s="22"/>
      <c r="E60" s="22"/>
      <c r="F60" s="23"/>
      <c r="G60" s="22"/>
      <c r="H60" s="22"/>
      <c r="I60" s="22"/>
      <c r="J60" s="22"/>
    </row>
    <row r="61" spans="1:10" x14ac:dyDescent="0.45">
      <c r="C61" s="11"/>
      <c r="D61" s="22"/>
      <c r="E61" s="22"/>
      <c r="F61" s="23"/>
      <c r="G61" s="22"/>
      <c r="H61" s="22"/>
      <c r="I61" s="22"/>
      <c r="J61" s="22"/>
    </row>
    <row r="62" spans="1:10" x14ac:dyDescent="0.45">
      <c r="C62" s="21"/>
      <c r="D62" s="22"/>
      <c r="E62" s="22"/>
      <c r="F62" s="21"/>
      <c r="G62" s="22"/>
      <c r="H62" s="22"/>
      <c r="I62" s="22"/>
      <c r="J62" s="22"/>
    </row>
    <row r="63" spans="1:10" x14ac:dyDescent="0.45">
      <c r="C63" s="15"/>
      <c r="D63" s="22"/>
      <c r="E63" s="22"/>
      <c r="F63" s="21"/>
      <c r="G63" s="22"/>
      <c r="H63" s="22"/>
      <c r="I63" s="22"/>
      <c r="J63" s="22"/>
    </row>
    <row r="64" spans="1:10" x14ac:dyDescent="0.45">
      <c r="B64" s="15"/>
      <c r="C64" s="11"/>
      <c r="D64" s="22"/>
      <c r="E64" s="22"/>
      <c r="F64" s="23"/>
      <c r="G64" s="22"/>
      <c r="H64" s="22"/>
      <c r="I64" s="21"/>
      <c r="J64" s="22"/>
    </row>
    <row r="65" spans="2:12" x14ac:dyDescent="0.45">
      <c r="C65" s="11"/>
      <c r="D65" s="22"/>
      <c r="E65" s="22"/>
      <c r="F65" s="23"/>
      <c r="G65" s="22"/>
      <c r="H65" s="22"/>
      <c r="I65" s="22"/>
      <c r="J65" s="22"/>
    </row>
    <row r="66" spans="2:12" x14ac:dyDescent="0.45">
      <c r="C66" s="11"/>
      <c r="D66" s="22"/>
      <c r="E66" s="22"/>
      <c r="F66" s="23"/>
      <c r="G66" s="22"/>
      <c r="H66" s="22"/>
      <c r="I66" s="22"/>
      <c r="J66" s="22"/>
    </row>
    <row r="67" spans="2:12" x14ac:dyDescent="0.45">
      <c r="C67" s="11"/>
      <c r="D67" s="22"/>
      <c r="E67" s="22"/>
      <c r="F67" s="23"/>
      <c r="G67" s="22"/>
      <c r="H67" s="22"/>
      <c r="I67" s="22"/>
      <c r="J67" s="22"/>
    </row>
    <row r="68" spans="2:12" x14ac:dyDescent="0.4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</row>
    <row r="72" spans="2:12" x14ac:dyDescent="0.45">
      <c r="B72" s="8"/>
      <c r="C72" s="8"/>
      <c r="D72" s="8"/>
      <c r="E72" s="8"/>
      <c r="F72" s="8"/>
      <c r="G72" s="8"/>
      <c r="H72" s="8"/>
      <c r="I72" s="8"/>
    </row>
    <row r="73" spans="2:12" x14ac:dyDescent="0.45">
      <c r="B73" s="8"/>
      <c r="C73" s="8"/>
      <c r="D73" s="8"/>
      <c r="E73" s="8"/>
      <c r="F73" s="8"/>
      <c r="G73" s="8"/>
      <c r="H73" s="8"/>
      <c r="I73" s="8"/>
    </row>
    <row r="74" spans="2:12" x14ac:dyDescent="0.45">
      <c r="B74" s="8"/>
      <c r="C74" s="8"/>
      <c r="D74" s="8"/>
      <c r="E74" s="8"/>
      <c r="F74" s="8"/>
      <c r="G74" s="8"/>
      <c r="H74" s="8"/>
      <c r="I74" s="8"/>
    </row>
    <row r="75" spans="2:12" x14ac:dyDescent="0.45">
      <c r="B75" s="8"/>
      <c r="C75" s="8"/>
      <c r="D75" s="8"/>
      <c r="E75" s="8"/>
      <c r="F75" s="8"/>
      <c r="G75" s="8"/>
      <c r="H75" s="8"/>
      <c r="I75" s="8"/>
    </row>
    <row r="76" spans="2:12" x14ac:dyDescent="0.45">
      <c r="B76" s="8"/>
      <c r="C76" s="8"/>
      <c r="D76" s="8"/>
      <c r="E76" s="8"/>
      <c r="F76" s="8"/>
      <c r="G76" s="8"/>
      <c r="H76" s="8"/>
      <c r="I76" s="8"/>
    </row>
    <row r="77" spans="2:12" x14ac:dyDescent="0.45">
      <c r="B77" s="8"/>
      <c r="C77" s="8"/>
      <c r="D77" s="8"/>
      <c r="E77" s="8"/>
      <c r="F77" s="8"/>
      <c r="G77" s="8"/>
      <c r="H77" s="8"/>
      <c r="I77" s="8"/>
    </row>
    <row r="78" spans="2:12" x14ac:dyDescent="0.45">
      <c r="B78" s="8"/>
      <c r="C78" s="8"/>
      <c r="D78" s="8"/>
      <c r="E78" s="8"/>
      <c r="F78" s="8"/>
      <c r="G78" s="8"/>
      <c r="H78" s="8"/>
      <c r="I78" s="8"/>
    </row>
    <row r="79" spans="2:12" x14ac:dyDescent="0.45">
      <c r="B79" s="8"/>
      <c r="C79" s="8"/>
      <c r="D79" s="8"/>
      <c r="E79" s="8"/>
      <c r="F79" s="8"/>
      <c r="G79" s="8"/>
      <c r="H79" s="8"/>
      <c r="I79" s="8"/>
    </row>
  </sheetData>
  <mergeCells count="24">
    <mergeCell ref="B55:G55"/>
    <mergeCell ref="B56:G56"/>
    <mergeCell ref="B57:D57"/>
    <mergeCell ref="B27:G27"/>
    <mergeCell ref="B40:G40"/>
    <mergeCell ref="B53:G53"/>
    <mergeCell ref="B30:D30"/>
    <mergeCell ref="E30:G30"/>
    <mergeCell ref="B42:G42"/>
    <mergeCell ref="B43:D43"/>
    <mergeCell ref="E43:G43"/>
    <mergeCell ref="D1:G1"/>
    <mergeCell ref="B16:G16"/>
    <mergeCell ref="B17:D17"/>
    <mergeCell ref="E17:G17"/>
    <mergeCell ref="B29:G29"/>
    <mergeCell ref="B2:G2"/>
    <mergeCell ref="B15:G15"/>
    <mergeCell ref="B3:C3"/>
    <mergeCell ref="D3:E3"/>
    <mergeCell ref="F3:G3"/>
    <mergeCell ref="B14:C14"/>
    <mergeCell ref="D14:E14"/>
    <mergeCell ref="F14:G14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FDE8-F65B-4FC2-97AE-D15ED4D4A8EA}">
  <dimension ref="A1:R60"/>
  <sheetViews>
    <sheetView workbookViewId="0">
      <selection activeCell="P9" sqref="P9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18</v>
      </c>
      <c r="C3" s="9">
        <v>0.88</v>
      </c>
      <c r="D3" t="s">
        <v>19</v>
      </c>
      <c r="E3" s="8">
        <v>0.113</v>
      </c>
      <c r="G3" t="s">
        <v>3</v>
      </c>
      <c r="H3" t="s">
        <v>19</v>
      </c>
      <c r="I3" s="8">
        <v>0.999</v>
      </c>
      <c r="J3" t="s">
        <v>18</v>
      </c>
      <c r="K3" s="8">
        <v>1E-3</v>
      </c>
      <c r="M3" t="s">
        <v>3</v>
      </c>
      <c r="N3" t="s">
        <v>19</v>
      </c>
      <c r="O3" s="8">
        <v>1</v>
      </c>
      <c r="P3" t="s">
        <v>40</v>
      </c>
      <c r="Q3" s="8">
        <v>0</v>
      </c>
    </row>
    <row r="4" spans="1:17" x14ac:dyDescent="0.45">
      <c r="A4" t="s">
        <v>4</v>
      </c>
      <c r="B4" t="s">
        <v>18</v>
      </c>
      <c r="C4" s="9">
        <v>1</v>
      </c>
      <c r="D4" t="s">
        <v>40</v>
      </c>
      <c r="E4" s="8">
        <v>0</v>
      </c>
      <c r="G4" t="s">
        <v>4</v>
      </c>
      <c r="H4" t="s">
        <v>19</v>
      </c>
      <c r="I4" s="8">
        <v>0.999</v>
      </c>
      <c r="J4" t="s">
        <v>20</v>
      </c>
      <c r="K4" s="8">
        <v>1E-3</v>
      </c>
      <c r="M4" t="s">
        <v>4</v>
      </c>
      <c r="N4" t="s">
        <v>19</v>
      </c>
      <c r="O4" s="8">
        <v>1</v>
      </c>
      <c r="P4" t="s">
        <v>40</v>
      </c>
      <c r="Q4" s="8">
        <v>0</v>
      </c>
    </row>
    <row r="5" spans="1:17" x14ac:dyDescent="0.45">
      <c r="A5" t="s">
        <v>5</v>
      </c>
      <c r="B5" t="s">
        <v>18</v>
      </c>
      <c r="C5" s="9">
        <v>1</v>
      </c>
      <c r="D5" t="s">
        <v>40</v>
      </c>
      <c r="E5" s="8">
        <v>0</v>
      </c>
      <c r="G5" t="s">
        <v>5</v>
      </c>
      <c r="H5" t="s">
        <v>19</v>
      </c>
      <c r="I5" s="8">
        <v>0.998</v>
      </c>
      <c r="J5" t="s">
        <v>20</v>
      </c>
      <c r="K5" s="8">
        <v>1E-3</v>
      </c>
      <c r="M5" t="s">
        <v>5</v>
      </c>
      <c r="N5" t="s">
        <v>19</v>
      </c>
      <c r="O5" s="8">
        <v>1</v>
      </c>
      <c r="P5" t="s">
        <v>40</v>
      </c>
      <c r="Q5" s="8">
        <v>0</v>
      </c>
    </row>
    <row r="6" spans="1:17" x14ac:dyDescent="0.45">
      <c r="A6" t="s">
        <v>6</v>
      </c>
      <c r="B6" t="s">
        <v>18</v>
      </c>
      <c r="C6" s="9">
        <v>0.98099999999999998</v>
      </c>
      <c r="D6" t="s">
        <v>19</v>
      </c>
      <c r="E6" s="8">
        <v>1.9E-2</v>
      </c>
      <c r="G6" t="s">
        <v>6</v>
      </c>
      <c r="H6" t="s">
        <v>19</v>
      </c>
      <c r="I6" s="8">
        <v>0.999</v>
      </c>
      <c r="J6" t="s">
        <v>40</v>
      </c>
      <c r="K6" s="8">
        <v>0</v>
      </c>
      <c r="M6" t="s">
        <v>6</v>
      </c>
      <c r="N6" t="s">
        <v>19</v>
      </c>
      <c r="O6" s="8">
        <v>0.998</v>
      </c>
      <c r="P6" t="s">
        <v>20</v>
      </c>
      <c r="Q6" s="8">
        <v>2E-3</v>
      </c>
    </row>
    <row r="7" spans="1:17" x14ac:dyDescent="0.45">
      <c r="A7" t="s">
        <v>7</v>
      </c>
      <c r="B7" t="s">
        <v>18</v>
      </c>
      <c r="C7" s="9">
        <v>0.95099999999999996</v>
      </c>
      <c r="D7" t="s">
        <v>15</v>
      </c>
      <c r="E7" s="8">
        <v>2.8000000000000001E-2</v>
      </c>
      <c r="G7" t="s">
        <v>7</v>
      </c>
      <c r="H7" t="s">
        <v>19</v>
      </c>
      <c r="I7" s="8">
        <v>0.999</v>
      </c>
      <c r="J7" t="s">
        <v>40</v>
      </c>
      <c r="K7" s="8">
        <v>0</v>
      </c>
      <c r="M7" t="s">
        <v>7</v>
      </c>
      <c r="N7" t="s">
        <v>19</v>
      </c>
      <c r="O7" s="8">
        <v>1</v>
      </c>
      <c r="P7" t="s">
        <v>40</v>
      </c>
      <c r="Q7" s="8">
        <v>0</v>
      </c>
    </row>
    <row r="8" spans="1:17" x14ac:dyDescent="0.45">
      <c r="A8" t="s">
        <v>8</v>
      </c>
      <c r="B8" t="s">
        <v>19</v>
      </c>
      <c r="C8" s="9">
        <v>0.999</v>
      </c>
      <c r="D8" t="s">
        <v>40</v>
      </c>
      <c r="E8" s="8">
        <v>0</v>
      </c>
      <c r="G8" t="s">
        <v>8</v>
      </c>
      <c r="H8" t="s">
        <v>19</v>
      </c>
      <c r="I8" s="8">
        <v>0.999</v>
      </c>
      <c r="J8" t="s">
        <v>20</v>
      </c>
      <c r="K8" s="8">
        <v>1E-3</v>
      </c>
      <c r="M8" t="s">
        <v>8</v>
      </c>
      <c r="N8" t="s">
        <v>19</v>
      </c>
      <c r="O8" s="8">
        <v>0.999</v>
      </c>
      <c r="P8" t="s">
        <v>20</v>
      </c>
      <c r="Q8" s="8">
        <v>1E-3</v>
      </c>
    </row>
    <row r="9" spans="1:17" x14ac:dyDescent="0.45">
      <c r="A9" t="s">
        <v>9</v>
      </c>
      <c r="B9" t="s">
        <v>18</v>
      </c>
      <c r="C9" s="9">
        <v>0.98199999999999998</v>
      </c>
      <c r="D9" t="s">
        <v>19</v>
      </c>
      <c r="E9" s="8">
        <v>1.7999999999999999E-2</v>
      </c>
      <c r="G9" t="s">
        <v>9</v>
      </c>
      <c r="H9" t="s">
        <v>19</v>
      </c>
      <c r="I9" s="8">
        <v>1</v>
      </c>
      <c r="J9" t="s">
        <v>40</v>
      </c>
      <c r="K9" s="8">
        <v>0</v>
      </c>
      <c r="M9" t="s">
        <v>9</v>
      </c>
      <c r="N9" t="s">
        <v>19</v>
      </c>
      <c r="O9" s="8">
        <v>0.999</v>
      </c>
      <c r="P9" t="s">
        <v>20</v>
      </c>
      <c r="Q9" s="8">
        <v>1E-3</v>
      </c>
    </row>
    <row r="10" spans="1:17" x14ac:dyDescent="0.45">
      <c r="A10" t="s">
        <v>10</v>
      </c>
      <c r="B10" t="s">
        <v>19</v>
      </c>
      <c r="C10" s="9">
        <v>0.999</v>
      </c>
      <c r="D10" t="s">
        <v>40</v>
      </c>
      <c r="E10" s="8">
        <v>0</v>
      </c>
      <c r="G10" t="s">
        <v>10</v>
      </c>
      <c r="H10" t="s">
        <v>19</v>
      </c>
      <c r="I10" s="8">
        <v>1</v>
      </c>
      <c r="J10" t="s">
        <v>40</v>
      </c>
      <c r="K10" s="8">
        <v>0</v>
      </c>
      <c r="M10" t="s">
        <v>10</v>
      </c>
      <c r="N10" t="s">
        <v>19</v>
      </c>
      <c r="O10" s="8">
        <v>0.999</v>
      </c>
      <c r="P10" t="s">
        <v>20</v>
      </c>
      <c r="Q10" s="8">
        <v>1E-3</v>
      </c>
    </row>
    <row r="11" spans="1:17" x14ac:dyDescent="0.45">
      <c r="A11" t="s">
        <v>11</v>
      </c>
      <c r="B11" t="s">
        <v>19</v>
      </c>
      <c r="C11" s="9">
        <v>1</v>
      </c>
      <c r="D11" t="s">
        <v>40</v>
      </c>
      <c r="E11" s="8">
        <v>0</v>
      </c>
      <c r="G11" t="s">
        <v>11</v>
      </c>
      <c r="H11" t="s">
        <v>19</v>
      </c>
      <c r="I11" s="8">
        <v>0.999</v>
      </c>
      <c r="J11" t="s">
        <v>20</v>
      </c>
      <c r="K11" s="8">
        <v>1E-3</v>
      </c>
      <c r="M11" t="s">
        <v>11</v>
      </c>
      <c r="N11" t="s">
        <v>19</v>
      </c>
      <c r="O11" s="8">
        <v>0.999</v>
      </c>
      <c r="P11" t="s">
        <v>20</v>
      </c>
      <c r="Q11" s="8">
        <v>1E-3</v>
      </c>
    </row>
    <row r="12" spans="1:17" x14ac:dyDescent="0.45">
      <c r="A12" t="s">
        <v>23</v>
      </c>
      <c r="B12" t="s">
        <v>19</v>
      </c>
      <c r="C12" s="9">
        <v>1</v>
      </c>
      <c r="D12" t="s">
        <v>40</v>
      </c>
      <c r="E12" s="8">
        <v>0</v>
      </c>
      <c r="G12" t="s">
        <v>23</v>
      </c>
      <c r="H12" t="s">
        <v>19</v>
      </c>
      <c r="I12" s="8">
        <v>0.999</v>
      </c>
      <c r="J12" t="s">
        <v>20</v>
      </c>
      <c r="K12" s="8">
        <v>1E-3</v>
      </c>
      <c r="M12" t="s">
        <v>23</v>
      </c>
      <c r="N12" t="s">
        <v>19</v>
      </c>
      <c r="O12" s="8">
        <v>1</v>
      </c>
      <c r="P12" t="s">
        <v>40</v>
      </c>
      <c r="Q12" s="8">
        <v>0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0.97919999999999985</v>
      </c>
      <c r="D14" t="s">
        <v>13</v>
      </c>
      <c r="E14" s="13">
        <f>SUM(E3:E12)/B15</f>
        <v>1.78E-2</v>
      </c>
      <c r="G14" t="s">
        <v>28</v>
      </c>
      <c r="H14" s="4" t="s">
        <v>12</v>
      </c>
      <c r="I14" s="13">
        <f>SUM(I3:I12)/H15</f>
        <v>0.99909999999999999</v>
      </c>
      <c r="J14" t="s">
        <v>13</v>
      </c>
      <c r="K14" s="13">
        <f>SUM(K3:K12)/H15</f>
        <v>6.0000000000000006E-4</v>
      </c>
      <c r="M14" t="s">
        <v>28</v>
      </c>
      <c r="N14" s="4" t="s">
        <v>12</v>
      </c>
      <c r="O14" s="13">
        <f>SUM(O3:O12)/N15</f>
        <v>0.99939999999999996</v>
      </c>
      <c r="P14" t="s">
        <v>13</v>
      </c>
      <c r="Q14" s="13">
        <f>SUM(Q3:Q12)/N15</f>
        <v>6.0000000000000006E-4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3.0000000000001137E-3</v>
      </c>
      <c r="G15" s="19" t="s">
        <v>42</v>
      </c>
      <c r="H15">
        <f>10-COUNTIF(H3:H12,"None")</f>
        <v>10</v>
      </c>
      <c r="J15" t="s">
        <v>41</v>
      </c>
      <c r="K15" s="13">
        <f>1-((I14+K14)/1)</f>
        <v>2.9999999999996696E-4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0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1</v>
      </c>
      <c r="E19" s="4">
        <f t="shared" si="2"/>
        <v>0.25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0</v>
      </c>
      <c r="K19" s="4">
        <f t="shared" ref="K19:K25" si="11">J19/SUM(J$18:J$25)</f>
        <v>0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0</v>
      </c>
      <c r="Q19" s="4">
        <f t="shared" ref="Q19:Q25" si="14">P19/SUM(P$18:P$25)</f>
        <v>0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6</v>
      </c>
      <c r="C22" s="4">
        <f t="shared" si="8"/>
        <v>0.6</v>
      </c>
      <c r="D22">
        <f t="shared" si="1"/>
        <v>0</v>
      </c>
      <c r="E22" s="4">
        <f t="shared" si="2"/>
        <v>0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1</v>
      </c>
      <c r="K22" s="4">
        <f t="shared" si="11"/>
        <v>0.16666666666666666</v>
      </c>
      <c r="M22" t="str">
        <f t="shared" si="12"/>
        <v>Happiness</v>
      </c>
      <c r="N22">
        <f t="shared" si="5"/>
        <v>0</v>
      </c>
      <c r="O22" s="4">
        <f t="shared" si="13"/>
        <v>0</v>
      </c>
      <c r="P22">
        <f t="shared" si="6"/>
        <v>0</v>
      </c>
      <c r="Q22" s="4">
        <f t="shared" si="14"/>
        <v>0</v>
      </c>
    </row>
    <row r="23" spans="1:17" x14ac:dyDescent="0.45">
      <c r="A23" t="str">
        <f t="shared" si="7"/>
        <v>Neutral</v>
      </c>
      <c r="B23">
        <f t="shared" si="0"/>
        <v>4</v>
      </c>
      <c r="C23" s="4">
        <f t="shared" si="8"/>
        <v>0.4</v>
      </c>
      <c r="D23">
        <f t="shared" si="1"/>
        <v>3</v>
      </c>
      <c r="E23" s="4">
        <f t="shared" si="2"/>
        <v>0.75</v>
      </c>
      <c r="G23" t="str">
        <f t="shared" si="9"/>
        <v>Neutral</v>
      </c>
      <c r="H23">
        <f t="shared" si="3"/>
        <v>10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10</v>
      </c>
      <c r="O23" s="4">
        <f t="shared" si="13"/>
        <v>1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0</v>
      </c>
      <c r="E24" s="4">
        <f t="shared" si="2"/>
        <v>0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5</v>
      </c>
      <c r="K24" s="4">
        <f t="shared" si="11"/>
        <v>0.83333333333333337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5</v>
      </c>
      <c r="Q24" s="4">
        <f t="shared" si="14"/>
        <v>1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4"/>
      <c r="B28" s="38" t="s">
        <v>12</v>
      </c>
      <c r="C28" s="38"/>
      <c r="D28" s="38"/>
      <c r="E28" s="24"/>
      <c r="G28" s="24"/>
      <c r="H28" s="38" t="s">
        <v>12</v>
      </c>
      <c r="I28" s="38"/>
      <c r="J28" s="38"/>
      <c r="K28" s="24"/>
      <c r="M28" s="24"/>
      <c r="N28" s="38" t="s">
        <v>12</v>
      </c>
      <c r="O28" s="38"/>
      <c r="P28" s="38"/>
      <c r="Q28" s="24"/>
    </row>
    <row r="29" spans="1:17" x14ac:dyDescent="0.45">
      <c r="A29" s="24"/>
      <c r="B29" s="24" t="s">
        <v>35</v>
      </c>
      <c r="C29" s="24" t="s">
        <v>36</v>
      </c>
      <c r="D29" s="24" t="s">
        <v>37</v>
      </c>
      <c r="E29" s="24"/>
      <c r="G29" s="24"/>
      <c r="H29" s="24" t="s">
        <v>35</v>
      </c>
      <c r="I29" s="24" t="s">
        <v>36</v>
      </c>
      <c r="J29" s="24" t="s">
        <v>37</v>
      </c>
      <c r="K29" s="24"/>
      <c r="M29" s="24"/>
      <c r="N29" s="24" t="s">
        <v>35</v>
      </c>
      <c r="O29" s="24" t="s">
        <v>36</v>
      </c>
      <c r="P29" s="24" t="s">
        <v>37</v>
      </c>
      <c r="Q29" s="24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>
        <f>_xlfn.MODE.SNGL(C3:C7)</f>
        <v>1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>
        <f>_xlfn.MODE.SNGL(I3:I7)</f>
        <v>0.999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>
        <f>_xlfn.MODE.SNGL(O3:O7)</f>
        <v>1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0.96566666666666656</v>
      </c>
      <c r="C34" s="8">
        <f t="shared" si="16"/>
        <v>0.98150000000000004</v>
      </c>
      <c r="E34" s="9"/>
      <c r="G34" t="s">
        <v>18</v>
      </c>
      <c r="H34" s="8">
        <f t="shared" si="18"/>
        <v>0</v>
      </c>
      <c r="I34" s="8">
        <f t="shared" si="19"/>
        <v>0</v>
      </c>
      <c r="K34" s="9"/>
      <c r="M34" t="s">
        <v>18</v>
      </c>
      <c r="N34" s="8">
        <f t="shared" si="20"/>
        <v>0</v>
      </c>
      <c r="O34" s="8">
        <f t="shared" si="17"/>
        <v>0</v>
      </c>
      <c r="Q34" s="9"/>
    </row>
    <row r="35" spans="1:18" x14ac:dyDescent="0.45">
      <c r="A35" t="s">
        <v>19</v>
      </c>
      <c r="B35" s="8">
        <f t="shared" si="15"/>
        <v>0.99950000000000006</v>
      </c>
      <c r="C35" s="8">
        <f t="shared" si="16"/>
        <v>0.99950000000000006</v>
      </c>
      <c r="E35" s="9"/>
      <c r="G35" t="s">
        <v>19</v>
      </c>
      <c r="H35" s="8">
        <f t="shared" si="18"/>
        <v>0.99909999999999999</v>
      </c>
      <c r="I35" s="8">
        <f t="shared" si="19"/>
        <v>0.999</v>
      </c>
      <c r="K35" s="9"/>
      <c r="M35" t="s">
        <v>19</v>
      </c>
      <c r="N35" s="8">
        <f t="shared" si="20"/>
        <v>0.99939999999999996</v>
      </c>
      <c r="O35" s="8">
        <f t="shared" si="17"/>
        <v>0.99950000000000006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4"/>
      <c r="B38" s="38" t="s">
        <v>13</v>
      </c>
      <c r="C38" s="38"/>
      <c r="D38" s="38"/>
      <c r="E38" s="24"/>
      <c r="G38" s="24"/>
      <c r="H38" s="38" t="s">
        <v>13</v>
      </c>
      <c r="I38" s="38"/>
      <c r="J38" s="38"/>
      <c r="K38" s="24"/>
      <c r="M38" s="24"/>
      <c r="N38" s="38" t="s">
        <v>13</v>
      </c>
      <c r="O38" s="38"/>
      <c r="P38" s="38"/>
      <c r="Q38" s="24"/>
    </row>
    <row r="39" spans="1:18" x14ac:dyDescent="0.45">
      <c r="A39" s="24"/>
      <c r="B39" s="24" t="s">
        <v>35</v>
      </c>
      <c r="C39" s="24" t="s">
        <v>36</v>
      </c>
      <c r="D39" s="24" t="s">
        <v>37</v>
      </c>
      <c r="E39" s="24"/>
      <c r="G39" s="24"/>
      <c r="H39" s="24" t="s">
        <v>35</v>
      </c>
      <c r="I39" s="24" t="s">
        <v>36</v>
      </c>
      <c r="J39" s="24" t="s">
        <v>37</v>
      </c>
      <c r="K39" s="24"/>
      <c r="M39" s="24"/>
      <c r="N39" s="24" t="s">
        <v>35</v>
      </c>
      <c r="O39" s="24" t="s">
        <v>36</v>
      </c>
      <c r="P39" s="24" t="s">
        <v>37</v>
      </c>
      <c r="Q39" s="24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2.8000000000000001E-2</v>
      </c>
      <c r="C41" s="8">
        <f t="shared" si="22"/>
        <v>2.8000000000000001E-2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0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0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0</v>
      </c>
      <c r="O41" s="8">
        <f t="shared" si="23"/>
        <v>0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0</v>
      </c>
      <c r="C44" s="8">
        <f t="shared" si="22"/>
        <v>0</v>
      </c>
      <c r="E44" s="9"/>
      <c r="G44" t="s">
        <v>18</v>
      </c>
      <c r="H44" s="8">
        <f t="shared" si="24"/>
        <v>1E-3</v>
      </c>
      <c r="I44" s="8">
        <f t="shared" si="25"/>
        <v>1E-3</v>
      </c>
      <c r="K44" s="9"/>
      <c r="M44" t="s">
        <v>18</v>
      </c>
      <c r="N44" s="8">
        <f t="shared" si="26"/>
        <v>0</v>
      </c>
      <c r="O44" s="8">
        <f t="shared" si="23"/>
        <v>0</v>
      </c>
      <c r="Q44" s="9"/>
    </row>
    <row r="45" spans="1:18" x14ac:dyDescent="0.45">
      <c r="A45" t="s">
        <v>19</v>
      </c>
      <c r="B45" s="8">
        <f t="shared" si="21"/>
        <v>4.9999999999999996E-2</v>
      </c>
      <c r="C45" s="8">
        <f t="shared" si="22"/>
        <v>1.9E-2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</v>
      </c>
      <c r="O45" s="8">
        <f t="shared" si="23"/>
        <v>0</v>
      </c>
      <c r="Q45" s="9"/>
    </row>
    <row r="46" spans="1:18" x14ac:dyDescent="0.45">
      <c r="A46" t="s">
        <v>20</v>
      </c>
      <c r="B46" s="8">
        <f t="shared" si="21"/>
        <v>0</v>
      </c>
      <c r="C46" s="8">
        <f t="shared" si="22"/>
        <v>0</v>
      </c>
      <c r="E46" s="8"/>
      <c r="G46" t="s">
        <v>20</v>
      </c>
      <c r="H46" s="8">
        <f t="shared" si="24"/>
        <v>1E-3</v>
      </c>
      <c r="I46" s="8">
        <f t="shared" si="25"/>
        <v>1E-3</v>
      </c>
      <c r="K46" s="8"/>
      <c r="M46" t="s">
        <v>20</v>
      </c>
      <c r="N46" s="8">
        <f t="shared" si="26"/>
        <v>1.2000000000000001E-3</v>
      </c>
      <c r="O46" s="8">
        <f t="shared" si="23"/>
        <v>1E-3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2316-00DC-44A1-AAAA-93DDA8794C03}">
  <dimension ref="A1:R60"/>
  <sheetViews>
    <sheetView workbookViewId="0">
      <selection activeCell="O12" sqref="O12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0.98899999999999999</v>
      </c>
      <c r="D3" t="s">
        <v>20</v>
      </c>
      <c r="E3" s="8">
        <v>0.01</v>
      </c>
      <c r="G3" t="s">
        <v>3</v>
      </c>
      <c r="H3" t="s">
        <v>19</v>
      </c>
      <c r="I3" s="8">
        <v>0.98699999999999999</v>
      </c>
      <c r="J3" t="s">
        <v>18</v>
      </c>
      <c r="K3" s="8">
        <v>6.0000000000000001E-3</v>
      </c>
      <c r="M3" t="s">
        <v>3</v>
      </c>
      <c r="N3" t="s">
        <v>19</v>
      </c>
      <c r="O3" s="8">
        <v>8.7999999999999995E-2</v>
      </c>
      <c r="P3" t="s">
        <v>15</v>
      </c>
      <c r="Q3" s="8">
        <v>0.10299999999999999</v>
      </c>
    </row>
    <row r="4" spans="1:17" x14ac:dyDescent="0.45">
      <c r="A4" t="s">
        <v>4</v>
      </c>
      <c r="B4" t="s">
        <v>19</v>
      </c>
      <c r="C4" s="9">
        <v>0.95599999999999996</v>
      </c>
      <c r="D4" t="s">
        <v>15</v>
      </c>
      <c r="E4" s="8">
        <v>2.9000000000000001E-2</v>
      </c>
      <c r="G4" t="s">
        <v>4</v>
      </c>
      <c r="H4" t="s">
        <v>19</v>
      </c>
      <c r="I4" s="8">
        <v>0.91900000000000004</v>
      </c>
      <c r="J4" t="s">
        <v>15</v>
      </c>
      <c r="K4" s="8">
        <v>7.1999999999999995E-2</v>
      </c>
      <c r="M4" t="s">
        <v>4</v>
      </c>
      <c r="N4" t="s">
        <v>19</v>
      </c>
      <c r="O4" s="8">
        <v>0.95699999999999996</v>
      </c>
      <c r="P4" t="s">
        <v>15</v>
      </c>
      <c r="Q4" s="8">
        <v>3.4000000000000002E-2</v>
      </c>
    </row>
    <row r="5" spans="1:17" x14ac:dyDescent="0.45">
      <c r="A5" t="s">
        <v>5</v>
      </c>
      <c r="B5" t="s">
        <v>19</v>
      </c>
      <c r="C5" s="9">
        <v>0.89700000000000002</v>
      </c>
      <c r="D5" t="s">
        <v>15</v>
      </c>
      <c r="E5" s="8">
        <v>8.4000000000000005E-2</v>
      </c>
      <c r="G5" t="s">
        <v>5</v>
      </c>
      <c r="H5" t="s">
        <v>19</v>
      </c>
      <c r="I5" s="8">
        <v>0.93600000000000005</v>
      </c>
      <c r="J5" t="s">
        <v>15</v>
      </c>
      <c r="K5" s="8">
        <v>5.5E-2</v>
      </c>
      <c r="M5" t="s">
        <v>5</v>
      </c>
      <c r="N5" t="s">
        <v>19</v>
      </c>
      <c r="O5" s="8">
        <v>0.99</v>
      </c>
      <c r="P5" t="s">
        <v>15</v>
      </c>
      <c r="Q5" s="8">
        <v>5.0000000000000001E-3</v>
      </c>
    </row>
    <row r="6" spans="1:17" x14ac:dyDescent="0.45">
      <c r="A6" t="s">
        <v>6</v>
      </c>
      <c r="B6" t="s">
        <v>19</v>
      </c>
      <c r="C6" s="9">
        <v>0.97299999999999998</v>
      </c>
      <c r="D6" t="s">
        <v>15</v>
      </c>
      <c r="E6" s="8">
        <v>1.4E-2</v>
      </c>
      <c r="G6" t="s">
        <v>6</v>
      </c>
      <c r="H6" t="s">
        <v>19</v>
      </c>
      <c r="I6" s="8">
        <v>0.88600000000000001</v>
      </c>
      <c r="J6" t="s">
        <v>15</v>
      </c>
      <c r="K6" s="8">
        <v>8.8999999999999996E-2</v>
      </c>
      <c r="M6" t="s">
        <v>6</v>
      </c>
      <c r="N6" t="s">
        <v>19</v>
      </c>
      <c r="O6" s="8">
        <v>0.98699999999999999</v>
      </c>
      <c r="P6" t="s">
        <v>15</v>
      </c>
      <c r="Q6" s="8">
        <v>8.9999999999999993E-3</v>
      </c>
    </row>
    <row r="7" spans="1:17" x14ac:dyDescent="0.45">
      <c r="A7" t="s">
        <v>7</v>
      </c>
      <c r="B7" t="s">
        <v>19</v>
      </c>
      <c r="C7" s="9">
        <v>0.88600000000000001</v>
      </c>
      <c r="D7" t="s">
        <v>20</v>
      </c>
      <c r="E7" s="8">
        <v>9.0999999999999998E-2</v>
      </c>
      <c r="G7" t="s">
        <v>7</v>
      </c>
      <c r="H7" t="s">
        <v>19</v>
      </c>
      <c r="I7" s="8">
        <v>0.89200000000000002</v>
      </c>
      <c r="J7" t="s">
        <v>15</v>
      </c>
      <c r="K7" s="8">
        <v>6.8000000000000005E-2</v>
      </c>
      <c r="M7" t="s">
        <v>7</v>
      </c>
      <c r="N7" t="s">
        <v>19</v>
      </c>
      <c r="O7" s="8">
        <v>0.97299999999999998</v>
      </c>
      <c r="P7" t="s">
        <v>15</v>
      </c>
      <c r="Q7" s="8">
        <v>1.7000000000000001E-2</v>
      </c>
    </row>
    <row r="8" spans="1:17" x14ac:dyDescent="0.45">
      <c r="A8" t="s">
        <v>8</v>
      </c>
      <c r="B8" t="s">
        <v>19</v>
      </c>
      <c r="C8" s="9">
        <v>0.98199999999999998</v>
      </c>
      <c r="D8" t="s">
        <v>20</v>
      </c>
      <c r="E8" s="8">
        <v>1.2E-2</v>
      </c>
      <c r="G8" t="s">
        <v>8</v>
      </c>
      <c r="H8" t="s">
        <v>19</v>
      </c>
      <c r="I8" s="8">
        <v>0.86499999999999999</v>
      </c>
      <c r="J8" t="s">
        <v>15</v>
      </c>
      <c r="K8" s="8">
        <v>0.115</v>
      </c>
      <c r="M8" t="s">
        <v>8</v>
      </c>
      <c r="N8" t="s">
        <v>19</v>
      </c>
      <c r="O8" s="8">
        <v>0.98599999999999999</v>
      </c>
      <c r="P8" t="s">
        <v>15</v>
      </c>
      <c r="Q8" s="8">
        <v>7.0000000000000001E-3</v>
      </c>
    </row>
    <row r="9" spans="1:17" x14ac:dyDescent="0.45">
      <c r="A9" t="s">
        <v>9</v>
      </c>
      <c r="B9" t="s">
        <v>19</v>
      </c>
      <c r="C9" s="9">
        <v>0.97599999999999998</v>
      </c>
      <c r="D9" t="s">
        <v>20</v>
      </c>
      <c r="E9" s="8">
        <v>2.1999999999999999E-2</v>
      </c>
      <c r="G9" t="s">
        <v>9</v>
      </c>
      <c r="H9" t="s">
        <v>19</v>
      </c>
      <c r="I9" s="8">
        <v>0.85199999999999998</v>
      </c>
      <c r="J9" t="s">
        <v>15</v>
      </c>
      <c r="K9" s="8">
        <v>9.4E-2</v>
      </c>
      <c r="M9" t="s">
        <v>9</v>
      </c>
      <c r="N9" t="s">
        <v>19</v>
      </c>
      <c r="O9" s="8">
        <v>0.98299999999999998</v>
      </c>
      <c r="P9" t="s">
        <v>20</v>
      </c>
      <c r="Q9" s="8">
        <v>8.9999999999999993E-3</v>
      </c>
    </row>
    <row r="10" spans="1:17" x14ac:dyDescent="0.45">
      <c r="A10" t="s">
        <v>10</v>
      </c>
      <c r="B10" t="s">
        <v>19</v>
      </c>
      <c r="C10" s="9">
        <v>0.81599999999999995</v>
      </c>
      <c r="D10" t="s">
        <v>20</v>
      </c>
      <c r="E10" s="8">
        <v>0.106</v>
      </c>
      <c r="G10" t="s">
        <v>10</v>
      </c>
      <c r="H10" t="s">
        <v>18</v>
      </c>
      <c r="I10" s="8">
        <v>0.55700000000000005</v>
      </c>
      <c r="J10" t="s">
        <v>19</v>
      </c>
      <c r="K10" s="8">
        <v>0.28100000000000003</v>
      </c>
      <c r="M10" t="s">
        <v>10</v>
      </c>
      <c r="N10" t="s">
        <v>19</v>
      </c>
      <c r="O10" s="8">
        <v>0.75900000000000001</v>
      </c>
      <c r="P10" t="s">
        <v>14</v>
      </c>
      <c r="Q10" s="8">
        <v>0.20599999999999999</v>
      </c>
    </row>
    <row r="11" spans="1:17" x14ac:dyDescent="0.45">
      <c r="A11" t="s">
        <v>11</v>
      </c>
      <c r="B11" t="s">
        <v>19</v>
      </c>
      <c r="C11" s="9">
        <v>0.77900000000000003</v>
      </c>
      <c r="D11" t="s">
        <v>20</v>
      </c>
      <c r="E11" s="8">
        <v>0.13</v>
      </c>
      <c r="G11" t="s">
        <v>11</v>
      </c>
      <c r="H11" t="s">
        <v>19</v>
      </c>
      <c r="I11" s="8">
        <v>0.84599999999999997</v>
      </c>
      <c r="J11" t="s">
        <v>18</v>
      </c>
      <c r="K11" s="8">
        <v>9.5000000000000001E-2</v>
      </c>
      <c r="M11" t="s">
        <v>11</v>
      </c>
      <c r="N11" t="s">
        <v>19</v>
      </c>
      <c r="O11" s="8">
        <v>0.90400000000000003</v>
      </c>
      <c r="P11" t="s">
        <v>14</v>
      </c>
      <c r="Q11" s="8">
        <v>4.5999999999999999E-2</v>
      </c>
    </row>
    <row r="12" spans="1:17" x14ac:dyDescent="0.45">
      <c r="A12" t="s">
        <v>23</v>
      </c>
      <c r="B12" t="s">
        <v>19</v>
      </c>
      <c r="C12" s="9">
        <v>0.74299999999999999</v>
      </c>
      <c r="D12" t="s">
        <v>20</v>
      </c>
      <c r="E12" s="8">
        <v>0.221</v>
      </c>
      <c r="G12" t="s">
        <v>23</v>
      </c>
      <c r="H12" t="s">
        <v>19</v>
      </c>
      <c r="I12" s="8">
        <v>0.96799999999999997</v>
      </c>
      <c r="J12" t="s">
        <v>15</v>
      </c>
      <c r="K12" s="8">
        <v>2.5000000000000001E-2</v>
      </c>
      <c r="M12" t="s">
        <v>23</v>
      </c>
      <c r="N12" t="s">
        <v>19</v>
      </c>
      <c r="O12" s="8">
        <v>0.78900000000000003</v>
      </c>
      <c r="P12" t="s">
        <v>20</v>
      </c>
      <c r="Q12" s="8">
        <v>9.4E-2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0.89969999999999994</v>
      </c>
      <c r="D14" t="s">
        <v>13</v>
      </c>
      <c r="E14" s="13">
        <f>SUM(E3:E12)/B15</f>
        <v>7.1899999999999992E-2</v>
      </c>
      <c r="G14" t="s">
        <v>28</v>
      </c>
      <c r="H14" s="4" t="s">
        <v>12</v>
      </c>
      <c r="I14" s="13">
        <f>SUM(I3:I12)/H15</f>
        <v>0.87080000000000024</v>
      </c>
      <c r="J14" t="s">
        <v>13</v>
      </c>
      <c r="K14" s="13">
        <f>SUM(K3:K12)/H15</f>
        <v>0.09</v>
      </c>
      <c r="M14" t="s">
        <v>28</v>
      </c>
      <c r="N14" s="4" t="s">
        <v>12</v>
      </c>
      <c r="O14" s="13">
        <f>SUM(O3:O12)/N15</f>
        <v>0.84160000000000001</v>
      </c>
      <c r="P14" t="s">
        <v>13</v>
      </c>
      <c r="Q14" s="13">
        <f>SUM(Q3:Q12)/N15</f>
        <v>5.3000000000000005E-2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2.8400000000000092E-2</v>
      </c>
      <c r="G15" s="19" t="s">
        <v>42</v>
      </c>
      <c r="H15">
        <f>10-COUNTIF(H3:H12,"None")</f>
        <v>10</v>
      </c>
      <c r="J15" t="s">
        <v>41</v>
      </c>
      <c r="K15" s="13">
        <f>1-((I14+K14)/1)</f>
        <v>3.9199999999999791E-2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0.10539999999999994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2</v>
      </c>
      <c r="Q18" s="4">
        <f>P18/SUM(P$18:P$25)</f>
        <v>0.2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3</v>
      </c>
      <c r="E19" s="4">
        <f t="shared" si="2"/>
        <v>0.3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7</v>
      </c>
      <c r="K19" s="4">
        <f t="shared" ref="K19:K25" si="11">J19/SUM(J$18:J$25)</f>
        <v>0.7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6</v>
      </c>
      <c r="Q19" s="4">
        <f t="shared" ref="Q19:Q25" si="14">P19/SUM(P$18:P$25)</f>
        <v>0.6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0</v>
      </c>
      <c r="E22" s="4">
        <f t="shared" si="2"/>
        <v>0</v>
      </c>
      <c r="G22" t="str">
        <f t="shared" si="9"/>
        <v>Happiness</v>
      </c>
      <c r="H22">
        <f t="shared" si="3"/>
        <v>1</v>
      </c>
      <c r="I22" s="4">
        <f t="shared" si="10"/>
        <v>0.1</v>
      </c>
      <c r="J22">
        <f t="shared" si="4"/>
        <v>2</v>
      </c>
      <c r="K22" s="4">
        <f t="shared" si="11"/>
        <v>0.2</v>
      </c>
      <c r="M22" t="str">
        <f t="shared" si="12"/>
        <v>Happiness</v>
      </c>
      <c r="N22">
        <f t="shared" si="5"/>
        <v>0</v>
      </c>
      <c r="O22" s="4">
        <f t="shared" si="13"/>
        <v>0</v>
      </c>
      <c r="P22">
        <f t="shared" si="6"/>
        <v>0</v>
      </c>
      <c r="Q22" s="4">
        <f t="shared" si="14"/>
        <v>0</v>
      </c>
    </row>
    <row r="23" spans="1:17" x14ac:dyDescent="0.45">
      <c r="A23" t="str">
        <f t="shared" si="7"/>
        <v>Neutral</v>
      </c>
      <c r="B23">
        <f t="shared" si="0"/>
        <v>10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9</v>
      </c>
      <c r="I23" s="4">
        <f t="shared" si="10"/>
        <v>0.9</v>
      </c>
      <c r="J23">
        <f t="shared" si="4"/>
        <v>1</v>
      </c>
      <c r="K23" s="4">
        <f t="shared" si="11"/>
        <v>0.1</v>
      </c>
      <c r="M23" t="str">
        <f t="shared" si="12"/>
        <v>Neutral</v>
      </c>
      <c r="N23">
        <f t="shared" si="5"/>
        <v>10</v>
      </c>
      <c r="O23" s="4">
        <f t="shared" si="13"/>
        <v>1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7</v>
      </c>
      <c r="E24" s="4">
        <f t="shared" si="2"/>
        <v>0.7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0</v>
      </c>
      <c r="K24" s="4">
        <f t="shared" si="11"/>
        <v>0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2</v>
      </c>
      <c r="Q24" s="4">
        <f t="shared" si="14"/>
        <v>0.2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4"/>
      <c r="B28" s="38" t="s">
        <v>12</v>
      </c>
      <c r="C28" s="38"/>
      <c r="D28" s="38"/>
      <c r="E28" s="24"/>
      <c r="G28" s="24"/>
      <c r="H28" s="38" t="s">
        <v>12</v>
      </c>
      <c r="I28" s="38"/>
      <c r="J28" s="38"/>
      <c r="K28" s="24"/>
      <c r="M28" s="24"/>
      <c r="N28" s="38" t="s">
        <v>12</v>
      </c>
      <c r="O28" s="38"/>
      <c r="P28" s="38"/>
      <c r="Q28" s="24"/>
    </row>
    <row r="29" spans="1:17" x14ac:dyDescent="0.45">
      <c r="A29" s="24"/>
      <c r="B29" s="24" t="s">
        <v>35</v>
      </c>
      <c r="C29" s="24" t="s">
        <v>36</v>
      </c>
      <c r="D29" s="24" t="s">
        <v>37</v>
      </c>
      <c r="E29" s="24"/>
      <c r="G29" s="24"/>
      <c r="H29" s="24" t="s">
        <v>35</v>
      </c>
      <c r="I29" s="24" t="s">
        <v>36</v>
      </c>
      <c r="J29" s="24" t="s">
        <v>37</v>
      </c>
      <c r="K29" s="24"/>
      <c r="M29" s="24"/>
      <c r="N29" s="24" t="s">
        <v>35</v>
      </c>
      <c r="O29" s="24" t="s">
        <v>36</v>
      </c>
      <c r="P29" s="24" t="s">
        <v>37</v>
      </c>
      <c r="Q29" s="24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 t="e">
        <f>_xlfn.MODE.SNGL(C3:C7)</f>
        <v>#N/A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 t="e">
        <f>_xlfn.MODE.SNGL(I3:I7)</f>
        <v>#N/A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 t="e">
        <f>_xlfn.MODE.SNGL(O3:O7)</f>
        <v>#N/A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8"/>
        <v>0.55700000000000005</v>
      </c>
      <c r="I34" s="8">
        <f t="shared" si="19"/>
        <v>0.55700000000000005</v>
      </c>
      <c r="K34" s="9"/>
      <c r="M34" t="s">
        <v>18</v>
      </c>
      <c r="N34" s="8">
        <f t="shared" si="20"/>
        <v>0</v>
      </c>
      <c r="O34" s="8">
        <f t="shared" si="17"/>
        <v>0</v>
      </c>
      <c r="Q34" s="9"/>
    </row>
    <row r="35" spans="1:18" x14ac:dyDescent="0.45">
      <c r="A35" t="s">
        <v>19</v>
      </c>
      <c r="B35" s="8">
        <f t="shared" si="15"/>
        <v>0.89969999999999994</v>
      </c>
      <c r="C35" s="8">
        <f t="shared" si="16"/>
        <v>0.92649999999999999</v>
      </c>
      <c r="E35" s="9"/>
      <c r="G35" t="s">
        <v>19</v>
      </c>
      <c r="H35" s="8">
        <f t="shared" si="18"/>
        <v>0.90566666666666662</v>
      </c>
      <c r="I35" s="8">
        <f t="shared" si="19"/>
        <v>0.89200000000000002</v>
      </c>
      <c r="K35" s="9"/>
      <c r="M35" t="s">
        <v>19</v>
      </c>
      <c r="N35" s="8">
        <f t="shared" si="20"/>
        <v>0.84160000000000001</v>
      </c>
      <c r="O35" s="8">
        <f t="shared" si="17"/>
        <v>0.96499999999999997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4"/>
      <c r="B38" s="38" t="s">
        <v>13</v>
      </c>
      <c r="C38" s="38"/>
      <c r="D38" s="38"/>
      <c r="E38" s="24"/>
      <c r="G38" s="24"/>
      <c r="H38" s="38" t="s">
        <v>13</v>
      </c>
      <c r="I38" s="38"/>
      <c r="J38" s="38"/>
      <c r="K38" s="24"/>
      <c r="M38" s="24"/>
      <c r="N38" s="38" t="s">
        <v>13</v>
      </c>
      <c r="O38" s="38"/>
      <c r="P38" s="38"/>
      <c r="Q38" s="24"/>
    </row>
    <row r="39" spans="1:18" x14ac:dyDescent="0.45">
      <c r="A39" s="24"/>
      <c r="B39" s="24" t="s">
        <v>35</v>
      </c>
      <c r="C39" s="24" t="s">
        <v>36</v>
      </c>
      <c r="D39" s="24" t="s">
        <v>37</v>
      </c>
      <c r="E39" s="24"/>
      <c r="G39" s="24"/>
      <c r="H39" s="24" t="s">
        <v>35</v>
      </c>
      <c r="I39" s="24" t="s">
        <v>36</v>
      </c>
      <c r="J39" s="24" t="s">
        <v>37</v>
      </c>
      <c r="K39" s="24"/>
      <c r="M39" s="24"/>
      <c r="N39" s="24" t="s">
        <v>35</v>
      </c>
      <c r="O39" s="24" t="s">
        <v>36</v>
      </c>
      <c r="P39" s="24" t="s">
        <v>37</v>
      </c>
      <c r="Q39" s="24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0.126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0.126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4.2333333333333334E-2</v>
      </c>
      <c r="C41" s="8">
        <f t="shared" si="22"/>
        <v>2.9000000000000001E-2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7.3999999999999996E-2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7.1999999999999995E-2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2.9166666666666674E-2</v>
      </c>
      <c r="O41" s="8">
        <f t="shared" si="23"/>
        <v>1.3000000000000001E-2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0</v>
      </c>
      <c r="C44" s="8">
        <f t="shared" si="22"/>
        <v>0</v>
      </c>
      <c r="E44" s="9"/>
      <c r="G44" t="s">
        <v>18</v>
      </c>
      <c r="H44" s="8">
        <f t="shared" si="24"/>
        <v>5.0500000000000003E-2</v>
      </c>
      <c r="I44" s="8">
        <f t="shared" si="25"/>
        <v>5.0499999999999996E-2</v>
      </c>
      <c r="K44" s="9"/>
      <c r="M44" t="s">
        <v>18</v>
      </c>
      <c r="N44" s="8">
        <f t="shared" si="26"/>
        <v>0</v>
      </c>
      <c r="O44" s="8">
        <f t="shared" si="23"/>
        <v>0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4"/>
        <v>0.28100000000000003</v>
      </c>
      <c r="I45" s="8">
        <f t="shared" si="25"/>
        <v>0.28100000000000003</v>
      </c>
      <c r="K45" s="9"/>
      <c r="M45" t="s">
        <v>19</v>
      </c>
      <c r="N45" s="8">
        <f t="shared" si="26"/>
        <v>0</v>
      </c>
      <c r="O45" s="8">
        <f t="shared" si="23"/>
        <v>0</v>
      </c>
      <c r="Q45" s="9"/>
    </row>
    <row r="46" spans="1:18" x14ac:dyDescent="0.45">
      <c r="A46" t="s">
        <v>20</v>
      </c>
      <c r="B46" s="8">
        <f t="shared" si="21"/>
        <v>8.4571428571428561E-2</v>
      </c>
      <c r="C46" s="8">
        <f t="shared" si="22"/>
        <v>9.0999999999999998E-2</v>
      </c>
      <c r="E46" s="8"/>
      <c r="G46" t="s">
        <v>20</v>
      </c>
      <c r="H46" s="8">
        <f t="shared" si="24"/>
        <v>0</v>
      </c>
      <c r="I46" s="8">
        <f t="shared" si="25"/>
        <v>0</v>
      </c>
      <c r="K46" s="8"/>
      <c r="M46" t="s">
        <v>20</v>
      </c>
      <c r="N46" s="8">
        <f t="shared" si="26"/>
        <v>5.1499999999999997E-2</v>
      </c>
      <c r="O46" s="8">
        <f t="shared" si="23"/>
        <v>5.1500000000000004E-2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22ED-CF2C-413E-B98B-F67195134EC3}">
  <dimension ref="A1:R60"/>
  <sheetViews>
    <sheetView workbookViewId="0">
      <selection activeCell="Q12" sqref="Q12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0.99299999999999999</v>
      </c>
      <c r="D3" t="s">
        <v>20</v>
      </c>
      <c r="E3" s="8">
        <v>7.0000000000000001E-3</v>
      </c>
      <c r="G3" t="s">
        <v>3</v>
      </c>
      <c r="H3" t="s">
        <v>19</v>
      </c>
      <c r="I3" s="8">
        <v>0.98899999999999999</v>
      </c>
      <c r="J3" t="s">
        <v>20</v>
      </c>
      <c r="K3" s="8">
        <v>6.0000000000000001E-3</v>
      </c>
      <c r="M3" t="s">
        <v>3</v>
      </c>
      <c r="N3" t="s">
        <v>19</v>
      </c>
      <c r="O3" s="8">
        <v>0.90100000000000002</v>
      </c>
      <c r="P3" t="s">
        <v>20</v>
      </c>
      <c r="Q3" s="8">
        <v>9.8000000000000004E-2</v>
      </c>
    </row>
    <row r="4" spans="1:17" x14ac:dyDescent="0.45">
      <c r="A4" t="s">
        <v>4</v>
      </c>
      <c r="B4" t="s">
        <v>19</v>
      </c>
      <c r="C4" s="9">
        <v>0.998</v>
      </c>
      <c r="D4" t="s">
        <v>20</v>
      </c>
      <c r="E4" s="8">
        <v>2E-3</v>
      </c>
      <c r="G4" t="s">
        <v>4</v>
      </c>
      <c r="H4" t="s">
        <v>19</v>
      </c>
      <c r="I4" s="8">
        <v>0.99199999999999999</v>
      </c>
      <c r="J4" t="s">
        <v>20</v>
      </c>
      <c r="K4" s="8">
        <v>7.0000000000000001E-3</v>
      </c>
      <c r="M4" t="s">
        <v>4</v>
      </c>
      <c r="N4" t="s">
        <v>19</v>
      </c>
      <c r="O4" s="8">
        <v>0.99</v>
      </c>
      <c r="P4" t="s">
        <v>20</v>
      </c>
      <c r="Q4" s="8">
        <v>7.0000000000000001E-3</v>
      </c>
    </row>
    <row r="5" spans="1:17" x14ac:dyDescent="0.45">
      <c r="A5" t="s">
        <v>5</v>
      </c>
      <c r="B5" t="s">
        <v>19</v>
      </c>
      <c r="C5" s="9">
        <v>0.98899999999999999</v>
      </c>
      <c r="D5" t="s">
        <v>20</v>
      </c>
      <c r="E5" s="8">
        <v>6.0000000000000001E-3</v>
      </c>
      <c r="G5" t="s">
        <v>5</v>
      </c>
      <c r="H5" t="s">
        <v>19</v>
      </c>
      <c r="I5" s="8">
        <v>0.98399999999999999</v>
      </c>
      <c r="J5" t="s">
        <v>20</v>
      </c>
      <c r="K5" s="8">
        <v>1.4E-2</v>
      </c>
      <c r="M5" t="s">
        <v>5</v>
      </c>
      <c r="N5" t="s">
        <v>19</v>
      </c>
      <c r="O5" s="8">
        <v>0.95799999999999996</v>
      </c>
      <c r="P5" t="s">
        <v>20</v>
      </c>
      <c r="Q5" s="8">
        <v>4.2000000000000003E-2</v>
      </c>
    </row>
    <row r="6" spans="1:17" x14ac:dyDescent="0.45">
      <c r="A6" t="s">
        <v>6</v>
      </c>
      <c r="B6" t="s">
        <v>19</v>
      </c>
      <c r="C6" s="9">
        <v>0.99199999999999999</v>
      </c>
      <c r="D6" t="s">
        <v>20</v>
      </c>
      <c r="E6" s="8">
        <v>8.0000000000000002E-3</v>
      </c>
      <c r="G6" t="s">
        <v>6</v>
      </c>
      <c r="H6" t="s">
        <v>19</v>
      </c>
      <c r="I6" s="8">
        <v>0.98599999999999999</v>
      </c>
      <c r="J6" t="s">
        <v>20</v>
      </c>
      <c r="K6" s="8">
        <v>1.4E-2</v>
      </c>
      <c r="M6" t="s">
        <v>6</v>
      </c>
      <c r="N6" t="s">
        <v>19</v>
      </c>
      <c r="O6" s="8">
        <v>0.96199999999999997</v>
      </c>
      <c r="P6" t="s">
        <v>20</v>
      </c>
      <c r="Q6" s="8">
        <v>3.5999999999999997E-2</v>
      </c>
    </row>
    <row r="7" spans="1:17" x14ac:dyDescent="0.45">
      <c r="A7" t="s">
        <v>7</v>
      </c>
      <c r="B7" t="s">
        <v>19</v>
      </c>
      <c r="C7" s="9">
        <v>0.98599999999999999</v>
      </c>
      <c r="D7" t="s">
        <v>24</v>
      </c>
      <c r="E7" s="8">
        <v>1.2E-2</v>
      </c>
      <c r="G7" t="s">
        <v>7</v>
      </c>
      <c r="H7" t="s">
        <v>19</v>
      </c>
      <c r="I7" s="8">
        <v>0.996</v>
      </c>
      <c r="J7" t="s">
        <v>20</v>
      </c>
      <c r="K7" s="8">
        <v>2E-3</v>
      </c>
      <c r="M7" t="s">
        <v>7</v>
      </c>
      <c r="N7" t="s">
        <v>19</v>
      </c>
      <c r="O7" s="8">
        <v>0.97199999999999998</v>
      </c>
      <c r="P7" t="s">
        <v>20</v>
      </c>
      <c r="Q7" s="8">
        <v>2.8000000000000001E-2</v>
      </c>
    </row>
    <row r="8" spans="1:17" x14ac:dyDescent="0.45">
      <c r="A8" t="s">
        <v>8</v>
      </c>
      <c r="B8" t="s">
        <v>19</v>
      </c>
      <c r="C8" s="9">
        <v>0.71599999999999997</v>
      </c>
      <c r="D8" t="s">
        <v>20</v>
      </c>
      <c r="E8" s="8">
        <v>0.28199999999999997</v>
      </c>
      <c r="G8" t="s">
        <v>8</v>
      </c>
      <c r="H8" t="s">
        <v>19</v>
      </c>
      <c r="I8" s="8">
        <v>0.998</v>
      </c>
      <c r="J8" t="s">
        <v>20</v>
      </c>
      <c r="K8" s="8">
        <v>2E-3</v>
      </c>
      <c r="M8" t="s">
        <v>8</v>
      </c>
      <c r="N8" t="s">
        <v>19</v>
      </c>
      <c r="O8" s="8">
        <v>0.83299999999999996</v>
      </c>
      <c r="P8" t="s">
        <v>20</v>
      </c>
      <c r="Q8" s="8">
        <v>0.16600000000000001</v>
      </c>
    </row>
    <row r="9" spans="1:17" x14ac:dyDescent="0.45">
      <c r="A9" t="s">
        <v>9</v>
      </c>
      <c r="B9" t="s">
        <v>19</v>
      </c>
      <c r="C9" s="9">
        <v>0.871</v>
      </c>
      <c r="D9" t="s">
        <v>20</v>
      </c>
      <c r="E9" s="8">
        <v>0.122</v>
      </c>
      <c r="G9" t="s">
        <v>9</v>
      </c>
      <c r="H9" t="s">
        <v>19</v>
      </c>
      <c r="I9" s="8">
        <v>0.98799999999999999</v>
      </c>
      <c r="J9" t="s">
        <v>20</v>
      </c>
      <c r="K9" s="8">
        <v>1.2E-2</v>
      </c>
      <c r="M9" t="s">
        <v>9</v>
      </c>
      <c r="N9" t="s">
        <v>19</v>
      </c>
      <c r="O9" s="8">
        <v>0.80500000000000005</v>
      </c>
      <c r="P9" t="s">
        <v>20</v>
      </c>
      <c r="Q9" s="8">
        <v>0.193</v>
      </c>
    </row>
    <row r="10" spans="1:17" x14ac:dyDescent="0.45">
      <c r="A10" t="s">
        <v>10</v>
      </c>
      <c r="B10" t="s">
        <v>19</v>
      </c>
      <c r="C10" s="9">
        <v>0.93700000000000006</v>
      </c>
      <c r="D10" t="s">
        <v>20</v>
      </c>
      <c r="E10" s="8">
        <v>5.6000000000000001E-2</v>
      </c>
      <c r="G10" t="s">
        <v>10</v>
      </c>
      <c r="H10" t="s">
        <v>19</v>
      </c>
      <c r="I10" s="8">
        <v>0.98199999999999998</v>
      </c>
      <c r="J10" t="s">
        <v>20</v>
      </c>
      <c r="K10" s="8">
        <v>1.7000000000000001E-2</v>
      </c>
      <c r="M10" t="s">
        <v>10</v>
      </c>
      <c r="N10" t="s">
        <v>19</v>
      </c>
      <c r="O10" s="8">
        <v>0.98799999999999999</v>
      </c>
      <c r="P10" t="s">
        <v>24</v>
      </c>
      <c r="Q10" s="8">
        <v>8.9999999999999993E-3</v>
      </c>
    </row>
    <row r="11" spans="1:17" x14ac:dyDescent="0.45">
      <c r="A11" t="s">
        <v>11</v>
      </c>
      <c r="B11" t="s">
        <v>19</v>
      </c>
      <c r="C11" s="9">
        <v>0.878</v>
      </c>
      <c r="D11" t="s">
        <v>20</v>
      </c>
      <c r="E11" s="8">
        <v>0.112</v>
      </c>
      <c r="G11" t="s">
        <v>11</v>
      </c>
      <c r="H11" t="s">
        <v>19</v>
      </c>
      <c r="I11" s="8">
        <v>0.97299999999999998</v>
      </c>
      <c r="J11" t="s">
        <v>18</v>
      </c>
      <c r="K11" s="8">
        <v>2.1000000000000001E-2</v>
      </c>
      <c r="M11" t="s">
        <v>11</v>
      </c>
      <c r="N11" t="s">
        <v>19</v>
      </c>
      <c r="O11" s="8">
        <v>0.999</v>
      </c>
      <c r="P11" t="s">
        <v>24</v>
      </c>
      <c r="Q11" s="8">
        <v>1E-3</v>
      </c>
    </row>
    <row r="12" spans="1:17" x14ac:dyDescent="0.45">
      <c r="A12" t="s">
        <v>23</v>
      </c>
      <c r="B12" t="s">
        <v>40</v>
      </c>
      <c r="C12" s="9">
        <v>0</v>
      </c>
      <c r="D12" t="s">
        <v>40</v>
      </c>
      <c r="E12" s="8">
        <v>0</v>
      </c>
      <c r="G12" t="s">
        <v>23</v>
      </c>
      <c r="H12" t="s">
        <v>19</v>
      </c>
      <c r="I12" s="8">
        <v>0.90700000000000003</v>
      </c>
      <c r="J12" t="s">
        <v>20</v>
      </c>
      <c r="K12" s="8">
        <v>8.7999999999999995E-2</v>
      </c>
      <c r="M12" t="s">
        <v>23</v>
      </c>
      <c r="N12" t="s">
        <v>40</v>
      </c>
      <c r="O12" s="8">
        <v>0</v>
      </c>
      <c r="P12" t="s">
        <v>40</v>
      </c>
      <c r="Q12" s="8">
        <v>0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0.92888888888888888</v>
      </c>
      <c r="D14" t="s">
        <v>13</v>
      </c>
      <c r="E14" s="13">
        <f>SUM(E3:E12)/B15</f>
        <v>6.7444444444444446E-2</v>
      </c>
      <c r="G14" t="s">
        <v>28</v>
      </c>
      <c r="H14" s="4" t="s">
        <v>12</v>
      </c>
      <c r="I14" s="13">
        <f>SUM(I3:I12)/H15</f>
        <v>0.97950000000000004</v>
      </c>
      <c r="J14" t="s">
        <v>13</v>
      </c>
      <c r="K14" s="13">
        <f>SUM(K3:K12)/H15</f>
        <v>1.83E-2</v>
      </c>
      <c r="M14" t="s">
        <v>28</v>
      </c>
      <c r="N14" s="4" t="s">
        <v>12</v>
      </c>
      <c r="O14" s="13">
        <f>SUM(O3:O12)/N15</f>
        <v>0.93422222222222218</v>
      </c>
      <c r="P14" t="s">
        <v>13</v>
      </c>
      <c r="Q14" s="13">
        <f>SUM(Q3:Q12)/N15</f>
        <v>6.4444444444444457E-2</v>
      </c>
    </row>
    <row r="15" spans="1:17" x14ac:dyDescent="0.45">
      <c r="A15" s="19" t="s">
        <v>42</v>
      </c>
      <c r="B15">
        <f>10-COUNTIF(B3:B12,"None")</f>
        <v>9</v>
      </c>
      <c r="D15" t="s">
        <v>41</v>
      </c>
      <c r="E15" s="13">
        <f>1-((C14+E14)/1)</f>
        <v>3.6666666666667069E-3</v>
      </c>
      <c r="G15" s="19" t="s">
        <v>42</v>
      </c>
      <c r="H15">
        <f>10-COUNTIF(H3:H12,"None")</f>
        <v>10</v>
      </c>
      <c r="J15" t="s">
        <v>41</v>
      </c>
      <c r="K15" s="13">
        <f>1-((I14+K14)/1)</f>
        <v>2.1999999999999797E-3</v>
      </c>
      <c r="M15" s="19" t="s">
        <v>42</v>
      </c>
      <c r="N15">
        <f>10-COUNTIF(N3:N12,"None")</f>
        <v>9</v>
      </c>
      <c r="P15" t="s">
        <v>41</v>
      </c>
      <c r="Q15" s="13">
        <f>1-((O14+Q14)/1)</f>
        <v>1.3333333333334085E-3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0</v>
      </c>
      <c r="E19" s="4">
        <f t="shared" si="2"/>
        <v>0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0</v>
      </c>
      <c r="K19" s="4">
        <f t="shared" ref="K19:K25" si="11">J19/SUM(J$18:J$25)</f>
        <v>0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0</v>
      </c>
      <c r="Q19" s="4">
        <f t="shared" ref="Q19:Q25" si="14">P19/SUM(P$18:P$25)</f>
        <v>0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0</v>
      </c>
      <c r="E22" s="4">
        <f t="shared" si="2"/>
        <v>0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1</v>
      </c>
      <c r="K22" s="4">
        <f t="shared" si="11"/>
        <v>0.1</v>
      </c>
      <c r="M22" t="str">
        <f t="shared" si="12"/>
        <v>Happiness</v>
      </c>
      <c r="N22">
        <f t="shared" si="5"/>
        <v>0</v>
      </c>
      <c r="O22" s="4">
        <f t="shared" si="13"/>
        <v>0</v>
      </c>
      <c r="P22">
        <f t="shared" si="6"/>
        <v>0</v>
      </c>
      <c r="Q22" s="4">
        <f t="shared" si="14"/>
        <v>0</v>
      </c>
    </row>
    <row r="23" spans="1:17" x14ac:dyDescent="0.45">
      <c r="A23" t="str">
        <f t="shared" si="7"/>
        <v>Neutral</v>
      </c>
      <c r="B23">
        <f t="shared" si="0"/>
        <v>9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10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9</v>
      </c>
      <c r="O23" s="4">
        <f t="shared" si="13"/>
        <v>1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8</v>
      </c>
      <c r="E24" s="4">
        <f t="shared" si="2"/>
        <v>0.88888888888888884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9</v>
      </c>
      <c r="K24" s="4">
        <f t="shared" si="11"/>
        <v>0.9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7</v>
      </c>
      <c r="Q24" s="4">
        <f t="shared" si="14"/>
        <v>0.77777777777777779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1</v>
      </c>
      <c r="E25" s="4">
        <f t="shared" si="2"/>
        <v>0.1111111111111111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2</v>
      </c>
      <c r="Q25" s="4">
        <f t="shared" si="14"/>
        <v>0.22222222222222221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4"/>
      <c r="B28" s="38" t="s">
        <v>12</v>
      </c>
      <c r="C28" s="38"/>
      <c r="D28" s="38"/>
      <c r="E28" s="24"/>
      <c r="G28" s="24"/>
      <c r="H28" s="38" t="s">
        <v>12</v>
      </c>
      <c r="I28" s="38"/>
      <c r="J28" s="38"/>
      <c r="K28" s="24"/>
      <c r="M28" s="24"/>
      <c r="N28" s="38" t="s">
        <v>12</v>
      </c>
      <c r="O28" s="38"/>
      <c r="P28" s="38"/>
      <c r="Q28" s="24"/>
    </row>
    <row r="29" spans="1:17" x14ac:dyDescent="0.45">
      <c r="A29" s="24"/>
      <c r="B29" s="24" t="s">
        <v>35</v>
      </c>
      <c r="C29" s="24" t="s">
        <v>36</v>
      </c>
      <c r="D29" s="24" t="s">
        <v>37</v>
      </c>
      <c r="E29" s="24"/>
      <c r="G29" s="24"/>
      <c r="H29" s="24" t="s">
        <v>35</v>
      </c>
      <c r="I29" s="24" t="s">
        <v>36</v>
      </c>
      <c r="J29" s="24" t="s">
        <v>37</v>
      </c>
      <c r="K29" s="24"/>
      <c r="M29" s="24"/>
      <c r="N29" s="24" t="s">
        <v>35</v>
      </c>
      <c r="O29" s="24" t="s">
        <v>36</v>
      </c>
      <c r="P29" s="24" t="s">
        <v>37</v>
      </c>
      <c r="Q29" s="24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 t="e">
        <f>_xlfn.MODE.SNGL(C3:C7)</f>
        <v>#N/A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 t="e">
        <f>_xlfn.MODE.SNGL(I3:I7)</f>
        <v>#N/A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 t="e">
        <f>_xlfn.MODE.SNGL(O3:O7)</f>
        <v>#N/A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8"/>
        <v>0</v>
      </c>
      <c r="I34" s="8">
        <f t="shared" si="19"/>
        <v>0</v>
      </c>
      <c r="K34" s="9"/>
      <c r="M34" t="s">
        <v>18</v>
      </c>
      <c r="N34" s="8">
        <f t="shared" si="20"/>
        <v>0</v>
      </c>
      <c r="O34" s="8">
        <f t="shared" si="17"/>
        <v>0</v>
      </c>
      <c r="Q34" s="9"/>
    </row>
    <row r="35" spans="1:18" x14ac:dyDescent="0.45">
      <c r="A35" t="s">
        <v>19</v>
      </c>
      <c r="B35" s="8">
        <f t="shared" si="15"/>
        <v>0.92888888888888888</v>
      </c>
      <c r="C35" s="8">
        <f t="shared" si="16"/>
        <v>0.98599999999999999</v>
      </c>
      <c r="E35" s="9"/>
      <c r="G35" t="s">
        <v>19</v>
      </c>
      <c r="H35" s="8">
        <f t="shared" si="18"/>
        <v>0.97950000000000004</v>
      </c>
      <c r="I35" s="8">
        <f t="shared" si="19"/>
        <v>0.98699999999999999</v>
      </c>
      <c r="K35" s="9"/>
      <c r="M35" t="s">
        <v>19</v>
      </c>
      <c r="N35" s="8">
        <f t="shared" si="20"/>
        <v>0.93422222222222218</v>
      </c>
      <c r="O35" s="8">
        <f t="shared" si="17"/>
        <v>0.96199999999999997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4"/>
      <c r="B38" s="38" t="s">
        <v>13</v>
      </c>
      <c r="C38" s="38"/>
      <c r="D38" s="38"/>
      <c r="E38" s="24"/>
      <c r="G38" s="24"/>
      <c r="H38" s="38" t="s">
        <v>13</v>
      </c>
      <c r="I38" s="38"/>
      <c r="J38" s="38"/>
      <c r="K38" s="24"/>
      <c r="M38" s="24"/>
      <c r="N38" s="38" t="s">
        <v>13</v>
      </c>
      <c r="O38" s="38"/>
      <c r="P38" s="38"/>
      <c r="Q38" s="24"/>
    </row>
    <row r="39" spans="1:18" x14ac:dyDescent="0.45">
      <c r="A39" s="24"/>
      <c r="B39" s="24" t="s">
        <v>35</v>
      </c>
      <c r="C39" s="24" t="s">
        <v>36</v>
      </c>
      <c r="D39" s="24" t="s">
        <v>37</v>
      </c>
      <c r="E39" s="24"/>
      <c r="G39" s="24"/>
      <c r="H39" s="24" t="s">
        <v>35</v>
      </c>
      <c r="I39" s="24" t="s">
        <v>36</v>
      </c>
      <c r="J39" s="24" t="s">
        <v>37</v>
      </c>
      <c r="K39" s="24"/>
      <c r="M39" s="24"/>
      <c r="N39" s="24" t="s">
        <v>35</v>
      </c>
      <c r="O39" s="24" t="s">
        <v>36</v>
      </c>
      <c r="P39" s="24" t="s">
        <v>37</v>
      </c>
      <c r="Q39" s="24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</v>
      </c>
      <c r="C41" s="8">
        <f t="shared" si="22"/>
        <v>0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0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0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0</v>
      </c>
      <c r="O41" s="8">
        <f t="shared" si="23"/>
        <v>0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0</v>
      </c>
      <c r="C44" s="8">
        <f t="shared" si="22"/>
        <v>0</v>
      </c>
      <c r="E44" s="9"/>
      <c r="G44" t="s">
        <v>18</v>
      </c>
      <c r="H44" s="8">
        <f t="shared" si="24"/>
        <v>2.1000000000000001E-2</v>
      </c>
      <c r="I44" s="8">
        <f t="shared" si="25"/>
        <v>2.1000000000000001E-2</v>
      </c>
      <c r="K44" s="9"/>
      <c r="M44" t="s">
        <v>18</v>
      </c>
      <c r="N44" s="8">
        <f t="shared" si="26"/>
        <v>0</v>
      </c>
      <c r="O44" s="8">
        <f t="shared" si="23"/>
        <v>0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</v>
      </c>
      <c r="O45" s="8">
        <f t="shared" si="23"/>
        <v>0</v>
      </c>
      <c r="Q45" s="9"/>
    </row>
    <row r="46" spans="1:18" x14ac:dyDescent="0.45">
      <c r="A46" t="s">
        <v>20</v>
      </c>
      <c r="B46" s="8">
        <f t="shared" si="21"/>
        <v>7.4374999999999997E-2</v>
      </c>
      <c r="C46" s="8">
        <f t="shared" si="22"/>
        <v>3.2000000000000001E-2</v>
      </c>
      <c r="E46" s="8"/>
      <c r="G46" t="s">
        <v>20</v>
      </c>
      <c r="H46" s="8">
        <f t="shared" si="24"/>
        <v>1.8000000000000002E-2</v>
      </c>
      <c r="I46" s="8">
        <f t="shared" si="25"/>
        <v>1.2E-2</v>
      </c>
      <c r="K46" s="8"/>
      <c r="M46" t="s">
        <v>20</v>
      </c>
      <c r="N46" s="8">
        <f t="shared" si="26"/>
        <v>8.1428571428571433E-2</v>
      </c>
      <c r="O46" s="8">
        <f t="shared" si="23"/>
        <v>4.2000000000000003E-2</v>
      </c>
      <c r="Q46" s="8"/>
    </row>
    <row r="47" spans="1:18" x14ac:dyDescent="0.45">
      <c r="A47" t="s">
        <v>24</v>
      </c>
      <c r="B47" s="8">
        <f t="shared" si="21"/>
        <v>1.2E-2</v>
      </c>
      <c r="C47" s="8">
        <f t="shared" si="22"/>
        <v>1.2E-2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4.9999999999999992E-3</v>
      </c>
      <c r="O47" s="8">
        <f t="shared" si="23"/>
        <v>5.0000000000000001E-3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7C892-79F6-439F-93C7-AE837762B1D5}">
  <dimension ref="A1:R60"/>
  <sheetViews>
    <sheetView workbookViewId="0">
      <selection activeCell="O12" sqref="O12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0.623</v>
      </c>
      <c r="D3" t="s">
        <v>18</v>
      </c>
      <c r="E3" s="8">
        <v>0.36299999999999999</v>
      </c>
      <c r="G3" t="s">
        <v>3</v>
      </c>
      <c r="H3" t="s">
        <v>19</v>
      </c>
      <c r="I3" s="8">
        <v>0.90500000000000003</v>
      </c>
      <c r="J3" t="s">
        <v>15</v>
      </c>
      <c r="K3" s="8">
        <v>9.1999999999999998E-2</v>
      </c>
      <c r="M3" t="s">
        <v>3</v>
      </c>
      <c r="N3" t="s">
        <v>19</v>
      </c>
      <c r="O3" s="8">
        <v>0.78900000000000003</v>
      </c>
      <c r="P3" t="s">
        <v>15</v>
      </c>
      <c r="Q3" s="8">
        <v>0.20499999999999999</v>
      </c>
    </row>
    <row r="4" spans="1:17" x14ac:dyDescent="0.45">
      <c r="A4" t="s">
        <v>4</v>
      </c>
      <c r="B4" t="s">
        <v>18</v>
      </c>
      <c r="C4" s="9">
        <v>0.51200000000000001</v>
      </c>
      <c r="D4" t="s">
        <v>19</v>
      </c>
      <c r="E4" s="8">
        <v>0.439</v>
      </c>
      <c r="G4" t="s">
        <v>4</v>
      </c>
      <c r="H4" t="s">
        <v>19</v>
      </c>
      <c r="I4" s="8">
        <v>0.81399999999999995</v>
      </c>
      <c r="J4" t="s">
        <v>15</v>
      </c>
      <c r="K4" s="8">
        <v>0.17100000000000001</v>
      </c>
      <c r="M4" t="s">
        <v>4</v>
      </c>
      <c r="N4" t="s">
        <v>19</v>
      </c>
      <c r="O4" s="8">
        <v>0.99299999999999999</v>
      </c>
      <c r="P4" t="s">
        <v>15</v>
      </c>
      <c r="Q4" s="8">
        <v>7.0000000000000001E-3</v>
      </c>
    </row>
    <row r="5" spans="1:17" x14ac:dyDescent="0.45">
      <c r="A5" t="s">
        <v>5</v>
      </c>
      <c r="B5" t="s">
        <v>19</v>
      </c>
      <c r="C5" s="9">
        <v>0.89900000000000002</v>
      </c>
      <c r="D5" t="s">
        <v>15</v>
      </c>
      <c r="E5" s="8">
        <v>8.8999999999999996E-2</v>
      </c>
      <c r="G5" t="s">
        <v>5</v>
      </c>
      <c r="H5" t="s">
        <v>19</v>
      </c>
      <c r="I5" s="8">
        <v>0.98099999999999998</v>
      </c>
      <c r="J5" t="s">
        <v>15</v>
      </c>
      <c r="K5" s="8">
        <v>1.6E-2</v>
      </c>
      <c r="M5" t="s">
        <v>5</v>
      </c>
      <c r="N5" t="s">
        <v>19</v>
      </c>
      <c r="O5" s="8">
        <v>0.99099999999999999</v>
      </c>
      <c r="P5" t="s">
        <v>15</v>
      </c>
      <c r="Q5" s="8">
        <v>8.0000000000000002E-3</v>
      </c>
    </row>
    <row r="6" spans="1:17" x14ac:dyDescent="0.45">
      <c r="A6" t="s">
        <v>6</v>
      </c>
      <c r="B6" t="s">
        <v>19</v>
      </c>
      <c r="C6" s="9">
        <v>0.95499999999999996</v>
      </c>
      <c r="D6" t="s">
        <v>15</v>
      </c>
      <c r="E6" s="8">
        <v>4.2000000000000003E-2</v>
      </c>
      <c r="G6" t="s">
        <v>6</v>
      </c>
      <c r="H6" t="s">
        <v>19</v>
      </c>
      <c r="I6" s="8">
        <v>0.96899999999999997</v>
      </c>
      <c r="J6" t="s">
        <v>15</v>
      </c>
      <c r="K6" s="8">
        <v>2.8000000000000001E-2</v>
      </c>
      <c r="M6" t="s">
        <v>6</v>
      </c>
      <c r="N6" t="s">
        <v>19</v>
      </c>
      <c r="O6" s="8">
        <v>0.99399999999999999</v>
      </c>
      <c r="P6" t="s">
        <v>15</v>
      </c>
      <c r="Q6" s="8">
        <v>6.0000000000000001E-3</v>
      </c>
    </row>
    <row r="7" spans="1:17" x14ac:dyDescent="0.45">
      <c r="A7" t="s">
        <v>7</v>
      </c>
      <c r="B7" t="s">
        <v>19</v>
      </c>
      <c r="C7" s="9">
        <v>0.84599999999999997</v>
      </c>
      <c r="D7" t="s">
        <v>15</v>
      </c>
      <c r="E7" s="8">
        <v>0.14699999999999999</v>
      </c>
      <c r="G7" t="s">
        <v>7</v>
      </c>
      <c r="H7" t="s">
        <v>19</v>
      </c>
      <c r="I7" s="8">
        <v>0.99299999999999999</v>
      </c>
      <c r="J7" t="s">
        <v>15</v>
      </c>
      <c r="K7" s="8">
        <v>3.0000000000000001E-3</v>
      </c>
      <c r="M7" t="s">
        <v>7</v>
      </c>
      <c r="N7" t="s">
        <v>19</v>
      </c>
      <c r="O7" s="8">
        <v>0.99299999999999999</v>
      </c>
      <c r="P7" t="s">
        <v>15</v>
      </c>
      <c r="Q7" s="8">
        <v>6.0000000000000001E-3</v>
      </c>
    </row>
    <row r="8" spans="1:17" x14ac:dyDescent="0.45">
      <c r="A8" t="s">
        <v>8</v>
      </c>
      <c r="B8" t="s">
        <v>19</v>
      </c>
      <c r="C8" s="9">
        <v>0.98499999999999999</v>
      </c>
      <c r="D8" t="s">
        <v>15</v>
      </c>
      <c r="E8" s="8">
        <v>1.0999999999999999E-2</v>
      </c>
      <c r="G8" t="s">
        <v>8</v>
      </c>
      <c r="H8" t="s">
        <v>19</v>
      </c>
      <c r="I8" s="8">
        <v>0.64500000000000002</v>
      </c>
      <c r="J8" t="s">
        <v>15</v>
      </c>
      <c r="K8" s="8">
        <v>3.2000000000000001E-2</v>
      </c>
      <c r="M8" t="s">
        <v>8</v>
      </c>
      <c r="N8" t="s">
        <v>19</v>
      </c>
      <c r="O8" s="8">
        <v>0.998</v>
      </c>
      <c r="P8" t="s">
        <v>15</v>
      </c>
      <c r="Q8" s="8">
        <v>1E-3</v>
      </c>
    </row>
    <row r="9" spans="1:17" x14ac:dyDescent="0.45">
      <c r="A9" t="s">
        <v>9</v>
      </c>
      <c r="B9" t="s">
        <v>19</v>
      </c>
      <c r="C9" s="9">
        <v>0.89200000000000002</v>
      </c>
      <c r="D9" t="s">
        <v>15</v>
      </c>
      <c r="E9" s="8">
        <v>9.8000000000000004E-2</v>
      </c>
      <c r="G9" t="s">
        <v>9</v>
      </c>
      <c r="H9" t="s">
        <v>19</v>
      </c>
      <c r="I9" s="8">
        <v>0.94099999999999995</v>
      </c>
      <c r="J9" t="s">
        <v>15</v>
      </c>
      <c r="K9" s="8">
        <v>5.6000000000000001E-2</v>
      </c>
      <c r="M9" t="s">
        <v>9</v>
      </c>
      <c r="N9" t="s">
        <v>19</v>
      </c>
      <c r="O9" s="8">
        <v>0.96499999999999997</v>
      </c>
      <c r="P9" t="s">
        <v>15</v>
      </c>
      <c r="Q9" s="8">
        <v>3.4000000000000002E-2</v>
      </c>
    </row>
    <row r="10" spans="1:17" x14ac:dyDescent="0.45">
      <c r="A10" t="s">
        <v>10</v>
      </c>
      <c r="B10" t="s">
        <v>19</v>
      </c>
      <c r="C10" s="9">
        <v>0.83899999999999997</v>
      </c>
      <c r="D10" t="s">
        <v>15</v>
      </c>
      <c r="E10" s="8">
        <v>0.156</v>
      </c>
      <c r="G10" t="s">
        <v>10</v>
      </c>
      <c r="H10" t="s">
        <v>19</v>
      </c>
      <c r="I10" s="8">
        <v>0.997</v>
      </c>
      <c r="J10" t="s">
        <v>15</v>
      </c>
      <c r="K10" s="8">
        <v>2E-3</v>
      </c>
      <c r="M10" t="s">
        <v>10</v>
      </c>
      <c r="N10" t="s">
        <v>15</v>
      </c>
      <c r="O10" s="8">
        <v>0.93200000000000005</v>
      </c>
      <c r="P10" t="s">
        <v>18</v>
      </c>
      <c r="Q10" s="8">
        <v>5.7000000000000002E-2</v>
      </c>
    </row>
    <row r="11" spans="1:17" x14ac:dyDescent="0.45">
      <c r="A11" t="s">
        <v>11</v>
      </c>
      <c r="B11" t="s">
        <v>19</v>
      </c>
      <c r="C11" s="9">
        <v>0.98299999999999998</v>
      </c>
      <c r="D11" t="s">
        <v>18</v>
      </c>
      <c r="E11" s="8">
        <v>8.9999999999999993E-3</v>
      </c>
      <c r="G11" t="s">
        <v>11</v>
      </c>
      <c r="H11" t="s">
        <v>19</v>
      </c>
      <c r="I11" s="8">
        <v>0.97899999999999998</v>
      </c>
      <c r="J11" t="s">
        <v>15</v>
      </c>
      <c r="K11" s="8">
        <v>1.9E-2</v>
      </c>
      <c r="M11" t="s">
        <v>11</v>
      </c>
      <c r="N11" t="s">
        <v>19</v>
      </c>
      <c r="O11" s="8">
        <v>0.996</v>
      </c>
      <c r="P11" t="s">
        <v>15</v>
      </c>
      <c r="Q11" s="8">
        <v>3.0000000000000001E-3</v>
      </c>
    </row>
    <row r="12" spans="1:17" x14ac:dyDescent="0.45">
      <c r="A12" t="s">
        <v>23</v>
      </c>
      <c r="B12" t="s">
        <v>40</v>
      </c>
      <c r="C12" s="9">
        <v>0</v>
      </c>
      <c r="D12" t="s">
        <v>40</v>
      </c>
      <c r="E12" s="8">
        <v>0</v>
      </c>
      <c r="G12" t="s">
        <v>23</v>
      </c>
      <c r="H12" t="s">
        <v>19</v>
      </c>
      <c r="I12" s="8">
        <v>0.83399999999999996</v>
      </c>
      <c r="J12" t="s">
        <v>18</v>
      </c>
      <c r="K12" s="8">
        <v>8.5999999999999993E-2</v>
      </c>
      <c r="M12" t="s">
        <v>23</v>
      </c>
      <c r="N12" t="s">
        <v>19</v>
      </c>
      <c r="O12" s="8">
        <v>0.66600000000000004</v>
      </c>
      <c r="P12" t="s">
        <v>15</v>
      </c>
      <c r="Q12" s="8">
        <v>0.317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0.83711111111111114</v>
      </c>
      <c r="D14" t="s">
        <v>13</v>
      </c>
      <c r="E14" s="13">
        <f>SUM(E3:E12)/B15</f>
        <v>0.15044444444444444</v>
      </c>
      <c r="G14" t="s">
        <v>28</v>
      </c>
      <c r="H14" s="4" t="s">
        <v>12</v>
      </c>
      <c r="I14" s="13">
        <f>SUM(I3:I12)/H15</f>
        <v>0.90579999999999994</v>
      </c>
      <c r="J14" t="s">
        <v>13</v>
      </c>
      <c r="K14" s="13">
        <f>SUM(K3:K12)/H15</f>
        <v>5.050000000000001E-2</v>
      </c>
      <c r="M14" t="s">
        <v>28</v>
      </c>
      <c r="N14" s="4" t="s">
        <v>12</v>
      </c>
      <c r="O14" s="13">
        <f>SUM(O3:O12)/N15</f>
        <v>0.93170000000000019</v>
      </c>
      <c r="P14" t="s">
        <v>13</v>
      </c>
      <c r="Q14" s="13">
        <f>SUM(Q3:Q12)/N15</f>
        <v>6.4399999999999999E-2</v>
      </c>
    </row>
    <row r="15" spans="1:17" x14ac:dyDescent="0.45">
      <c r="A15" s="19" t="s">
        <v>42</v>
      </c>
      <c r="B15">
        <f>10-COUNTIF(B3:B12,"None")</f>
        <v>9</v>
      </c>
      <c r="D15" t="s">
        <v>41</v>
      </c>
      <c r="E15" s="13">
        <f>1-((C14+E14)/1)</f>
        <v>1.244444444444448E-2</v>
      </c>
      <c r="G15" s="19" t="s">
        <v>42</v>
      </c>
      <c r="H15">
        <f>10-COUNTIF(H3:H12,"None")</f>
        <v>10</v>
      </c>
      <c r="J15" t="s">
        <v>41</v>
      </c>
      <c r="K15" s="13">
        <f>1-((I14+K14)/1)</f>
        <v>4.3700000000000072E-2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3.8999999999997925E-3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6</v>
      </c>
      <c r="E19" s="4">
        <f t="shared" si="2"/>
        <v>0.66666666666666663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9</v>
      </c>
      <c r="K19" s="4">
        <f t="shared" ref="K19:K25" si="11">J19/SUM(J$18:J$25)</f>
        <v>0.9</v>
      </c>
      <c r="M19" t="str">
        <f t="shared" ref="M19:M25" si="12">$A52</f>
        <v>Contempt</v>
      </c>
      <c r="N19">
        <f t="shared" si="5"/>
        <v>1</v>
      </c>
      <c r="O19" s="4">
        <f t="shared" ref="O19:O25" si="13">N19/SUM(N$18:N$25)</f>
        <v>0.1</v>
      </c>
      <c r="P19">
        <f t="shared" si="6"/>
        <v>9</v>
      </c>
      <c r="Q19" s="4">
        <f t="shared" ref="Q19:Q25" si="14">P19/SUM(P$18:P$25)</f>
        <v>0.9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1</v>
      </c>
      <c r="C22" s="4">
        <f t="shared" si="8"/>
        <v>0.1111111111111111</v>
      </c>
      <c r="D22">
        <f t="shared" si="1"/>
        <v>2</v>
      </c>
      <c r="E22" s="4">
        <f t="shared" si="2"/>
        <v>0.22222222222222221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1</v>
      </c>
      <c r="K22" s="4">
        <f t="shared" si="11"/>
        <v>0.1</v>
      </c>
      <c r="M22" t="str">
        <f t="shared" si="12"/>
        <v>Happiness</v>
      </c>
      <c r="N22">
        <f t="shared" si="5"/>
        <v>0</v>
      </c>
      <c r="O22" s="4">
        <f t="shared" si="13"/>
        <v>0</v>
      </c>
      <c r="P22">
        <f t="shared" si="6"/>
        <v>1</v>
      </c>
      <c r="Q22" s="4">
        <f t="shared" si="14"/>
        <v>0.1</v>
      </c>
    </row>
    <row r="23" spans="1:17" x14ac:dyDescent="0.45">
      <c r="A23" t="str">
        <f t="shared" si="7"/>
        <v>Neutral</v>
      </c>
      <c r="B23">
        <f t="shared" si="0"/>
        <v>8</v>
      </c>
      <c r="C23" s="4">
        <f t="shared" si="8"/>
        <v>0.88888888888888884</v>
      </c>
      <c r="D23">
        <f t="shared" si="1"/>
        <v>1</v>
      </c>
      <c r="E23" s="4">
        <f t="shared" si="2"/>
        <v>0.1111111111111111</v>
      </c>
      <c r="G23" t="str">
        <f t="shared" si="9"/>
        <v>Neutral</v>
      </c>
      <c r="H23">
        <f t="shared" si="3"/>
        <v>10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9</v>
      </c>
      <c r="O23" s="4">
        <f t="shared" si="13"/>
        <v>0.9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0</v>
      </c>
      <c r="E24" s="4">
        <f t="shared" si="2"/>
        <v>0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0</v>
      </c>
      <c r="K24" s="4">
        <f t="shared" si="11"/>
        <v>0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0</v>
      </c>
      <c r="Q24" s="4">
        <f t="shared" si="14"/>
        <v>0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4"/>
      <c r="B28" s="38" t="s">
        <v>12</v>
      </c>
      <c r="C28" s="38"/>
      <c r="D28" s="38"/>
      <c r="E28" s="24"/>
      <c r="G28" s="24"/>
      <c r="H28" s="38" t="s">
        <v>12</v>
      </c>
      <c r="I28" s="38"/>
      <c r="J28" s="38"/>
      <c r="K28" s="24"/>
      <c r="M28" s="24"/>
      <c r="N28" s="38" t="s">
        <v>12</v>
      </c>
      <c r="O28" s="38"/>
      <c r="P28" s="38"/>
      <c r="Q28" s="24"/>
    </row>
    <row r="29" spans="1:17" x14ac:dyDescent="0.45">
      <c r="A29" s="24"/>
      <c r="B29" s="24" t="s">
        <v>35</v>
      </c>
      <c r="C29" s="24" t="s">
        <v>36</v>
      </c>
      <c r="D29" s="24" t="s">
        <v>37</v>
      </c>
      <c r="E29" s="24"/>
      <c r="G29" s="24"/>
      <c r="H29" s="24" t="s">
        <v>35</v>
      </c>
      <c r="I29" s="24" t="s">
        <v>36</v>
      </c>
      <c r="J29" s="24" t="s">
        <v>37</v>
      </c>
      <c r="K29" s="24"/>
      <c r="M29" s="24"/>
      <c r="N29" s="24" t="s">
        <v>35</v>
      </c>
      <c r="O29" s="24" t="s">
        <v>36</v>
      </c>
      <c r="P29" s="24" t="s">
        <v>37</v>
      </c>
      <c r="Q29" s="24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 t="e">
        <f>_xlfn.MODE.SNGL(C3:C7)</f>
        <v>#N/A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 t="e">
        <f>_xlfn.MODE.SNGL(I3:I7)</f>
        <v>#N/A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>
        <f>_xlfn.MODE.SNGL(O3:O7)</f>
        <v>0.99299999999999999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0.93200000000000005</v>
      </c>
      <c r="O31" s="8">
        <f t="shared" si="17"/>
        <v>0.93200000000000005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0.51200000000000001</v>
      </c>
      <c r="C34" s="8">
        <f t="shared" si="16"/>
        <v>0.51200000000000001</v>
      </c>
      <c r="E34" s="9"/>
      <c r="G34" t="s">
        <v>18</v>
      </c>
      <c r="H34" s="8">
        <f t="shared" si="18"/>
        <v>0</v>
      </c>
      <c r="I34" s="8">
        <f t="shared" si="19"/>
        <v>0</v>
      </c>
      <c r="K34" s="9"/>
      <c r="M34" t="s">
        <v>18</v>
      </c>
      <c r="N34" s="8">
        <f t="shared" si="20"/>
        <v>0</v>
      </c>
      <c r="O34" s="8">
        <f t="shared" si="17"/>
        <v>0</v>
      </c>
      <c r="Q34" s="9"/>
    </row>
    <row r="35" spans="1:18" x14ac:dyDescent="0.45">
      <c r="A35" t="s">
        <v>19</v>
      </c>
      <c r="B35" s="8">
        <f t="shared" si="15"/>
        <v>0.87774999999999992</v>
      </c>
      <c r="C35" s="8">
        <f t="shared" si="16"/>
        <v>0.89549999999999996</v>
      </c>
      <c r="E35" s="9"/>
      <c r="G35" t="s">
        <v>19</v>
      </c>
      <c r="H35" s="8">
        <f t="shared" si="18"/>
        <v>0.90579999999999994</v>
      </c>
      <c r="I35" s="8">
        <f t="shared" si="19"/>
        <v>0.95499999999999996</v>
      </c>
      <c r="K35" s="9"/>
      <c r="M35" t="s">
        <v>19</v>
      </c>
      <c r="N35" s="8">
        <f t="shared" si="20"/>
        <v>0.93166666666666687</v>
      </c>
      <c r="O35" s="8">
        <f t="shared" si="17"/>
        <v>0.99299999999999999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4"/>
      <c r="B38" s="38" t="s">
        <v>13</v>
      </c>
      <c r="C38" s="38"/>
      <c r="D38" s="38"/>
      <c r="E38" s="24"/>
      <c r="G38" s="24"/>
      <c r="H38" s="38" t="s">
        <v>13</v>
      </c>
      <c r="I38" s="38"/>
      <c r="J38" s="38"/>
      <c r="K38" s="24"/>
      <c r="M38" s="24"/>
      <c r="N38" s="38" t="s">
        <v>13</v>
      </c>
      <c r="O38" s="38"/>
      <c r="P38" s="38"/>
      <c r="Q38" s="24"/>
    </row>
    <row r="39" spans="1:18" x14ac:dyDescent="0.45">
      <c r="A39" s="24"/>
      <c r="B39" s="24" t="s">
        <v>35</v>
      </c>
      <c r="C39" s="24" t="s">
        <v>36</v>
      </c>
      <c r="D39" s="24" t="s">
        <v>37</v>
      </c>
      <c r="E39" s="24"/>
      <c r="G39" s="24"/>
      <c r="H39" s="24" t="s">
        <v>35</v>
      </c>
      <c r="I39" s="24" t="s">
        <v>36</v>
      </c>
      <c r="J39" s="24" t="s">
        <v>37</v>
      </c>
      <c r="K39" s="24"/>
      <c r="M39" s="24"/>
      <c r="N39" s="24" t="s">
        <v>35</v>
      </c>
      <c r="O39" s="24" t="s">
        <v>36</v>
      </c>
      <c r="P39" s="24" t="s">
        <v>37</v>
      </c>
      <c r="Q39" s="24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9.0500000000000011E-2</v>
      </c>
      <c r="C41" s="8">
        <f t="shared" si="22"/>
        <v>9.35E-2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4.6555555555555565E-2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2.8000000000000001E-2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6.5222222222222223E-2</v>
      </c>
      <c r="O41" s="8">
        <f t="shared" si="23"/>
        <v>7.0000000000000001E-3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0.186</v>
      </c>
      <c r="C44" s="8">
        <f t="shared" si="22"/>
        <v>0.186</v>
      </c>
      <c r="E44" s="9"/>
      <c r="G44" t="s">
        <v>18</v>
      </c>
      <c r="H44" s="8">
        <f t="shared" si="24"/>
        <v>8.5999999999999993E-2</v>
      </c>
      <c r="I44" s="8">
        <f t="shared" si="25"/>
        <v>8.5999999999999993E-2</v>
      </c>
      <c r="K44" s="9"/>
      <c r="M44" t="s">
        <v>18</v>
      </c>
      <c r="N44" s="8">
        <f t="shared" si="26"/>
        <v>5.7000000000000002E-2</v>
      </c>
      <c r="O44" s="8">
        <f t="shared" si="23"/>
        <v>5.7000000000000002E-2</v>
      </c>
      <c r="Q44" s="9"/>
    </row>
    <row r="45" spans="1:18" x14ac:dyDescent="0.45">
      <c r="A45" t="s">
        <v>19</v>
      </c>
      <c r="B45" s="8">
        <f t="shared" si="21"/>
        <v>0.439</v>
      </c>
      <c r="C45" s="8">
        <f t="shared" si="22"/>
        <v>0.439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</v>
      </c>
      <c r="O45" s="8">
        <f t="shared" si="23"/>
        <v>0</v>
      </c>
      <c r="Q45" s="9"/>
    </row>
    <row r="46" spans="1:18" x14ac:dyDescent="0.45">
      <c r="A46" t="s">
        <v>20</v>
      </c>
      <c r="B46" s="8">
        <f t="shared" si="21"/>
        <v>0</v>
      </c>
      <c r="C46" s="8">
        <f t="shared" si="22"/>
        <v>0</v>
      </c>
      <c r="E46" s="8"/>
      <c r="G46" t="s">
        <v>20</v>
      </c>
      <c r="H46" s="8">
        <f t="shared" si="24"/>
        <v>0</v>
      </c>
      <c r="I46" s="8">
        <f t="shared" si="25"/>
        <v>0</v>
      </c>
      <c r="K46" s="8"/>
      <c r="M46" t="s">
        <v>20</v>
      </c>
      <c r="N46" s="8">
        <f t="shared" si="26"/>
        <v>0</v>
      </c>
      <c r="O46" s="8">
        <f t="shared" si="23"/>
        <v>0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934E-BC8F-4855-9B5A-B647D5EB7D81}">
  <dimension ref="A1:R60"/>
  <sheetViews>
    <sheetView workbookViewId="0">
      <selection activeCell="Q12" sqref="Q12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0.98099999999999998</v>
      </c>
      <c r="D3" t="s">
        <v>20</v>
      </c>
      <c r="E3" s="8">
        <v>1.4999999999999999E-2</v>
      </c>
      <c r="G3" t="s">
        <v>3</v>
      </c>
      <c r="H3" t="s">
        <v>19</v>
      </c>
      <c r="I3" s="8">
        <v>0.98299999999999998</v>
      </c>
      <c r="J3" t="s">
        <v>18</v>
      </c>
      <c r="K3" s="8">
        <v>8.0000000000000002E-3</v>
      </c>
      <c r="M3" t="s">
        <v>3</v>
      </c>
      <c r="N3" t="s">
        <v>19</v>
      </c>
      <c r="O3" s="8">
        <v>0.91100000000000003</v>
      </c>
      <c r="P3" t="s">
        <v>15</v>
      </c>
      <c r="Q3" s="8">
        <v>7.5999999999999998E-2</v>
      </c>
    </row>
    <row r="4" spans="1:17" x14ac:dyDescent="0.45">
      <c r="A4" t="s">
        <v>4</v>
      </c>
      <c r="B4" t="s">
        <v>19</v>
      </c>
      <c r="C4" s="9">
        <v>0.99299999999999999</v>
      </c>
      <c r="D4" t="s">
        <v>20</v>
      </c>
      <c r="E4" s="8">
        <v>3.0000000000000001E-3</v>
      </c>
      <c r="G4" t="s">
        <v>4</v>
      </c>
      <c r="H4" t="s">
        <v>19</v>
      </c>
      <c r="I4" s="8">
        <v>0.88800000000000001</v>
      </c>
      <c r="J4" t="s">
        <v>20</v>
      </c>
      <c r="K4" s="8">
        <v>0.109</v>
      </c>
      <c r="M4" t="s">
        <v>4</v>
      </c>
      <c r="N4" t="s">
        <v>19</v>
      </c>
      <c r="O4" s="8">
        <v>0.95499999999999996</v>
      </c>
      <c r="P4" t="s">
        <v>15</v>
      </c>
      <c r="Q4" s="8">
        <v>2.7E-2</v>
      </c>
    </row>
    <row r="5" spans="1:17" x14ac:dyDescent="0.45">
      <c r="A5" t="s">
        <v>5</v>
      </c>
      <c r="B5" t="s">
        <v>19</v>
      </c>
      <c r="C5" s="9">
        <v>0.995</v>
      </c>
      <c r="D5" t="s">
        <v>15</v>
      </c>
      <c r="E5" s="8">
        <v>3.0000000000000001E-3</v>
      </c>
      <c r="G5" t="s">
        <v>5</v>
      </c>
      <c r="H5" t="s">
        <v>19</v>
      </c>
      <c r="I5" s="8">
        <v>0.97499999999999998</v>
      </c>
      <c r="J5" t="s">
        <v>15</v>
      </c>
      <c r="K5" s="8">
        <v>1.4E-2</v>
      </c>
      <c r="M5" t="s">
        <v>5</v>
      </c>
      <c r="N5" t="s">
        <v>19</v>
      </c>
      <c r="O5" s="8">
        <v>0.871</v>
      </c>
      <c r="P5" t="s">
        <v>20</v>
      </c>
      <c r="Q5" s="8">
        <v>0.125</v>
      </c>
    </row>
    <row r="6" spans="1:17" x14ac:dyDescent="0.45">
      <c r="A6" t="s">
        <v>6</v>
      </c>
      <c r="B6" t="s">
        <v>19</v>
      </c>
      <c r="C6" s="9">
        <v>0.97399999999999998</v>
      </c>
      <c r="D6" t="s">
        <v>15</v>
      </c>
      <c r="E6" s="8">
        <v>2.1000000000000001E-2</v>
      </c>
      <c r="G6" t="s">
        <v>6</v>
      </c>
      <c r="H6" t="s">
        <v>19</v>
      </c>
      <c r="I6" s="8">
        <v>0.98</v>
      </c>
      <c r="J6" t="s">
        <v>15</v>
      </c>
      <c r="K6" s="8">
        <v>0.01</v>
      </c>
      <c r="M6" t="s">
        <v>6</v>
      </c>
      <c r="N6" t="s">
        <v>19</v>
      </c>
      <c r="O6" s="8">
        <v>0.85799999999999998</v>
      </c>
      <c r="P6" t="s">
        <v>20</v>
      </c>
      <c r="Q6" s="8">
        <v>0.13600000000000001</v>
      </c>
    </row>
    <row r="7" spans="1:17" x14ac:dyDescent="0.45">
      <c r="A7" t="s">
        <v>7</v>
      </c>
      <c r="B7" t="s">
        <v>19</v>
      </c>
      <c r="C7" s="9">
        <v>0.98199999999999998</v>
      </c>
      <c r="D7" t="s">
        <v>20</v>
      </c>
      <c r="E7" s="8">
        <v>1.0999999999999999E-2</v>
      </c>
      <c r="G7" t="s">
        <v>7</v>
      </c>
      <c r="H7" t="s">
        <v>19</v>
      </c>
      <c r="I7" s="8">
        <v>0.98299999999999998</v>
      </c>
      <c r="J7" t="s">
        <v>15</v>
      </c>
      <c r="K7" s="8">
        <v>8.9999999999999993E-3</v>
      </c>
      <c r="M7" t="s">
        <v>7</v>
      </c>
      <c r="N7" t="s">
        <v>19</v>
      </c>
      <c r="O7" s="8">
        <v>0.878</v>
      </c>
      <c r="P7" t="s">
        <v>20</v>
      </c>
      <c r="Q7" s="8">
        <v>0.12</v>
      </c>
    </row>
    <row r="8" spans="1:17" x14ac:dyDescent="0.45">
      <c r="A8" t="s">
        <v>8</v>
      </c>
      <c r="B8" t="s">
        <v>19</v>
      </c>
      <c r="C8" s="9">
        <v>0.98899999999999999</v>
      </c>
      <c r="D8" t="s">
        <v>18</v>
      </c>
      <c r="E8" s="8">
        <v>4.0000000000000001E-3</v>
      </c>
      <c r="G8" t="s">
        <v>8</v>
      </c>
      <c r="H8" t="s">
        <v>19</v>
      </c>
      <c r="I8" s="8">
        <v>0.54100000000000004</v>
      </c>
      <c r="J8" t="s">
        <v>20</v>
      </c>
      <c r="K8" s="8">
        <v>0.41099999999999998</v>
      </c>
      <c r="M8" t="s">
        <v>8</v>
      </c>
      <c r="N8" t="s">
        <v>19</v>
      </c>
      <c r="O8" s="8">
        <v>0.91700000000000004</v>
      </c>
      <c r="P8" t="s">
        <v>20</v>
      </c>
      <c r="Q8" s="8">
        <v>7.9000000000000001E-2</v>
      </c>
    </row>
    <row r="9" spans="1:17" x14ac:dyDescent="0.45">
      <c r="A9" t="s">
        <v>9</v>
      </c>
      <c r="B9" t="s">
        <v>18</v>
      </c>
      <c r="C9" s="9">
        <v>1</v>
      </c>
      <c r="D9" t="s">
        <v>14</v>
      </c>
      <c r="E9" s="8">
        <v>0</v>
      </c>
      <c r="G9" t="s">
        <v>9</v>
      </c>
      <c r="H9" t="s">
        <v>19</v>
      </c>
      <c r="I9" s="8">
        <v>0.89300000000000002</v>
      </c>
      <c r="J9" t="s">
        <v>20</v>
      </c>
      <c r="K9" s="8">
        <v>7.5999999999999998E-2</v>
      </c>
      <c r="M9" t="s">
        <v>9</v>
      </c>
      <c r="N9" t="s">
        <v>19</v>
      </c>
      <c r="O9" s="8">
        <v>0.91300000000000003</v>
      </c>
      <c r="P9" t="s">
        <v>20</v>
      </c>
      <c r="Q9" s="8">
        <v>8.3000000000000004E-2</v>
      </c>
    </row>
    <row r="10" spans="1:17" x14ac:dyDescent="0.45">
      <c r="A10" t="s">
        <v>10</v>
      </c>
      <c r="B10" t="s">
        <v>18</v>
      </c>
      <c r="C10" s="9">
        <v>1</v>
      </c>
      <c r="D10" t="s">
        <v>14</v>
      </c>
      <c r="E10" s="8">
        <v>0</v>
      </c>
      <c r="G10" t="s">
        <v>10</v>
      </c>
      <c r="H10" t="s">
        <v>19</v>
      </c>
      <c r="I10" s="8">
        <v>0.81100000000000005</v>
      </c>
      <c r="J10" t="s">
        <v>20</v>
      </c>
      <c r="K10" s="8">
        <v>0.17799999999999999</v>
      </c>
      <c r="M10" t="s">
        <v>10</v>
      </c>
      <c r="N10" t="s">
        <v>19</v>
      </c>
      <c r="O10" s="8">
        <v>0.90500000000000003</v>
      </c>
      <c r="P10" t="s">
        <v>20</v>
      </c>
      <c r="Q10" s="8">
        <v>9.2999999999999999E-2</v>
      </c>
    </row>
    <row r="11" spans="1:17" x14ac:dyDescent="0.45">
      <c r="A11" t="s">
        <v>11</v>
      </c>
      <c r="B11" t="s">
        <v>18</v>
      </c>
      <c r="C11" s="9">
        <v>0.876</v>
      </c>
      <c r="D11" t="s">
        <v>24</v>
      </c>
      <c r="E11" s="8">
        <v>6.0999999999999999E-2</v>
      </c>
      <c r="G11" t="s">
        <v>11</v>
      </c>
      <c r="H11" t="s">
        <v>19</v>
      </c>
      <c r="I11" s="8">
        <v>0.82699999999999996</v>
      </c>
      <c r="J11" t="s">
        <v>20</v>
      </c>
      <c r="K11" s="8">
        <v>0.151</v>
      </c>
      <c r="M11" t="s">
        <v>11</v>
      </c>
      <c r="N11" t="s">
        <v>19</v>
      </c>
      <c r="O11" s="8">
        <v>0.90900000000000003</v>
      </c>
      <c r="P11" t="s">
        <v>20</v>
      </c>
      <c r="Q11" s="8">
        <v>8.6999999999999994E-2</v>
      </c>
    </row>
    <row r="12" spans="1:17" x14ac:dyDescent="0.45">
      <c r="A12" t="s">
        <v>23</v>
      </c>
      <c r="B12" t="s">
        <v>18</v>
      </c>
      <c r="C12" s="9">
        <v>1</v>
      </c>
      <c r="D12" t="s">
        <v>14</v>
      </c>
      <c r="E12" s="8">
        <v>0</v>
      </c>
      <c r="G12" t="s">
        <v>23</v>
      </c>
      <c r="H12" t="s">
        <v>19</v>
      </c>
      <c r="I12" s="8">
        <v>0.76800000000000002</v>
      </c>
      <c r="J12" t="s">
        <v>20</v>
      </c>
      <c r="K12" s="8">
        <v>0.221</v>
      </c>
      <c r="M12" t="s">
        <v>23</v>
      </c>
      <c r="N12" t="s">
        <v>19</v>
      </c>
      <c r="O12" s="8">
        <v>0.75700000000000001</v>
      </c>
      <c r="P12" t="s">
        <v>20</v>
      </c>
      <c r="Q12" s="8">
        <v>0.23799999999999999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0.97899999999999987</v>
      </c>
      <c r="D14" t="s">
        <v>13</v>
      </c>
      <c r="E14" s="13">
        <f>SUM(E3:E12)/B15</f>
        <v>1.18E-2</v>
      </c>
      <c r="G14" t="s">
        <v>28</v>
      </c>
      <c r="H14" s="4" t="s">
        <v>12</v>
      </c>
      <c r="I14" s="13">
        <f>SUM(I3:I12)/H15</f>
        <v>0.86490000000000011</v>
      </c>
      <c r="J14" t="s">
        <v>13</v>
      </c>
      <c r="K14" s="13">
        <f>SUM(K3:K12)/H15</f>
        <v>0.1187</v>
      </c>
      <c r="M14" t="s">
        <v>28</v>
      </c>
      <c r="N14" s="4" t="s">
        <v>12</v>
      </c>
      <c r="O14" s="13">
        <f>SUM(O3:O12)/N15</f>
        <v>0.88740000000000008</v>
      </c>
      <c r="P14" t="s">
        <v>13</v>
      </c>
      <c r="Q14" s="13">
        <f>SUM(Q3:Q12)/N15</f>
        <v>0.10639999999999998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9.200000000000097E-3</v>
      </c>
      <c r="G15" s="19" t="s">
        <v>42</v>
      </c>
      <c r="H15">
        <f>10-COUNTIF(H3:H12,"None")</f>
        <v>10</v>
      </c>
      <c r="J15" t="s">
        <v>41</v>
      </c>
      <c r="K15" s="13">
        <f>1-((I14+K14)/1)</f>
        <v>1.6399999999999859E-2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6.1999999999999833E-3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3</v>
      </c>
      <c r="E18" s="4">
        <f t="shared" ref="E18:E25" si="2">D18/SUM(D$18:D$25)</f>
        <v>0.3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2</v>
      </c>
      <c r="E19" s="4">
        <f t="shared" si="2"/>
        <v>0.2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3</v>
      </c>
      <c r="K19" s="4">
        <f t="shared" ref="K19:K25" si="11">J19/SUM(J$18:J$25)</f>
        <v>0.3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2</v>
      </c>
      <c r="Q19" s="4">
        <f t="shared" ref="Q19:Q25" si="14">P19/SUM(P$18:P$25)</f>
        <v>0.2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4</v>
      </c>
      <c r="C22" s="4">
        <f t="shared" si="8"/>
        <v>0.4</v>
      </c>
      <c r="D22">
        <f t="shared" si="1"/>
        <v>1</v>
      </c>
      <c r="E22" s="4">
        <f t="shared" si="2"/>
        <v>0.1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1</v>
      </c>
      <c r="K22" s="4">
        <f t="shared" si="11"/>
        <v>0.1</v>
      </c>
      <c r="M22" t="str">
        <f t="shared" si="12"/>
        <v>Happiness</v>
      </c>
      <c r="N22">
        <f t="shared" si="5"/>
        <v>0</v>
      </c>
      <c r="O22" s="4">
        <f t="shared" si="13"/>
        <v>0</v>
      </c>
      <c r="P22">
        <f t="shared" si="6"/>
        <v>0</v>
      </c>
      <c r="Q22" s="4">
        <f t="shared" si="14"/>
        <v>0</v>
      </c>
    </row>
    <row r="23" spans="1:17" x14ac:dyDescent="0.45">
      <c r="A23" t="str">
        <f t="shared" si="7"/>
        <v>Neutral</v>
      </c>
      <c r="B23">
        <f t="shared" si="0"/>
        <v>6</v>
      </c>
      <c r="C23" s="4">
        <f t="shared" si="8"/>
        <v>0.6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10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10</v>
      </c>
      <c r="O23" s="4">
        <f t="shared" si="13"/>
        <v>1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3</v>
      </c>
      <c r="E24" s="4">
        <f t="shared" si="2"/>
        <v>0.3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6</v>
      </c>
      <c r="K24" s="4">
        <f t="shared" si="11"/>
        <v>0.6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8</v>
      </c>
      <c r="Q24" s="4">
        <f t="shared" si="14"/>
        <v>0.8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1</v>
      </c>
      <c r="E25" s="4">
        <f t="shared" si="2"/>
        <v>0.1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4"/>
      <c r="B28" s="38" t="s">
        <v>12</v>
      </c>
      <c r="C28" s="38"/>
      <c r="D28" s="38"/>
      <c r="E28" s="24"/>
      <c r="G28" s="24"/>
      <c r="H28" s="38" t="s">
        <v>12</v>
      </c>
      <c r="I28" s="38"/>
      <c r="J28" s="38"/>
      <c r="K28" s="24"/>
      <c r="M28" s="24"/>
      <c r="N28" s="38" t="s">
        <v>12</v>
      </c>
      <c r="O28" s="38"/>
      <c r="P28" s="38"/>
      <c r="Q28" s="24"/>
    </row>
    <row r="29" spans="1:17" x14ac:dyDescent="0.45">
      <c r="A29" s="24"/>
      <c r="B29" s="24" t="s">
        <v>35</v>
      </c>
      <c r="C29" s="24" t="s">
        <v>36</v>
      </c>
      <c r="D29" s="24" t="s">
        <v>37</v>
      </c>
      <c r="E29" s="24"/>
      <c r="G29" s="24"/>
      <c r="H29" s="24" t="s">
        <v>35</v>
      </c>
      <c r="I29" s="24" t="s">
        <v>36</v>
      </c>
      <c r="J29" s="24" t="s">
        <v>37</v>
      </c>
      <c r="K29" s="24"/>
      <c r="M29" s="24"/>
      <c r="N29" s="24" t="s">
        <v>35</v>
      </c>
      <c r="O29" s="24" t="s">
        <v>36</v>
      </c>
      <c r="P29" s="24" t="s">
        <v>37</v>
      </c>
      <c r="Q29" s="24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 t="e">
        <f>_xlfn.MODE.SNGL(C3:C7)</f>
        <v>#N/A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>
        <f>_xlfn.MODE.SNGL(I3:I7)</f>
        <v>0.98299999999999998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 t="e">
        <f>_xlfn.MODE.SNGL(O3:O7)</f>
        <v>#N/A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0.96899999999999997</v>
      </c>
      <c r="C34" s="8">
        <f t="shared" si="16"/>
        <v>1</v>
      </c>
      <c r="E34" s="9"/>
      <c r="G34" t="s">
        <v>18</v>
      </c>
      <c r="H34" s="8">
        <f t="shared" si="18"/>
        <v>0</v>
      </c>
      <c r="I34" s="8">
        <f t="shared" si="19"/>
        <v>0</v>
      </c>
      <c r="K34" s="9"/>
      <c r="M34" t="s">
        <v>18</v>
      </c>
      <c r="N34" s="8">
        <f t="shared" si="20"/>
        <v>0</v>
      </c>
      <c r="O34" s="8">
        <f t="shared" si="17"/>
        <v>0</v>
      </c>
      <c r="Q34" s="9"/>
    </row>
    <row r="35" spans="1:18" x14ac:dyDescent="0.45">
      <c r="A35" t="s">
        <v>19</v>
      </c>
      <c r="B35" s="8">
        <f t="shared" si="15"/>
        <v>0.98566666666666658</v>
      </c>
      <c r="C35" s="8">
        <f t="shared" si="16"/>
        <v>0.98550000000000004</v>
      </c>
      <c r="E35" s="9"/>
      <c r="G35" t="s">
        <v>19</v>
      </c>
      <c r="H35" s="8">
        <f t="shared" si="18"/>
        <v>0.86490000000000011</v>
      </c>
      <c r="I35" s="8">
        <f t="shared" si="19"/>
        <v>0.89050000000000007</v>
      </c>
      <c r="K35" s="9"/>
      <c r="M35" t="s">
        <v>19</v>
      </c>
      <c r="N35" s="8">
        <f t="shared" si="20"/>
        <v>0.88740000000000008</v>
      </c>
      <c r="O35" s="8">
        <f t="shared" si="17"/>
        <v>0.90700000000000003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4"/>
      <c r="B38" s="38" t="s">
        <v>13</v>
      </c>
      <c r="C38" s="38"/>
      <c r="D38" s="38"/>
      <c r="E38" s="24"/>
      <c r="G38" s="24"/>
      <c r="H38" s="38" t="s">
        <v>13</v>
      </c>
      <c r="I38" s="38"/>
      <c r="J38" s="38"/>
      <c r="K38" s="24"/>
      <c r="M38" s="24"/>
      <c r="N38" s="38" t="s">
        <v>13</v>
      </c>
      <c r="O38" s="38"/>
      <c r="P38" s="38"/>
      <c r="Q38" s="24"/>
    </row>
    <row r="39" spans="1:18" x14ac:dyDescent="0.45">
      <c r="A39" s="24"/>
      <c r="B39" s="24" t="s">
        <v>35</v>
      </c>
      <c r="C39" s="24" t="s">
        <v>36</v>
      </c>
      <c r="D39" s="24" t="s">
        <v>37</v>
      </c>
      <c r="E39" s="24"/>
      <c r="G39" s="24"/>
      <c r="H39" s="24" t="s">
        <v>35</v>
      </c>
      <c r="I39" s="24" t="s">
        <v>36</v>
      </c>
      <c r="J39" s="24" t="s">
        <v>37</v>
      </c>
      <c r="K39" s="24"/>
      <c r="M39" s="24"/>
      <c r="N39" s="24" t="s">
        <v>35</v>
      </c>
      <c r="O39" s="24" t="s">
        <v>36</v>
      </c>
      <c r="P39" s="24" t="s">
        <v>37</v>
      </c>
      <c r="Q39" s="24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1.2E-2</v>
      </c>
      <c r="C41" s="8">
        <f t="shared" si="22"/>
        <v>1.2E-2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1.1000000000000001E-2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0.01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5.1499999999999997E-2</v>
      </c>
      <c r="O41" s="8">
        <f t="shared" si="23"/>
        <v>5.1500000000000004E-2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4.0000000000000001E-3</v>
      </c>
      <c r="C44" s="8">
        <f t="shared" si="22"/>
        <v>4.0000000000000001E-3</v>
      </c>
      <c r="E44" s="9"/>
      <c r="G44" t="s">
        <v>18</v>
      </c>
      <c r="H44" s="8">
        <f t="shared" si="24"/>
        <v>8.0000000000000002E-3</v>
      </c>
      <c r="I44" s="8">
        <f t="shared" si="25"/>
        <v>8.0000000000000002E-3</v>
      </c>
      <c r="K44" s="9"/>
      <c r="M44" t="s">
        <v>18</v>
      </c>
      <c r="N44" s="8">
        <f t="shared" si="26"/>
        <v>0</v>
      </c>
      <c r="O44" s="8">
        <f t="shared" si="23"/>
        <v>0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</v>
      </c>
      <c r="O45" s="8">
        <f t="shared" si="23"/>
        <v>0</v>
      </c>
      <c r="Q45" s="9"/>
    </row>
    <row r="46" spans="1:18" x14ac:dyDescent="0.45">
      <c r="A46" t="s">
        <v>20</v>
      </c>
      <c r="B46" s="8">
        <f t="shared" si="21"/>
        <v>9.6666666666666654E-3</v>
      </c>
      <c r="C46" s="8">
        <f t="shared" si="22"/>
        <v>1.0999999999999999E-2</v>
      </c>
      <c r="E46" s="8"/>
      <c r="G46" t="s">
        <v>20</v>
      </c>
      <c r="H46" s="8">
        <f t="shared" si="24"/>
        <v>0.19100000000000003</v>
      </c>
      <c r="I46" s="8">
        <f t="shared" si="25"/>
        <v>0.16449999999999998</v>
      </c>
      <c r="K46" s="8"/>
      <c r="M46" t="s">
        <v>20</v>
      </c>
      <c r="N46" s="8">
        <f t="shared" si="26"/>
        <v>0.120125</v>
      </c>
      <c r="O46" s="8">
        <f t="shared" si="23"/>
        <v>0.1065</v>
      </c>
      <c r="Q46" s="8"/>
    </row>
    <row r="47" spans="1:18" x14ac:dyDescent="0.45">
      <c r="A47" t="s">
        <v>24</v>
      </c>
      <c r="B47" s="8">
        <f t="shared" si="21"/>
        <v>6.0999999999999999E-2</v>
      </c>
      <c r="C47" s="8">
        <f t="shared" si="22"/>
        <v>6.0999999999999999E-2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A790-6C8A-4F6B-91FA-4C271AA1C373}">
  <dimension ref="A1:R60"/>
  <sheetViews>
    <sheetView workbookViewId="0">
      <selection activeCell="Q12" sqref="Q12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0.98299999999999998</v>
      </c>
      <c r="D3" t="s">
        <v>20</v>
      </c>
      <c r="E3" s="8">
        <v>1.6E-2</v>
      </c>
      <c r="G3" t="s">
        <v>3</v>
      </c>
      <c r="H3" t="s">
        <v>19</v>
      </c>
      <c r="I3" s="8">
        <v>0.95299999999999996</v>
      </c>
      <c r="J3" t="s">
        <v>20</v>
      </c>
      <c r="K3" s="8">
        <v>4.5999999999999999E-2</v>
      </c>
      <c r="M3" t="s">
        <v>3</v>
      </c>
      <c r="N3" t="s">
        <v>19</v>
      </c>
      <c r="O3" s="8">
        <v>0.89</v>
      </c>
      <c r="P3" t="s">
        <v>20</v>
      </c>
      <c r="Q3" s="8">
        <v>0.11</v>
      </c>
    </row>
    <row r="4" spans="1:17" x14ac:dyDescent="0.45">
      <c r="A4" t="s">
        <v>4</v>
      </c>
      <c r="B4" t="s">
        <v>19</v>
      </c>
      <c r="C4" s="9">
        <v>0.97799999999999998</v>
      </c>
      <c r="D4" t="s">
        <v>20</v>
      </c>
      <c r="E4" s="8">
        <v>2.1999999999999999E-2</v>
      </c>
      <c r="G4" t="s">
        <v>4</v>
      </c>
      <c r="H4" t="s">
        <v>19</v>
      </c>
      <c r="I4" s="8">
        <v>0.98399999999999999</v>
      </c>
      <c r="J4" t="s">
        <v>20</v>
      </c>
      <c r="K4" s="8">
        <v>1.4E-2</v>
      </c>
      <c r="M4" t="s">
        <v>4</v>
      </c>
      <c r="N4" t="s">
        <v>19</v>
      </c>
      <c r="O4" s="8">
        <v>0.85499999999999998</v>
      </c>
      <c r="P4" t="s">
        <v>20</v>
      </c>
      <c r="Q4" s="8">
        <v>0.14499999999999999</v>
      </c>
    </row>
    <row r="5" spans="1:17" x14ac:dyDescent="0.45">
      <c r="A5" t="s">
        <v>5</v>
      </c>
      <c r="B5" t="s">
        <v>19</v>
      </c>
      <c r="C5" s="9">
        <v>0.90800000000000003</v>
      </c>
      <c r="D5" t="s">
        <v>20</v>
      </c>
      <c r="E5" s="8">
        <v>8.8999999999999996E-2</v>
      </c>
      <c r="G5" t="s">
        <v>5</v>
      </c>
      <c r="H5" t="s">
        <v>19</v>
      </c>
      <c r="I5" s="8">
        <v>0.97899999999999998</v>
      </c>
      <c r="J5" t="s">
        <v>20</v>
      </c>
      <c r="K5" s="8">
        <v>0.02</v>
      </c>
      <c r="M5" t="s">
        <v>5</v>
      </c>
      <c r="N5" t="s">
        <v>19</v>
      </c>
      <c r="O5" s="8">
        <v>0.94099999999999995</v>
      </c>
      <c r="P5" t="s">
        <v>14</v>
      </c>
      <c r="Q5" s="8">
        <v>0.03</v>
      </c>
    </row>
    <row r="6" spans="1:17" x14ac:dyDescent="0.45">
      <c r="A6" t="s">
        <v>6</v>
      </c>
      <c r="B6" t="s">
        <v>19</v>
      </c>
      <c r="C6" s="9">
        <v>0.97899999999999998</v>
      </c>
      <c r="D6" t="s">
        <v>20</v>
      </c>
      <c r="E6" s="8">
        <v>0.02</v>
      </c>
      <c r="G6" t="s">
        <v>6</v>
      </c>
      <c r="H6" t="s">
        <v>19</v>
      </c>
      <c r="I6" s="8">
        <v>0.96699999999999997</v>
      </c>
      <c r="J6" t="s">
        <v>20</v>
      </c>
      <c r="K6" s="8">
        <v>3.1E-2</v>
      </c>
      <c r="M6" t="s">
        <v>6</v>
      </c>
      <c r="N6" t="s">
        <v>19</v>
      </c>
      <c r="O6" s="8">
        <v>0.97899999999999998</v>
      </c>
      <c r="P6" t="s">
        <v>20</v>
      </c>
      <c r="Q6" s="8">
        <v>0.02</v>
      </c>
    </row>
    <row r="7" spans="1:17" x14ac:dyDescent="0.45">
      <c r="A7" t="s">
        <v>7</v>
      </c>
      <c r="B7" t="s">
        <v>19</v>
      </c>
      <c r="C7" s="9">
        <v>0.97899999999999998</v>
      </c>
      <c r="D7" t="s">
        <v>20</v>
      </c>
      <c r="E7" s="8">
        <v>1.6E-2</v>
      </c>
      <c r="G7" t="s">
        <v>7</v>
      </c>
      <c r="H7" t="s">
        <v>19</v>
      </c>
      <c r="I7" s="8">
        <v>0.878</v>
      </c>
      <c r="J7" t="s">
        <v>20</v>
      </c>
      <c r="K7" s="8">
        <v>0.11799999999999999</v>
      </c>
      <c r="M7" t="s">
        <v>7</v>
      </c>
      <c r="N7" t="s">
        <v>19</v>
      </c>
      <c r="O7" s="8">
        <v>0.89400000000000002</v>
      </c>
      <c r="P7" t="s">
        <v>20</v>
      </c>
      <c r="Q7" s="8">
        <v>0.10299999999999999</v>
      </c>
    </row>
    <row r="8" spans="1:17" x14ac:dyDescent="0.45">
      <c r="A8" t="s">
        <v>8</v>
      </c>
      <c r="B8" t="s">
        <v>19</v>
      </c>
      <c r="C8" s="9">
        <v>0.96899999999999997</v>
      </c>
      <c r="D8" t="s">
        <v>20</v>
      </c>
      <c r="E8" s="8">
        <v>2.8000000000000001E-2</v>
      </c>
      <c r="G8" t="s">
        <v>8</v>
      </c>
      <c r="H8" t="s">
        <v>19</v>
      </c>
      <c r="I8" s="8">
        <v>0.995</v>
      </c>
      <c r="J8" t="s">
        <v>20</v>
      </c>
      <c r="K8" s="8">
        <v>5.0000000000000001E-3</v>
      </c>
      <c r="M8" t="s">
        <v>8</v>
      </c>
      <c r="N8" t="s">
        <v>19</v>
      </c>
      <c r="O8" s="8">
        <v>0.94299999999999995</v>
      </c>
      <c r="P8" t="s">
        <v>20</v>
      </c>
      <c r="Q8" s="8">
        <v>4.8000000000000001E-2</v>
      </c>
    </row>
    <row r="9" spans="1:17" x14ac:dyDescent="0.45">
      <c r="A9" t="s">
        <v>9</v>
      </c>
      <c r="B9" t="s">
        <v>19</v>
      </c>
      <c r="C9" s="9">
        <v>0.95</v>
      </c>
      <c r="D9" t="s">
        <v>20</v>
      </c>
      <c r="E9" s="8">
        <v>4.8000000000000001E-2</v>
      </c>
      <c r="G9" t="s">
        <v>9</v>
      </c>
      <c r="H9" t="s">
        <v>19</v>
      </c>
      <c r="I9" s="8">
        <v>0.98299999999999998</v>
      </c>
      <c r="J9" t="s">
        <v>20</v>
      </c>
      <c r="K9" s="8">
        <v>1.6E-2</v>
      </c>
      <c r="M9" t="s">
        <v>9</v>
      </c>
      <c r="N9" t="s">
        <v>19</v>
      </c>
      <c r="O9" s="8">
        <v>0.98099999999999998</v>
      </c>
      <c r="P9" t="s">
        <v>20</v>
      </c>
      <c r="Q9" s="8">
        <v>1.6E-2</v>
      </c>
    </row>
    <row r="10" spans="1:17" x14ac:dyDescent="0.45">
      <c r="A10" t="s">
        <v>10</v>
      </c>
      <c r="B10" t="s">
        <v>19</v>
      </c>
      <c r="C10" s="9">
        <v>0.95799999999999996</v>
      </c>
      <c r="D10" t="s">
        <v>20</v>
      </c>
      <c r="E10" s="8">
        <v>3.9E-2</v>
      </c>
      <c r="G10" t="s">
        <v>10</v>
      </c>
      <c r="H10" t="s">
        <v>19</v>
      </c>
      <c r="I10" s="8">
        <v>0.98099999999999998</v>
      </c>
      <c r="J10" t="s">
        <v>20</v>
      </c>
      <c r="K10" s="8">
        <v>1.7999999999999999E-2</v>
      </c>
      <c r="M10" t="s">
        <v>10</v>
      </c>
      <c r="N10" t="s">
        <v>19</v>
      </c>
      <c r="O10" s="8">
        <v>0.98599999999999999</v>
      </c>
      <c r="P10" t="s">
        <v>20</v>
      </c>
      <c r="Q10" s="8">
        <v>1.4E-2</v>
      </c>
    </row>
    <row r="11" spans="1:17" x14ac:dyDescent="0.45">
      <c r="A11" t="s">
        <v>11</v>
      </c>
      <c r="B11" t="s">
        <v>19</v>
      </c>
      <c r="C11" s="9">
        <v>0.98799999999999999</v>
      </c>
      <c r="D11" t="s">
        <v>20</v>
      </c>
      <c r="E11" s="8">
        <v>1.2E-2</v>
      </c>
      <c r="G11" t="s">
        <v>11</v>
      </c>
      <c r="H11" t="s">
        <v>19</v>
      </c>
      <c r="I11" s="8">
        <v>0.97599999999999998</v>
      </c>
      <c r="J11" t="s">
        <v>20</v>
      </c>
      <c r="K11" s="8">
        <v>2.3E-2</v>
      </c>
      <c r="M11" t="s">
        <v>11</v>
      </c>
      <c r="N11" t="s">
        <v>19</v>
      </c>
      <c r="O11" s="8">
        <v>0.99299999999999999</v>
      </c>
      <c r="P11" t="s">
        <v>20</v>
      </c>
      <c r="Q11" s="8">
        <v>7.0000000000000001E-3</v>
      </c>
    </row>
    <row r="12" spans="1:17" x14ac:dyDescent="0.45">
      <c r="A12" t="s">
        <v>23</v>
      </c>
      <c r="B12" t="s">
        <v>19</v>
      </c>
      <c r="C12" s="9">
        <v>0.98599999999999999</v>
      </c>
      <c r="D12" t="s">
        <v>20</v>
      </c>
      <c r="E12" s="8">
        <v>1.4E-2</v>
      </c>
      <c r="G12" t="s">
        <v>23</v>
      </c>
      <c r="H12" t="s">
        <v>19</v>
      </c>
      <c r="I12" s="8">
        <v>0.99399999999999999</v>
      </c>
      <c r="J12" t="s">
        <v>20</v>
      </c>
      <c r="K12" s="8">
        <v>6.0000000000000001E-3</v>
      </c>
      <c r="M12" t="s">
        <v>23</v>
      </c>
      <c r="N12" t="s">
        <v>19</v>
      </c>
      <c r="O12" s="8">
        <v>0.92600000000000005</v>
      </c>
      <c r="P12" t="s">
        <v>20</v>
      </c>
      <c r="Q12" s="8">
        <v>7.2999999999999995E-2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0.9678000000000001</v>
      </c>
      <c r="D14" t="s">
        <v>13</v>
      </c>
      <c r="E14" s="13">
        <f>SUM(E3:E12)/B15</f>
        <v>3.04E-2</v>
      </c>
      <c r="G14" t="s">
        <v>28</v>
      </c>
      <c r="H14" s="4" t="s">
        <v>12</v>
      </c>
      <c r="I14" s="13">
        <f>SUM(I3:I12)/H15</f>
        <v>0.96899999999999997</v>
      </c>
      <c r="J14" t="s">
        <v>13</v>
      </c>
      <c r="K14" s="13">
        <f>SUM(K3:K12)/H15</f>
        <v>2.9700000000000004E-2</v>
      </c>
      <c r="M14" t="s">
        <v>28</v>
      </c>
      <c r="N14" s="4" t="s">
        <v>12</v>
      </c>
      <c r="O14" s="13">
        <f>SUM(O3:O12)/N15</f>
        <v>0.93879999999999997</v>
      </c>
      <c r="P14" t="s">
        <v>13</v>
      </c>
      <c r="Q14" s="13">
        <f>SUM(Q3:Q12)/N15</f>
        <v>5.6600000000000004E-2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1.7999999999999128E-3</v>
      </c>
      <c r="G15" s="19" t="s">
        <v>42</v>
      </c>
      <c r="H15">
        <f>10-COUNTIF(H3:H12,"None")</f>
        <v>10</v>
      </c>
      <c r="J15" t="s">
        <v>41</v>
      </c>
      <c r="K15" s="13">
        <f>1-((I14+K14)/1)</f>
        <v>1.3000000000000789E-3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4.6000000000000485E-3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1</v>
      </c>
      <c r="Q18" s="4">
        <f>P18/SUM(P$18:P$25)</f>
        <v>0.1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0</v>
      </c>
      <c r="E19" s="4">
        <f t="shared" si="2"/>
        <v>0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0</v>
      </c>
      <c r="K19" s="4">
        <f t="shared" ref="K19:K25" si="11">J19/SUM(J$18:J$25)</f>
        <v>0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0</v>
      </c>
      <c r="Q19" s="4">
        <f t="shared" ref="Q19:Q25" si="14">P19/SUM(P$18:P$25)</f>
        <v>0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0</v>
      </c>
      <c r="E22" s="4">
        <f t="shared" si="2"/>
        <v>0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0</v>
      </c>
      <c r="K22" s="4">
        <f t="shared" si="11"/>
        <v>0</v>
      </c>
      <c r="M22" t="str">
        <f t="shared" si="12"/>
        <v>Happiness</v>
      </c>
      <c r="N22">
        <f t="shared" si="5"/>
        <v>0</v>
      </c>
      <c r="O22" s="4">
        <f t="shared" si="13"/>
        <v>0</v>
      </c>
      <c r="P22">
        <f t="shared" si="6"/>
        <v>0</v>
      </c>
      <c r="Q22" s="4">
        <f t="shared" si="14"/>
        <v>0</v>
      </c>
    </row>
    <row r="23" spans="1:17" x14ac:dyDescent="0.45">
      <c r="A23" t="str">
        <f t="shared" si="7"/>
        <v>Neutral</v>
      </c>
      <c r="B23">
        <f t="shared" si="0"/>
        <v>10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10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10</v>
      </c>
      <c r="O23" s="4">
        <f t="shared" si="13"/>
        <v>1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10</v>
      </c>
      <c r="E24" s="4">
        <f t="shared" si="2"/>
        <v>1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10</v>
      </c>
      <c r="K24" s="4">
        <f t="shared" si="11"/>
        <v>1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9</v>
      </c>
      <c r="Q24" s="4">
        <f t="shared" si="14"/>
        <v>0.9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4"/>
      <c r="B28" s="38" t="s">
        <v>12</v>
      </c>
      <c r="C28" s="38"/>
      <c r="D28" s="38"/>
      <c r="E28" s="24"/>
      <c r="G28" s="24"/>
      <c r="H28" s="38" t="s">
        <v>12</v>
      </c>
      <c r="I28" s="38"/>
      <c r="J28" s="38"/>
      <c r="K28" s="24"/>
      <c r="M28" s="24"/>
      <c r="N28" s="38" t="s">
        <v>12</v>
      </c>
      <c r="O28" s="38"/>
      <c r="P28" s="38"/>
      <c r="Q28" s="24"/>
    </row>
    <row r="29" spans="1:17" x14ac:dyDescent="0.45">
      <c r="A29" s="24"/>
      <c r="B29" s="24" t="s">
        <v>35</v>
      </c>
      <c r="C29" s="24" t="s">
        <v>36</v>
      </c>
      <c r="D29" s="24" t="s">
        <v>37</v>
      </c>
      <c r="E29" s="24"/>
      <c r="G29" s="24"/>
      <c r="H29" s="24" t="s">
        <v>35</v>
      </c>
      <c r="I29" s="24" t="s">
        <v>36</v>
      </c>
      <c r="J29" s="24" t="s">
        <v>37</v>
      </c>
      <c r="K29" s="24"/>
      <c r="M29" s="24"/>
      <c r="N29" s="24" t="s">
        <v>35</v>
      </c>
      <c r="O29" s="24" t="s">
        <v>36</v>
      </c>
      <c r="P29" s="24" t="s">
        <v>37</v>
      </c>
      <c r="Q29" s="24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>
        <f>_xlfn.MODE.SNGL(C3:C7)</f>
        <v>0.97899999999999998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 t="e">
        <f>_xlfn.MODE.SNGL(I3:I7)</f>
        <v>#N/A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 t="e">
        <f>_xlfn.MODE.SNGL(O3:O7)</f>
        <v>#N/A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8"/>
        <v>0</v>
      </c>
      <c r="I34" s="8">
        <f t="shared" si="19"/>
        <v>0</v>
      </c>
      <c r="K34" s="9"/>
      <c r="M34" t="s">
        <v>18</v>
      </c>
      <c r="N34" s="8">
        <f t="shared" si="20"/>
        <v>0</v>
      </c>
      <c r="O34" s="8">
        <f t="shared" si="17"/>
        <v>0</v>
      </c>
      <c r="Q34" s="9"/>
    </row>
    <row r="35" spans="1:18" x14ac:dyDescent="0.45">
      <c r="A35" t="s">
        <v>19</v>
      </c>
      <c r="B35" s="8">
        <f t="shared" si="15"/>
        <v>0.9678000000000001</v>
      </c>
      <c r="C35" s="8">
        <f t="shared" si="16"/>
        <v>0.97849999999999993</v>
      </c>
      <c r="E35" s="9"/>
      <c r="G35" t="s">
        <v>19</v>
      </c>
      <c r="H35" s="8">
        <f t="shared" si="18"/>
        <v>0.96899999999999997</v>
      </c>
      <c r="I35" s="8">
        <f t="shared" si="19"/>
        <v>0.98</v>
      </c>
      <c r="K35" s="9"/>
      <c r="M35" t="s">
        <v>19</v>
      </c>
      <c r="N35" s="8">
        <f t="shared" si="20"/>
        <v>0.93879999999999997</v>
      </c>
      <c r="O35" s="8">
        <f t="shared" si="17"/>
        <v>0.94199999999999995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4"/>
      <c r="B38" s="38" t="s">
        <v>13</v>
      </c>
      <c r="C38" s="38"/>
      <c r="D38" s="38"/>
      <c r="E38" s="24"/>
      <c r="G38" s="24"/>
      <c r="H38" s="38" t="s">
        <v>13</v>
      </c>
      <c r="I38" s="38"/>
      <c r="J38" s="38"/>
      <c r="K38" s="24"/>
      <c r="M38" s="24"/>
      <c r="N38" s="38" t="s">
        <v>13</v>
      </c>
      <c r="O38" s="38"/>
      <c r="P38" s="38"/>
      <c r="Q38" s="24"/>
    </row>
    <row r="39" spans="1:18" x14ac:dyDescent="0.45">
      <c r="A39" s="24"/>
      <c r="B39" s="24" t="s">
        <v>35</v>
      </c>
      <c r="C39" s="24" t="s">
        <v>36</v>
      </c>
      <c r="D39" s="24" t="s">
        <v>37</v>
      </c>
      <c r="E39" s="24"/>
      <c r="G39" s="24"/>
      <c r="H39" s="24" t="s">
        <v>35</v>
      </c>
      <c r="I39" s="24" t="s">
        <v>36</v>
      </c>
      <c r="J39" s="24" t="s">
        <v>37</v>
      </c>
      <c r="K39" s="24"/>
      <c r="M39" s="24"/>
      <c r="N39" s="24" t="s">
        <v>35</v>
      </c>
      <c r="O39" s="24" t="s">
        <v>36</v>
      </c>
      <c r="P39" s="24" t="s">
        <v>37</v>
      </c>
      <c r="Q39" s="24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0.03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0.03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</v>
      </c>
      <c r="C41" s="8">
        <f t="shared" si="22"/>
        <v>0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0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0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0</v>
      </c>
      <c r="O41" s="8">
        <f t="shared" si="23"/>
        <v>0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0</v>
      </c>
      <c r="C44" s="8">
        <f t="shared" si="22"/>
        <v>0</v>
      </c>
      <c r="E44" s="9"/>
      <c r="G44" t="s">
        <v>18</v>
      </c>
      <c r="H44" s="8">
        <f t="shared" si="24"/>
        <v>0</v>
      </c>
      <c r="I44" s="8">
        <f t="shared" si="25"/>
        <v>0</v>
      </c>
      <c r="K44" s="9"/>
      <c r="M44" t="s">
        <v>18</v>
      </c>
      <c r="N44" s="8">
        <f t="shared" si="26"/>
        <v>0</v>
      </c>
      <c r="O44" s="8">
        <f t="shared" si="23"/>
        <v>0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</v>
      </c>
      <c r="O45" s="8">
        <f t="shared" si="23"/>
        <v>0</v>
      </c>
      <c r="Q45" s="9"/>
    </row>
    <row r="46" spans="1:18" x14ac:dyDescent="0.45">
      <c r="A46" t="s">
        <v>20</v>
      </c>
      <c r="B46" s="8">
        <f t="shared" si="21"/>
        <v>3.04E-2</v>
      </c>
      <c r="C46" s="8">
        <f t="shared" si="22"/>
        <v>2.0999999999999998E-2</v>
      </c>
      <c r="E46" s="8"/>
      <c r="G46" t="s">
        <v>20</v>
      </c>
      <c r="H46" s="8">
        <f t="shared" si="24"/>
        <v>2.9700000000000004E-2</v>
      </c>
      <c r="I46" s="8">
        <f t="shared" si="25"/>
        <v>1.9E-2</v>
      </c>
      <c r="K46" s="8"/>
      <c r="M46" t="s">
        <v>20</v>
      </c>
      <c r="N46" s="8">
        <f t="shared" si="26"/>
        <v>5.9555555555555556E-2</v>
      </c>
      <c r="O46" s="8">
        <f t="shared" si="23"/>
        <v>4.8000000000000001E-2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9AEDE-DF2C-42C0-A495-044FD79981DF}">
  <dimension ref="A1:R60"/>
  <sheetViews>
    <sheetView workbookViewId="0">
      <selection activeCell="P5" sqref="P5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0.999</v>
      </c>
      <c r="D3" t="s">
        <v>18</v>
      </c>
      <c r="E3" s="8">
        <v>1E-3</v>
      </c>
      <c r="G3" t="s">
        <v>3</v>
      </c>
      <c r="H3" t="s">
        <v>19</v>
      </c>
      <c r="I3" s="8">
        <v>0.99099999999999999</v>
      </c>
      <c r="J3" t="s">
        <v>18</v>
      </c>
      <c r="K3" s="8">
        <v>7.0000000000000001E-3</v>
      </c>
      <c r="M3" t="s">
        <v>3</v>
      </c>
      <c r="N3" t="s">
        <v>19</v>
      </c>
      <c r="O3" s="8">
        <v>0.99399999999999999</v>
      </c>
      <c r="P3" t="s">
        <v>18</v>
      </c>
      <c r="Q3" s="8">
        <v>5.0000000000000001E-3</v>
      </c>
    </row>
    <row r="4" spans="1:17" x14ac:dyDescent="0.45">
      <c r="A4" t="s">
        <v>4</v>
      </c>
      <c r="B4" t="s">
        <v>19</v>
      </c>
      <c r="C4" s="9">
        <v>0.999</v>
      </c>
      <c r="D4" t="s">
        <v>24</v>
      </c>
      <c r="E4" s="8">
        <v>1E-3</v>
      </c>
      <c r="G4" t="s">
        <v>4</v>
      </c>
      <c r="H4" t="s">
        <v>19</v>
      </c>
      <c r="I4" s="8">
        <v>0.997</v>
      </c>
      <c r="J4" t="s">
        <v>18</v>
      </c>
      <c r="K4" s="8">
        <v>2E-3</v>
      </c>
      <c r="M4" t="s">
        <v>4</v>
      </c>
      <c r="N4" t="s">
        <v>19</v>
      </c>
      <c r="O4" s="8">
        <v>0.999</v>
      </c>
      <c r="P4" t="s">
        <v>20</v>
      </c>
      <c r="Q4" s="8">
        <v>1E-3</v>
      </c>
    </row>
    <row r="5" spans="1:17" x14ac:dyDescent="0.45">
      <c r="A5" t="s">
        <v>5</v>
      </c>
      <c r="B5" t="s">
        <v>19</v>
      </c>
      <c r="C5" s="9">
        <v>1</v>
      </c>
      <c r="D5" t="s">
        <v>40</v>
      </c>
      <c r="E5" s="8">
        <v>0</v>
      </c>
      <c r="G5" t="s">
        <v>5</v>
      </c>
      <c r="H5" t="s">
        <v>19</v>
      </c>
      <c r="I5" s="8">
        <v>0.996</v>
      </c>
      <c r="J5" t="s">
        <v>18</v>
      </c>
      <c r="K5" s="8">
        <v>3.0000000000000001E-3</v>
      </c>
      <c r="M5" t="s">
        <v>5</v>
      </c>
      <c r="N5" t="s">
        <v>19</v>
      </c>
      <c r="O5" s="8">
        <v>1</v>
      </c>
      <c r="P5" t="s">
        <v>40</v>
      </c>
      <c r="Q5" s="8">
        <v>0</v>
      </c>
    </row>
    <row r="6" spans="1:17" x14ac:dyDescent="0.45">
      <c r="A6" t="s">
        <v>6</v>
      </c>
      <c r="B6" t="s">
        <v>19</v>
      </c>
      <c r="C6" s="9">
        <v>1</v>
      </c>
      <c r="D6" t="s">
        <v>40</v>
      </c>
      <c r="E6" s="8">
        <v>0</v>
      </c>
      <c r="G6" t="s">
        <v>6</v>
      </c>
      <c r="H6" t="s">
        <v>19</v>
      </c>
      <c r="I6" s="8">
        <v>0.999</v>
      </c>
      <c r="J6" t="s">
        <v>40</v>
      </c>
      <c r="K6" s="8">
        <v>0</v>
      </c>
      <c r="M6" t="s">
        <v>6</v>
      </c>
      <c r="N6" t="s">
        <v>19</v>
      </c>
      <c r="O6" s="8">
        <v>0.996</v>
      </c>
      <c r="P6" t="s">
        <v>18</v>
      </c>
      <c r="Q6" s="8">
        <v>3.0000000000000001E-3</v>
      </c>
    </row>
    <row r="7" spans="1:17" x14ac:dyDescent="0.45">
      <c r="A7" t="s">
        <v>7</v>
      </c>
      <c r="B7" t="s">
        <v>19</v>
      </c>
      <c r="C7" s="9">
        <v>1</v>
      </c>
      <c r="D7" t="s">
        <v>40</v>
      </c>
      <c r="E7" s="8">
        <v>0</v>
      </c>
      <c r="G7" t="s">
        <v>7</v>
      </c>
      <c r="H7" t="s">
        <v>19</v>
      </c>
      <c r="I7" s="8">
        <v>0.999</v>
      </c>
      <c r="J7" t="s">
        <v>40</v>
      </c>
      <c r="K7" s="8">
        <v>0</v>
      </c>
      <c r="M7" t="s">
        <v>7</v>
      </c>
      <c r="N7" t="s">
        <v>19</v>
      </c>
      <c r="O7" s="8">
        <v>0.999</v>
      </c>
      <c r="P7" t="s">
        <v>20</v>
      </c>
      <c r="Q7" s="8">
        <v>1E-3</v>
      </c>
    </row>
    <row r="8" spans="1:17" x14ac:dyDescent="0.45">
      <c r="A8" t="s">
        <v>8</v>
      </c>
      <c r="B8" t="s">
        <v>19</v>
      </c>
      <c r="C8" s="9">
        <v>1</v>
      </c>
      <c r="D8" t="s">
        <v>40</v>
      </c>
      <c r="E8" s="8">
        <v>0</v>
      </c>
      <c r="G8" t="s">
        <v>8</v>
      </c>
      <c r="H8" t="s">
        <v>19</v>
      </c>
      <c r="I8" s="8">
        <v>0.95499999999999996</v>
      </c>
      <c r="J8" t="s">
        <v>18</v>
      </c>
      <c r="K8" s="8">
        <v>4.1000000000000002E-2</v>
      </c>
      <c r="M8" t="s">
        <v>8</v>
      </c>
      <c r="N8" t="s">
        <v>19</v>
      </c>
      <c r="O8" s="8">
        <v>0.99</v>
      </c>
      <c r="P8" t="s">
        <v>20</v>
      </c>
      <c r="Q8" s="8">
        <v>8.9999999999999993E-3</v>
      </c>
    </row>
    <row r="9" spans="1:17" x14ac:dyDescent="0.45">
      <c r="A9" t="s">
        <v>9</v>
      </c>
      <c r="B9" t="s">
        <v>19</v>
      </c>
      <c r="C9" s="9">
        <v>1</v>
      </c>
      <c r="D9" t="s">
        <v>40</v>
      </c>
      <c r="E9" s="8">
        <v>0</v>
      </c>
      <c r="G9" t="s">
        <v>9</v>
      </c>
      <c r="H9" t="s">
        <v>19</v>
      </c>
      <c r="I9" s="8">
        <v>0.91300000000000003</v>
      </c>
      <c r="J9" t="s">
        <v>18</v>
      </c>
      <c r="K9" s="8">
        <v>8.5000000000000006E-2</v>
      </c>
      <c r="M9" t="s">
        <v>9</v>
      </c>
      <c r="N9" t="s">
        <v>19</v>
      </c>
      <c r="O9" s="8">
        <v>0.998</v>
      </c>
      <c r="P9" t="s">
        <v>20</v>
      </c>
      <c r="Q9" s="8">
        <v>1E-3</v>
      </c>
    </row>
    <row r="10" spans="1:17" x14ac:dyDescent="0.45">
      <c r="A10" t="s">
        <v>10</v>
      </c>
      <c r="B10" t="s">
        <v>19</v>
      </c>
      <c r="C10" s="9">
        <v>1</v>
      </c>
      <c r="D10" t="s">
        <v>40</v>
      </c>
      <c r="E10" s="8">
        <v>0</v>
      </c>
      <c r="G10" t="s">
        <v>10</v>
      </c>
      <c r="H10" t="s">
        <v>19</v>
      </c>
      <c r="I10" s="8">
        <v>0.74099999999999999</v>
      </c>
      <c r="J10" t="s">
        <v>18</v>
      </c>
      <c r="K10" s="8">
        <v>0.251</v>
      </c>
      <c r="M10" t="s">
        <v>10</v>
      </c>
      <c r="N10" t="s">
        <v>19</v>
      </c>
      <c r="O10" s="8">
        <v>0.997</v>
      </c>
      <c r="P10" t="s">
        <v>20</v>
      </c>
      <c r="Q10" s="8">
        <v>2E-3</v>
      </c>
    </row>
    <row r="11" spans="1:17" x14ac:dyDescent="0.45">
      <c r="A11" t="s">
        <v>11</v>
      </c>
      <c r="B11" t="s">
        <v>19</v>
      </c>
      <c r="C11" s="9">
        <v>0.999</v>
      </c>
      <c r="D11" t="s">
        <v>18</v>
      </c>
      <c r="E11" s="8">
        <v>1E-3</v>
      </c>
      <c r="G11" t="s">
        <v>11</v>
      </c>
      <c r="H11" t="s">
        <v>19</v>
      </c>
      <c r="I11" s="8">
        <v>0.99199999999999999</v>
      </c>
      <c r="J11" t="s">
        <v>18</v>
      </c>
      <c r="K11" s="8">
        <v>6.0000000000000001E-3</v>
      </c>
      <c r="M11" t="s">
        <v>11</v>
      </c>
      <c r="N11" t="s">
        <v>19</v>
      </c>
      <c r="O11" s="8">
        <v>0.999</v>
      </c>
      <c r="P11" t="s">
        <v>20</v>
      </c>
      <c r="Q11" s="8">
        <v>1E-3</v>
      </c>
    </row>
    <row r="12" spans="1:17" x14ac:dyDescent="0.45">
      <c r="A12" t="s">
        <v>23</v>
      </c>
      <c r="B12" t="s">
        <v>19</v>
      </c>
      <c r="C12" s="9">
        <v>0.999</v>
      </c>
      <c r="D12" t="s">
        <v>20</v>
      </c>
      <c r="E12" s="8">
        <v>1E-3</v>
      </c>
      <c r="G12" t="s">
        <v>23</v>
      </c>
      <c r="H12" t="s">
        <v>19</v>
      </c>
      <c r="I12" s="8">
        <v>1</v>
      </c>
      <c r="J12" t="s">
        <v>40</v>
      </c>
      <c r="K12" s="8">
        <v>0</v>
      </c>
      <c r="M12" t="s">
        <v>23</v>
      </c>
      <c r="N12" t="s">
        <v>19</v>
      </c>
      <c r="O12" s="8">
        <v>0.998</v>
      </c>
      <c r="P12" t="s">
        <v>20</v>
      </c>
      <c r="Q12" s="8">
        <v>2E-3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0.99960000000000004</v>
      </c>
      <c r="D14" t="s">
        <v>13</v>
      </c>
      <c r="E14" s="13">
        <f>SUM(E3:E12)/B15</f>
        <v>4.0000000000000002E-4</v>
      </c>
      <c r="G14" t="s">
        <v>28</v>
      </c>
      <c r="H14" s="4" t="s">
        <v>12</v>
      </c>
      <c r="I14" s="13">
        <f>SUM(I3:I12)/H15</f>
        <v>0.95830000000000004</v>
      </c>
      <c r="J14" t="s">
        <v>13</v>
      </c>
      <c r="K14" s="13">
        <f>SUM(K3:K12)/H15</f>
        <v>3.95E-2</v>
      </c>
      <c r="M14" t="s">
        <v>28</v>
      </c>
      <c r="N14" s="4" t="s">
        <v>12</v>
      </c>
      <c r="O14" s="13">
        <f>SUM(O3:O12)/N15</f>
        <v>0.99699999999999989</v>
      </c>
      <c r="P14" t="s">
        <v>13</v>
      </c>
      <c r="Q14" s="13">
        <f>SUM(Q3:Q12)/N15</f>
        <v>2.5000000000000009E-3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0</v>
      </c>
      <c r="G15" s="19" t="s">
        <v>42</v>
      </c>
      <c r="H15">
        <f>10-COUNTIF(H3:H12,"None")</f>
        <v>10</v>
      </c>
      <c r="J15" t="s">
        <v>41</v>
      </c>
      <c r="K15" s="13">
        <f>1-((I14+K14)/1)</f>
        <v>2.1999999999999797E-3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5.0000000000016698E-4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0</v>
      </c>
      <c r="E19" s="4">
        <f t="shared" si="2"/>
        <v>0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0</v>
      </c>
      <c r="K19" s="4">
        <f t="shared" ref="K19:K25" si="11">J19/SUM(J$18:J$25)</f>
        <v>0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0</v>
      </c>
      <c r="Q19" s="4">
        <f t="shared" ref="Q19:Q25" si="14">P19/SUM(P$18:P$25)</f>
        <v>0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2</v>
      </c>
      <c r="E22" s="4">
        <f t="shared" si="2"/>
        <v>0.5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7</v>
      </c>
      <c r="K22" s="4">
        <f t="shared" si="11"/>
        <v>1</v>
      </c>
      <c r="M22" t="str">
        <f t="shared" si="12"/>
        <v>Happiness</v>
      </c>
      <c r="N22">
        <f t="shared" si="5"/>
        <v>0</v>
      </c>
      <c r="O22" s="4">
        <f t="shared" si="13"/>
        <v>0</v>
      </c>
      <c r="P22">
        <f t="shared" si="6"/>
        <v>2</v>
      </c>
      <c r="Q22" s="4">
        <f t="shared" si="14"/>
        <v>0.22222222222222221</v>
      </c>
    </row>
    <row r="23" spans="1:17" x14ac:dyDescent="0.45">
      <c r="A23" t="str">
        <f t="shared" si="7"/>
        <v>Neutral</v>
      </c>
      <c r="B23">
        <f t="shared" si="0"/>
        <v>10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10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10</v>
      </c>
      <c r="O23" s="4">
        <f t="shared" si="13"/>
        <v>1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1</v>
      </c>
      <c r="E24" s="4">
        <f t="shared" si="2"/>
        <v>0.25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0</v>
      </c>
      <c r="K24" s="4">
        <f t="shared" si="11"/>
        <v>0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7</v>
      </c>
      <c r="Q24" s="4">
        <f t="shared" si="14"/>
        <v>0.77777777777777779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1</v>
      </c>
      <c r="E25" s="4">
        <f t="shared" si="2"/>
        <v>0.25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4"/>
      <c r="B28" s="38" t="s">
        <v>12</v>
      </c>
      <c r="C28" s="38"/>
      <c r="D28" s="38"/>
      <c r="E28" s="24"/>
      <c r="G28" s="24"/>
      <c r="H28" s="38" t="s">
        <v>12</v>
      </c>
      <c r="I28" s="38"/>
      <c r="J28" s="38"/>
      <c r="K28" s="24"/>
      <c r="M28" s="24"/>
      <c r="N28" s="38" t="s">
        <v>12</v>
      </c>
      <c r="O28" s="38"/>
      <c r="P28" s="38"/>
      <c r="Q28" s="24"/>
    </row>
    <row r="29" spans="1:17" x14ac:dyDescent="0.45">
      <c r="A29" s="24"/>
      <c r="B29" s="24" t="s">
        <v>35</v>
      </c>
      <c r="C29" s="24" t="s">
        <v>36</v>
      </c>
      <c r="D29" s="24" t="s">
        <v>37</v>
      </c>
      <c r="E29" s="24"/>
      <c r="G29" s="24"/>
      <c r="H29" s="24" t="s">
        <v>35</v>
      </c>
      <c r="I29" s="24" t="s">
        <v>36</v>
      </c>
      <c r="J29" s="24" t="s">
        <v>37</v>
      </c>
      <c r="K29" s="24"/>
      <c r="M29" s="24"/>
      <c r="N29" s="24" t="s">
        <v>35</v>
      </c>
      <c r="O29" s="24" t="s">
        <v>36</v>
      </c>
      <c r="P29" s="24" t="s">
        <v>37</v>
      </c>
      <c r="Q29" s="24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>
        <f>_xlfn.MODE.SNGL(C3:C7)</f>
        <v>1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>
        <f>_xlfn.MODE.SNGL(I3:I7)</f>
        <v>0.999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>
        <f>_xlfn.MODE.SNGL(O3:O7)</f>
        <v>0.999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8"/>
        <v>0</v>
      </c>
      <c r="I34" s="8">
        <f t="shared" si="19"/>
        <v>0</v>
      </c>
      <c r="K34" s="9"/>
      <c r="M34" t="s">
        <v>18</v>
      </c>
      <c r="N34" s="8">
        <f t="shared" si="20"/>
        <v>0</v>
      </c>
      <c r="O34" s="8">
        <f t="shared" si="17"/>
        <v>0</v>
      </c>
      <c r="Q34" s="9"/>
    </row>
    <row r="35" spans="1:18" x14ac:dyDescent="0.45">
      <c r="A35" t="s">
        <v>19</v>
      </c>
      <c r="B35" s="8">
        <f t="shared" si="15"/>
        <v>0.99960000000000004</v>
      </c>
      <c r="C35" s="8">
        <f t="shared" si="16"/>
        <v>1</v>
      </c>
      <c r="E35" s="9"/>
      <c r="G35" t="s">
        <v>19</v>
      </c>
      <c r="H35" s="8">
        <f t="shared" si="18"/>
        <v>0.95830000000000004</v>
      </c>
      <c r="I35" s="8">
        <f t="shared" si="19"/>
        <v>0.99399999999999999</v>
      </c>
      <c r="K35" s="9"/>
      <c r="M35" t="s">
        <v>19</v>
      </c>
      <c r="N35" s="8">
        <f t="shared" si="20"/>
        <v>0.99699999999999989</v>
      </c>
      <c r="O35" s="8">
        <f t="shared" si="17"/>
        <v>0.998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4"/>
      <c r="B38" s="38" t="s">
        <v>13</v>
      </c>
      <c r="C38" s="38"/>
      <c r="D38" s="38"/>
      <c r="E38" s="24"/>
      <c r="G38" s="24"/>
      <c r="H38" s="38" t="s">
        <v>13</v>
      </c>
      <c r="I38" s="38"/>
      <c r="J38" s="38"/>
      <c r="K38" s="24"/>
      <c r="M38" s="24"/>
      <c r="N38" s="38" t="s">
        <v>13</v>
      </c>
      <c r="O38" s="38"/>
      <c r="P38" s="38"/>
      <c r="Q38" s="24"/>
    </row>
    <row r="39" spans="1:18" x14ac:dyDescent="0.45">
      <c r="A39" s="24"/>
      <c r="B39" s="24" t="s">
        <v>35</v>
      </c>
      <c r="C39" s="24" t="s">
        <v>36</v>
      </c>
      <c r="D39" s="24" t="s">
        <v>37</v>
      </c>
      <c r="E39" s="24"/>
      <c r="G39" s="24"/>
      <c r="H39" s="24" t="s">
        <v>35</v>
      </c>
      <c r="I39" s="24" t="s">
        <v>36</v>
      </c>
      <c r="J39" s="24" t="s">
        <v>37</v>
      </c>
      <c r="K39" s="24"/>
      <c r="M39" s="24"/>
      <c r="N39" s="24" t="s">
        <v>35</v>
      </c>
      <c r="O39" s="24" t="s">
        <v>36</v>
      </c>
      <c r="P39" s="24" t="s">
        <v>37</v>
      </c>
      <c r="Q39" s="24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</v>
      </c>
      <c r="C41" s="8">
        <f t="shared" si="22"/>
        <v>0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0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0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0</v>
      </c>
      <c r="O41" s="8">
        <f t="shared" si="23"/>
        <v>0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1E-3</v>
      </c>
      <c r="C44" s="8">
        <f t="shared" si="22"/>
        <v>1E-3</v>
      </c>
      <c r="E44" s="9"/>
      <c r="G44" t="s">
        <v>18</v>
      </c>
      <c r="H44" s="8">
        <f t="shared" si="24"/>
        <v>5.6428571428571432E-2</v>
      </c>
      <c r="I44" s="8">
        <f t="shared" si="25"/>
        <v>7.0000000000000001E-3</v>
      </c>
      <c r="K44" s="9"/>
      <c r="M44" t="s">
        <v>18</v>
      </c>
      <c r="N44" s="8">
        <f t="shared" si="26"/>
        <v>4.0000000000000001E-3</v>
      </c>
      <c r="O44" s="8">
        <f t="shared" si="23"/>
        <v>4.0000000000000001E-3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</v>
      </c>
      <c r="O45" s="8">
        <f t="shared" si="23"/>
        <v>0</v>
      </c>
      <c r="Q45" s="9"/>
    </row>
    <row r="46" spans="1:18" x14ac:dyDescent="0.45">
      <c r="A46" t="s">
        <v>20</v>
      </c>
      <c r="B46" s="8">
        <f t="shared" si="21"/>
        <v>1E-3</v>
      </c>
      <c r="C46" s="8">
        <f t="shared" si="22"/>
        <v>1E-3</v>
      </c>
      <c r="E46" s="8"/>
      <c r="G46" t="s">
        <v>20</v>
      </c>
      <c r="H46" s="8">
        <f t="shared" si="24"/>
        <v>0</v>
      </c>
      <c r="I46" s="8">
        <f t="shared" si="25"/>
        <v>0</v>
      </c>
      <c r="K46" s="8"/>
      <c r="M46" t="s">
        <v>20</v>
      </c>
      <c r="N46" s="8">
        <f t="shared" si="26"/>
        <v>2.4285714285714288E-3</v>
      </c>
      <c r="O46" s="8">
        <f t="shared" si="23"/>
        <v>1E-3</v>
      </c>
      <c r="Q46" s="8"/>
    </row>
    <row r="47" spans="1:18" x14ac:dyDescent="0.45">
      <c r="A47" t="s">
        <v>24</v>
      </c>
      <c r="B47" s="8">
        <f t="shared" si="21"/>
        <v>1E-3</v>
      </c>
      <c r="C47" s="8">
        <f t="shared" si="22"/>
        <v>1E-3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D38A-0873-4041-8ADF-BFDB073D2A4A}">
  <dimension ref="A1:R60"/>
  <sheetViews>
    <sheetView workbookViewId="0">
      <selection activeCell="D20" sqref="D20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0.89</v>
      </c>
      <c r="D3" t="s">
        <v>20</v>
      </c>
      <c r="E3" s="8">
        <v>8.5999999999999993E-2</v>
      </c>
      <c r="G3" t="s">
        <v>3</v>
      </c>
      <c r="H3" t="s">
        <v>19</v>
      </c>
      <c r="I3" s="8">
        <v>0.98799999999999999</v>
      </c>
      <c r="J3" t="s">
        <v>20</v>
      </c>
      <c r="K3" s="8">
        <v>1.2E-2</v>
      </c>
      <c r="M3" t="s">
        <v>3</v>
      </c>
      <c r="N3" t="s">
        <v>18</v>
      </c>
      <c r="O3" s="8">
        <v>1</v>
      </c>
      <c r="P3" t="s">
        <v>40</v>
      </c>
      <c r="Q3" s="8">
        <v>0</v>
      </c>
    </row>
    <row r="4" spans="1:17" x14ac:dyDescent="0.45">
      <c r="A4" t="s">
        <v>4</v>
      </c>
      <c r="B4" t="s">
        <v>19</v>
      </c>
      <c r="C4" s="9">
        <v>0.98399999999999999</v>
      </c>
      <c r="D4" t="s">
        <v>20</v>
      </c>
      <c r="E4" s="8">
        <v>1.6E-2</v>
      </c>
      <c r="G4" t="s">
        <v>4</v>
      </c>
      <c r="H4" t="s">
        <v>19</v>
      </c>
      <c r="I4" s="8">
        <v>0.86599999999999999</v>
      </c>
      <c r="J4" t="s">
        <v>20</v>
      </c>
      <c r="K4" s="8">
        <v>0.127</v>
      </c>
      <c r="M4" t="s">
        <v>4</v>
      </c>
      <c r="N4" t="s">
        <v>18</v>
      </c>
      <c r="O4" s="8">
        <v>1</v>
      </c>
      <c r="P4" t="s">
        <v>40</v>
      </c>
      <c r="Q4" s="8">
        <v>0</v>
      </c>
    </row>
    <row r="5" spans="1:17" x14ac:dyDescent="0.45">
      <c r="A5" t="s">
        <v>5</v>
      </c>
      <c r="B5" t="s">
        <v>19</v>
      </c>
      <c r="C5" s="9">
        <v>0.79</v>
      </c>
      <c r="D5" t="s">
        <v>20</v>
      </c>
      <c r="E5" s="8">
        <v>0.18</v>
      </c>
      <c r="G5" t="s">
        <v>5</v>
      </c>
      <c r="H5" t="s">
        <v>19</v>
      </c>
      <c r="I5" s="8">
        <v>0.85</v>
      </c>
      <c r="J5" t="s">
        <v>20</v>
      </c>
      <c r="K5" s="8">
        <v>0.14000000000000001</v>
      </c>
      <c r="M5" t="s">
        <v>5</v>
      </c>
      <c r="N5" t="s">
        <v>18</v>
      </c>
      <c r="O5" s="8">
        <v>0.94699999999999995</v>
      </c>
      <c r="P5" t="s">
        <v>19</v>
      </c>
      <c r="Q5" s="8">
        <v>3.5000000000000003E-2</v>
      </c>
    </row>
    <row r="6" spans="1:17" x14ac:dyDescent="0.45">
      <c r="A6" t="s">
        <v>6</v>
      </c>
      <c r="B6" t="s">
        <v>19</v>
      </c>
      <c r="C6" s="9">
        <v>0.83799999999999997</v>
      </c>
      <c r="D6" t="s">
        <v>20</v>
      </c>
      <c r="E6" s="8">
        <v>0.11700000000000001</v>
      </c>
      <c r="G6" t="s">
        <v>6</v>
      </c>
      <c r="H6" t="s">
        <v>18</v>
      </c>
      <c r="I6" s="8">
        <v>0.999</v>
      </c>
      <c r="J6" t="s">
        <v>19</v>
      </c>
      <c r="K6" s="8">
        <v>1E-3</v>
      </c>
      <c r="M6" t="s">
        <v>6</v>
      </c>
      <c r="N6" t="s">
        <v>19</v>
      </c>
      <c r="O6" s="8">
        <v>0.73299999999999998</v>
      </c>
      <c r="P6" t="s">
        <v>20</v>
      </c>
      <c r="Q6" s="8">
        <v>0.223</v>
      </c>
    </row>
    <row r="7" spans="1:17" x14ac:dyDescent="0.45">
      <c r="A7" t="s">
        <v>7</v>
      </c>
      <c r="B7" t="s">
        <v>19</v>
      </c>
      <c r="C7" s="9">
        <v>0.875</v>
      </c>
      <c r="D7" t="s">
        <v>20</v>
      </c>
      <c r="E7" s="8">
        <v>0.10299999999999999</v>
      </c>
      <c r="G7" t="s">
        <v>7</v>
      </c>
      <c r="H7" t="s">
        <v>18</v>
      </c>
      <c r="I7" s="8">
        <v>1</v>
      </c>
      <c r="J7" t="s">
        <v>14</v>
      </c>
      <c r="K7" s="8">
        <v>0</v>
      </c>
      <c r="M7" t="s">
        <v>7</v>
      </c>
      <c r="N7" t="s">
        <v>19</v>
      </c>
      <c r="O7" s="8">
        <v>0.68400000000000005</v>
      </c>
      <c r="P7" t="s">
        <v>20</v>
      </c>
      <c r="Q7" s="8">
        <v>0.30399999999999999</v>
      </c>
    </row>
    <row r="8" spans="1:17" x14ac:dyDescent="0.45">
      <c r="A8" t="s">
        <v>8</v>
      </c>
      <c r="B8" t="s">
        <v>19</v>
      </c>
      <c r="C8" s="9">
        <v>0.88200000000000001</v>
      </c>
      <c r="D8" t="s">
        <v>20</v>
      </c>
      <c r="E8" s="8">
        <v>0.11600000000000001</v>
      </c>
      <c r="G8" t="s">
        <v>8</v>
      </c>
      <c r="H8" t="s">
        <v>19</v>
      </c>
      <c r="I8" s="8">
        <v>0.873</v>
      </c>
      <c r="J8" t="s">
        <v>18</v>
      </c>
      <c r="K8" s="8">
        <v>0.106</v>
      </c>
      <c r="M8" t="s">
        <v>8</v>
      </c>
      <c r="N8" t="s">
        <v>19</v>
      </c>
      <c r="O8" s="8">
        <v>0.61099999999999999</v>
      </c>
      <c r="P8" t="s">
        <v>20</v>
      </c>
      <c r="Q8" s="8">
        <v>0.37</v>
      </c>
    </row>
    <row r="9" spans="1:17" x14ac:dyDescent="0.45">
      <c r="A9" t="s">
        <v>9</v>
      </c>
      <c r="B9" t="s">
        <v>19</v>
      </c>
      <c r="C9" s="9">
        <v>0.79700000000000004</v>
      </c>
      <c r="D9" t="s">
        <v>20</v>
      </c>
      <c r="E9" s="8">
        <v>0.193</v>
      </c>
      <c r="G9" t="s">
        <v>9</v>
      </c>
      <c r="H9" t="s">
        <v>19</v>
      </c>
      <c r="I9" s="8">
        <v>0.68200000000000005</v>
      </c>
      <c r="J9" t="s">
        <v>46</v>
      </c>
      <c r="K9" s="8">
        <v>0.29499999999999998</v>
      </c>
      <c r="M9" t="s">
        <v>9</v>
      </c>
      <c r="N9" t="s">
        <v>19</v>
      </c>
      <c r="O9" s="8">
        <v>0.85</v>
      </c>
      <c r="P9" t="s">
        <v>20</v>
      </c>
      <c r="Q9" s="8">
        <v>0.14099999999999999</v>
      </c>
    </row>
    <row r="10" spans="1:17" x14ac:dyDescent="0.45">
      <c r="A10" t="s">
        <v>10</v>
      </c>
      <c r="B10" t="s">
        <v>19</v>
      </c>
      <c r="C10" s="9">
        <v>0.74099999999999999</v>
      </c>
      <c r="D10" t="s">
        <v>20</v>
      </c>
      <c r="E10" s="8">
        <v>0.24399999999999999</v>
      </c>
      <c r="G10" t="s">
        <v>10</v>
      </c>
      <c r="H10" t="s">
        <v>19</v>
      </c>
      <c r="I10" s="8">
        <v>0.96699999999999997</v>
      </c>
      <c r="J10" t="s">
        <v>20</v>
      </c>
      <c r="K10" s="8">
        <v>2.5000000000000001E-2</v>
      </c>
      <c r="M10" t="s">
        <v>10</v>
      </c>
      <c r="N10" t="s">
        <v>19</v>
      </c>
      <c r="O10" s="8">
        <v>0.81399999999999995</v>
      </c>
      <c r="P10" t="s">
        <v>20</v>
      </c>
      <c r="Q10" s="8">
        <v>0.18</v>
      </c>
    </row>
    <row r="11" spans="1:17" x14ac:dyDescent="0.45">
      <c r="A11" t="s">
        <v>11</v>
      </c>
      <c r="B11" t="s">
        <v>19</v>
      </c>
      <c r="C11" s="9">
        <v>0.76</v>
      </c>
      <c r="D11" t="s">
        <v>20</v>
      </c>
      <c r="E11" s="8">
        <v>0.23200000000000001</v>
      </c>
      <c r="G11" t="s">
        <v>11</v>
      </c>
      <c r="H11" t="s">
        <v>19</v>
      </c>
      <c r="I11" s="8">
        <v>0.77700000000000002</v>
      </c>
      <c r="J11" t="s">
        <v>20</v>
      </c>
      <c r="K11" s="8">
        <v>9.0999999999999998E-2</v>
      </c>
      <c r="M11" t="s">
        <v>11</v>
      </c>
      <c r="N11" t="s">
        <v>19</v>
      </c>
      <c r="O11" s="8">
        <v>0.68600000000000005</v>
      </c>
      <c r="P11" t="s">
        <v>20</v>
      </c>
      <c r="Q11" s="8">
        <v>0.30399999999999999</v>
      </c>
    </row>
    <row r="12" spans="1:17" x14ac:dyDescent="0.45">
      <c r="A12" t="s">
        <v>23</v>
      </c>
      <c r="B12" t="s">
        <v>19</v>
      </c>
      <c r="C12" s="9">
        <v>0.84899999999999998</v>
      </c>
      <c r="D12" t="s">
        <v>20</v>
      </c>
      <c r="E12" s="8">
        <v>0.14899999999999999</v>
      </c>
      <c r="G12" t="s">
        <v>23</v>
      </c>
      <c r="H12" t="s">
        <v>19</v>
      </c>
      <c r="I12" s="8">
        <v>0.55800000000000005</v>
      </c>
      <c r="J12" t="s">
        <v>20</v>
      </c>
      <c r="K12" s="8">
        <v>0.316</v>
      </c>
      <c r="M12" t="s">
        <v>23</v>
      </c>
      <c r="N12" t="s">
        <v>19</v>
      </c>
      <c r="O12" s="8">
        <v>0.76900000000000002</v>
      </c>
      <c r="P12" t="s">
        <v>20</v>
      </c>
      <c r="Q12" s="8">
        <v>0.22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0.8405999999999999</v>
      </c>
      <c r="D14" t="s">
        <v>13</v>
      </c>
      <c r="E14" s="13">
        <f>SUM(E3:E12)/B15</f>
        <v>0.14360000000000001</v>
      </c>
      <c r="G14" t="s">
        <v>28</v>
      </c>
      <c r="H14" s="4" t="s">
        <v>12</v>
      </c>
      <c r="I14" s="13">
        <f>SUM(I3:I12)/H15</f>
        <v>0.85600000000000009</v>
      </c>
      <c r="J14" t="s">
        <v>13</v>
      </c>
      <c r="K14" s="13">
        <f>SUM(K3:K12)/H15</f>
        <v>0.1113</v>
      </c>
      <c r="M14" t="s">
        <v>28</v>
      </c>
      <c r="N14" s="4" t="s">
        <v>12</v>
      </c>
      <c r="O14" s="13">
        <f>SUM(O3:O12)/N15</f>
        <v>0.8093999999999999</v>
      </c>
      <c r="P14" t="s">
        <v>13</v>
      </c>
      <c r="Q14" s="13">
        <f>SUM(Q3:Q12)/N15</f>
        <v>0.1777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1.5800000000000036E-2</v>
      </c>
      <c r="G15" s="19" t="s">
        <v>42</v>
      </c>
      <c r="H15">
        <f>10-COUNTIF(H3:H12,"None")</f>
        <v>10</v>
      </c>
      <c r="J15" t="s">
        <v>41</v>
      </c>
      <c r="K15" s="13">
        <f>1-((I14+K14)/1)</f>
        <v>3.2699999999999951E-2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1.2900000000000134E-2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1</v>
      </c>
      <c r="K18" s="4">
        <f>J18/SUM(J$18:J$25)</f>
        <v>0.1111111111111111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0</v>
      </c>
      <c r="E19" s="4">
        <f t="shared" si="2"/>
        <v>0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0</v>
      </c>
      <c r="K19" s="4">
        <f t="shared" ref="K19:K25" si="11">J19/SUM(J$18:J$25)</f>
        <v>0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0</v>
      </c>
      <c r="Q19" s="4">
        <f t="shared" ref="Q19:Q25" si="14">P19/SUM(P$18:P$25)</f>
        <v>0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0</v>
      </c>
      <c r="E22" s="4">
        <f t="shared" si="2"/>
        <v>0</v>
      </c>
      <c r="G22" t="str">
        <f t="shared" si="9"/>
        <v>Happiness</v>
      </c>
      <c r="H22">
        <f t="shared" si="3"/>
        <v>2</v>
      </c>
      <c r="I22" s="4">
        <f t="shared" si="10"/>
        <v>0.2</v>
      </c>
      <c r="J22">
        <f t="shared" si="4"/>
        <v>1</v>
      </c>
      <c r="K22" s="4">
        <f t="shared" si="11"/>
        <v>0.1111111111111111</v>
      </c>
      <c r="M22" t="str">
        <f t="shared" si="12"/>
        <v>Happiness</v>
      </c>
      <c r="N22">
        <f t="shared" si="5"/>
        <v>3</v>
      </c>
      <c r="O22" s="4">
        <f t="shared" si="13"/>
        <v>0.3</v>
      </c>
      <c r="P22">
        <f t="shared" si="6"/>
        <v>0</v>
      </c>
      <c r="Q22" s="4">
        <f t="shared" si="14"/>
        <v>0</v>
      </c>
    </row>
    <row r="23" spans="1:17" x14ac:dyDescent="0.45">
      <c r="A23" t="str">
        <f t="shared" si="7"/>
        <v>Neutral</v>
      </c>
      <c r="B23">
        <f t="shared" si="0"/>
        <v>10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8</v>
      </c>
      <c r="I23" s="4">
        <f t="shared" si="10"/>
        <v>0.8</v>
      </c>
      <c r="J23">
        <f t="shared" si="4"/>
        <v>1</v>
      </c>
      <c r="K23" s="4">
        <f t="shared" si="11"/>
        <v>0.1111111111111111</v>
      </c>
      <c r="M23" t="str">
        <f t="shared" si="12"/>
        <v>Neutral</v>
      </c>
      <c r="N23">
        <f t="shared" si="5"/>
        <v>7</v>
      </c>
      <c r="O23" s="4">
        <f t="shared" si="13"/>
        <v>0.7</v>
      </c>
      <c r="P23">
        <f t="shared" si="6"/>
        <v>1</v>
      </c>
      <c r="Q23" s="4">
        <f t="shared" si="14"/>
        <v>0.125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10</v>
      </c>
      <c r="E24" s="4">
        <f t="shared" si="2"/>
        <v>1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6</v>
      </c>
      <c r="K24" s="4">
        <f t="shared" si="11"/>
        <v>0.66666666666666663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7</v>
      </c>
      <c r="Q24" s="4">
        <f t="shared" si="14"/>
        <v>0.875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5"/>
      <c r="B28" s="38" t="s">
        <v>12</v>
      </c>
      <c r="C28" s="38"/>
      <c r="D28" s="38"/>
      <c r="E28" s="25"/>
      <c r="G28" s="25"/>
      <c r="H28" s="38" t="s">
        <v>12</v>
      </c>
      <c r="I28" s="38"/>
      <c r="J28" s="38"/>
      <c r="K28" s="25"/>
      <c r="M28" s="25"/>
      <c r="N28" s="38" t="s">
        <v>12</v>
      </c>
      <c r="O28" s="38"/>
      <c r="P28" s="38"/>
      <c r="Q28" s="25"/>
    </row>
    <row r="29" spans="1:17" x14ac:dyDescent="0.45">
      <c r="A29" s="25"/>
      <c r="B29" s="25" t="s">
        <v>35</v>
      </c>
      <c r="C29" s="25" t="s">
        <v>36</v>
      </c>
      <c r="D29" s="25" t="s">
        <v>37</v>
      </c>
      <c r="E29" s="25"/>
      <c r="G29" s="25"/>
      <c r="H29" s="25" t="s">
        <v>35</v>
      </c>
      <c r="I29" s="25" t="s">
        <v>36</v>
      </c>
      <c r="J29" s="25" t="s">
        <v>37</v>
      </c>
      <c r="K29" s="25"/>
      <c r="M29" s="25"/>
      <c r="N29" s="25" t="s">
        <v>35</v>
      </c>
      <c r="O29" s="25" t="s">
        <v>36</v>
      </c>
      <c r="P29" s="25" t="s">
        <v>37</v>
      </c>
      <c r="Q29" s="25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 t="e">
        <f>_xlfn.MODE.SNGL(C3:C7)</f>
        <v>#N/A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 t="e">
        <f>_xlfn.MODE.SNGL(I3:I7)</f>
        <v>#N/A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>
        <f>_xlfn.MODE.SNGL(O3:O7)</f>
        <v>1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8"/>
        <v>0.99950000000000006</v>
      </c>
      <c r="I34" s="8">
        <f t="shared" si="19"/>
        <v>0.99950000000000006</v>
      </c>
      <c r="K34" s="9"/>
      <c r="M34" t="s">
        <v>18</v>
      </c>
      <c r="N34" s="8">
        <f t="shared" si="20"/>
        <v>0.98233333333333339</v>
      </c>
      <c r="O34" s="8">
        <f t="shared" si="17"/>
        <v>1</v>
      </c>
      <c r="Q34" s="9"/>
    </row>
    <row r="35" spans="1:18" x14ac:dyDescent="0.45">
      <c r="A35" t="s">
        <v>19</v>
      </c>
      <c r="B35" s="8">
        <f t="shared" si="15"/>
        <v>0.8405999999999999</v>
      </c>
      <c r="C35" s="8">
        <f t="shared" si="16"/>
        <v>0.84349999999999992</v>
      </c>
      <c r="E35" s="9"/>
      <c r="G35" t="s">
        <v>19</v>
      </c>
      <c r="H35" s="8">
        <f t="shared" si="18"/>
        <v>0.82012499999999999</v>
      </c>
      <c r="I35" s="8">
        <f t="shared" si="19"/>
        <v>0.85799999999999998</v>
      </c>
      <c r="K35" s="9"/>
      <c r="M35" t="s">
        <v>19</v>
      </c>
      <c r="N35" s="8">
        <f t="shared" si="20"/>
        <v>0.73528571428571432</v>
      </c>
      <c r="O35" s="8">
        <f t="shared" si="17"/>
        <v>0.73299999999999998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5"/>
      <c r="B38" s="38" t="s">
        <v>13</v>
      </c>
      <c r="C38" s="38"/>
      <c r="D38" s="38"/>
      <c r="E38" s="25"/>
      <c r="G38" s="25"/>
      <c r="H38" s="38" t="s">
        <v>13</v>
      </c>
      <c r="I38" s="38"/>
      <c r="J38" s="38"/>
      <c r="K38" s="25"/>
      <c r="M38" s="25"/>
      <c r="N38" s="38" t="s">
        <v>13</v>
      </c>
      <c r="O38" s="38"/>
      <c r="P38" s="38"/>
      <c r="Q38" s="25"/>
    </row>
    <row r="39" spans="1:18" x14ac:dyDescent="0.45">
      <c r="A39" s="25"/>
      <c r="B39" s="25" t="s">
        <v>35</v>
      </c>
      <c r="C39" s="25" t="s">
        <v>36</v>
      </c>
      <c r="D39" s="25" t="s">
        <v>37</v>
      </c>
      <c r="E39" s="25"/>
      <c r="G39" s="25"/>
      <c r="H39" s="25" t="s">
        <v>35</v>
      </c>
      <c r="I39" s="25" t="s">
        <v>36</v>
      </c>
      <c r="J39" s="25" t="s">
        <v>37</v>
      </c>
      <c r="K39" s="25"/>
      <c r="M39" s="25"/>
      <c r="N39" s="25" t="s">
        <v>35</v>
      </c>
      <c r="O39" s="25" t="s">
        <v>36</v>
      </c>
      <c r="P39" s="25" t="s">
        <v>37</v>
      </c>
      <c r="Q39" s="25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</v>
      </c>
      <c r="C41" s="8">
        <f t="shared" si="22"/>
        <v>0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0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0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0</v>
      </c>
      <c r="O41" s="8">
        <f t="shared" si="23"/>
        <v>0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0</v>
      </c>
      <c r="C44" s="8">
        <f t="shared" si="22"/>
        <v>0</v>
      </c>
      <c r="E44" s="9"/>
      <c r="G44" t="s">
        <v>18</v>
      </c>
      <c r="H44" s="8">
        <f t="shared" si="24"/>
        <v>0.106</v>
      </c>
      <c r="I44" s="8">
        <f t="shared" si="25"/>
        <v>0.106</v>
      </c>
      <c r="K44" s="9"/>
      <c r="M44" t="s">
        <v>18</v>
      </c>
      <c r="N44" s="8">
        <f t="shared" si="26"/>
        <v>0</v>
      </c>
      <c r="O44" s="8">
        <f t="shared" si="23"/>
        <v>0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4"/>
        <v>1E-3</v>
      </c>
      <c r="I45" s="8">
        <f t="shared" si="25"/>
        <v>1E-3</v>
      </c>
      <c r="K45" s="9"/>
      <c r="M45" t="s">
        <v>19</v>
      </c>
      <c r="N45" s="8">
        <f t="shared" si="26"/>
        <v>3.5000000000000003E-2</v>
      </c>
      <c r="O45" s="8">
        <f t="shared" si="23"/>
        <v>3.5000000000000003E-2</v>
      </c>
      <c r="Q45" s="9"/>
    </row>
    <row r="46" spans="1:18" x14ac:dyDescent="0.45">
      <c r="A46" t="s">
        <v>20</v>
      </c>
      <c r="B46" s="8">
        <f t="shared" si="21"/>
        <v>0.14360000000000001</v>
      </c>
      <c r="C46" s="8">
        <f t="shared" si="22"/>
        <v>0.13300000000000001</v>
      </c>
      <c r="E46" s="8"/>
      <c r="G46" t="s">
        <v>20</v>
      </c>
      <c r="H46" s="8">
        <f t="shared" si="24"/>
        <v>0.11850000000000001</v>
      </c>
      <c r="I46" s="8">
        <f t="shared" si="25"/>
        <v>0.109</v>
      </c>
      <c r="K46" s="8"/>
      <c r="M46" t="s">
        <v>20</v>
      </c>
      <c r="N46" s="8">
        <f t="shared" si="26"/>
        <v>0.24885714285714286</v>
      </c>
      <c r="O46" s="8">
        <f t="shared" si="23"/>
        <v>0.223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A4F7-18CA-4783-86FF-A101DBCDBE1B}">
  <dimension ref="A1:R60"/>
  <sheetViews>
    <sheetView workbookViewId="0">
      <selection activeCell="P12" sqref="P12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0.94299999999999995</v>
      </c>
      <c r="D3" t="s">
        <v>20</v>
      </c>
      <c r="E3" s="8">
        <v>5.3999999999999999E-2</v>
      </c>
      <c r="G3" t="s">
        <v>3</v>
      </c>
      <c r="H3" t="s">
        <v>19</v>
      </c>
      <c r="I3" s="8">
        <v>0.94499999999999995</v>
      </c>
      <c r="J3" t="s">
        <v>20</v>
      </c>
      <c r="K3" s="8">
        <v>5.3999999999999999E-2</v>
      </c>
      <c r="M3" t="s">
        <v>3</v>
      </c>
      <c r="N3" t="s">
        <v>19</v>
      </c>
      <c r="O3" s="8">
        <v>0.92700000000000005</v>
      </c>
      <c r="P3" t="s">
        <v>18</v>
      </c>
      <c r="Q3" s="8">
        <v>0.04</v>
      </c>
    </row>
    <row r="4" spans="1:17" x14ac:dyDescent="0.45">
      <c r="A4" t="s">
        <v>4</v>
      </c>
      <c r="B4" t="s">
        <v>19</v>
      </c>
      <c r="C4" s="9">
        <v>0.98699999999999999</v>
      </c>
      <c r="D4" t="s">
        <v>20</v>
      </c>
      <c r="E4" s="8">
        <v>8.0000000000000002E-3</v>
      </c>
      <c r="G4" t="s">
        <v>4</v>
      </c>
      <c r="H4" t="s">
        <v>19</v>
      </c>
      <c r="I4" s="8">
        <v>0.97199999999999998</v>
      </c>
      <c r="J4" t="s">
        <v>20</v>
      </c>
      <c r="K4" s="8">
        <v>2.5000000000000001E-2</v>
      </c>
      <c r="M4" t="s">
        <v>4</v>
      </c>
      <c r="N4" t="s">
        <v>19</v>
      </c>
      <c r="O4" s="8">
        <v>0.88</v>
      </c>
      <c r="P4" t="s">
        <v>20</v>
      </c>
      <c r="Q4" s="8">
        <v>0.115</v>
      </c>
    </row>
    <row r="5" spans="1:17" x14ac:dyDescent="0.45">
      <c r="A5" t="s">
        <v>5</v>
      </c>
      <c r="B5" t="s">
        <v>19</v>
      </c>
      <c r="C5" s="9">
        <v>0.98299999999999998</v>
      </c>
      <c r="D5" t="s">
        <v>20</v>
      </c>
      <c r="E5" s="8">
        <v>1.4999999999999999E-2</v>
      </c>
      <c r="G5" t="s">
        <v>5</v>
      </c>
      <c r="H5" t="s">
        <v>19</v>
      </c>
      <c r="I5" s="8">
        <v>0.95499999999999996</v>
      </c>
      <c r="J5" t="s">
        <v>20</v>
      </c>
      <c r="K5" s="8">
        <v>0.04</v>
      </c>
      <c r="M5" t="s">
        <v>5</v>
      </c>
      <c r="N5" t="s">
        <v>19</v>
      </c>
      <c r="O5" s="8">
        <v>0.95</v>
      </c>
      <c r="P5" t="s">
        <v>20</v>
      </c>
      <c r="Q5" s="8">
        <v>3.6999999999999998E-2</v>
      </c>
    </row>
    <row r="6" spans="1:17" x14ac:dyDescent="0.45">
      <c r="A6" t="s">
        <v>6</v>
      </c>
      <c r="B6" t="s">
        <v>19</v>
      </c>
      <c r="C6" s="9">
        <v>0.99199999999999999</v>
      </c>
      <c r="D6" t="s">
        <v>20</v>
      </c>
      <c r="E6" s="8">
        <v>7.0000000000000001E-3</v>
      </c>
      <c r="G6" t="s">
        <v>6</v>
      </c>
      <c r="H6" t="s">
        <v>19</v>
      </c>
      <c r="I6" s="8">
        <v>0.90300000000000002</v>
      </c>
      <c r="J6" t="s">
        <v>20</v>
      </c>
      <c r="K6" s="8">
        <v>8.5999999999999993E-2</v>
      </c>
      <c r="M6" t="s">
        <v>6</v>
      </c>
      <c r="N6" t="s">
        <v>19</v>
      </c>
      <c r="O6" s="8">
        <v>0.92200000000000004</v>
      </c>
      <c r="P6" t="s">
        <v>20</v>
      </c>
      <c r="Q6" s="8">
        <v>5.7000000000000002E-2</v>
      </c>
    </row>
    <row r="7" spans="1:17" x14ac:dyDescent="0.45">
      <c r="A7" t="s">
        <v>7</v>
      </c>
      <c r="B7" t="s">
        <v>19</v>
      </c>
      <c r="C7" s="9">
        <v>0.92300000000000004</v>
      </c>
      <c r="D7" t="s">
        <v>14</v>
      </c>
      <c r="E7" s="8">
        <v>2.5999999999999999E-2</v>
      </c>
      <c r="G7" t="s">
        <v>7</v>
      </c>
      <c r="H7" t="s">
        <v>19</v>
      </c>
      <c r="I7" s="8">
        <v>0.93300000000000005</v>
      </c>
      <c r="J7" t="s">
        <v>20</v>
      </c>
      <c r="K7" s="8">
        <v>6.4000000000000001E-2</v>
      </c>
      <c r="M7" t="s">
        <v>7</v>
      </c>
      <c r="N7" t="s">
        <v>19</v>
      </c>
      <c r="O7" s="8">
        <v>0.82699999999999996</v>
      </c>
      <c r="P7" t="s">
        <v>20</v>
      </c>
      <c r="Q7" s="8">
        <v>0.17199999999999999</v>
      </c>
    </row>
    <row r="8" spans="1:17" x14ac:dyDescent="0.45">
      <c r="A8" t="s">
        <v>8</v>
      </c>
      <c r="B8" t="s">
        <v>19</v>
      </c>
      <c r="C8" s="9">
        <v>0.93600000000000005</v>
      </c>
      <c r="D8" t="s">
        <v>20</v>
      </c>
      <c r="E8" s="8">
        <v>4.8000000000000001E-2</v>
      </c>
      <c r="G8" t="s">
        <v>8</v>
      </c>
      <c r="H8" t="s">
        <v>19</v>
      </c>
      <c r="I8" s="8">
        <v>0.67700000000000005</v>
      </c>
      <c r="J8" t="s">
        <v>20</v>
      </c>
      <c r="K8" s="8">
        <v>0.311</v>
      </c>
      <c r="M8" t="s">
        <v>8</v>
      </c>
      <c r="N8" t="s">
        <v>19</v>
      </c>
      <c r="O8" s="8">
        <v>0.97199999999999998</v>
      </c>
      <c r="P8" t="s">
        <v>20</v>
      </c>
      <c r="Q8" s="8">
        <v>2.5000000000000001E-2</v>
      </c>
    </row>
    <row r="9" spans="1:17" x14ac:dyDescent="0.45">
      <c r="A9" t="s">
        <v>9</v>
      </c>
      <c r="B9" t="s">
        <v>19</v>
      </c>
      <c r="C9" s="9">
        <v>0.78600000000000003</v>
      </c>
      <c r="D9" t="s">
        <v>20</v>
      </c>
      <c r="E9" s="8">
        <v>0.13900000000000001</v>
      </c>
      <c r="G9" t="s">
        <v>9</v>
      </c>
      <c r="H9" t="s">
        <v>19</v>
      </c>
      <c r="I9" s="8">
        <v>0.93400000000000005</v>
      </c>
      <c r="J9" t="s">
        <v>20</v>
      </c>
      <c r="K9" s="8">
        <v>6.2E-2</v>
      </c>
      <c r="M9" t="s">
        <v>9</v>
      </c>
      <c r="N9" t="s">
        <v>19</v>
      </c>
      <c r="O9" s="8">
        <v>0.94299999999999995</v>
      </c>
      <c r="P9" t="s">
        <v>20</v>
      </c>
      <c r="Q9" s="8">
        <v>5.1999999999999998E-2</v>
      </c>
    </row>
    <row r="10" spans="1:17" x14ac:dyDescent="0.45">
      <c r="A10" t="s">
        <v>10</v>
      </c>
      <c r="B10" t="s">
        <v>19</v>
      </c>
      <c r="C10" s="9">
        <v>0.89900000000000002</v>
      </c>
      <c r="D10" t="s">
        <v>20</v>
      </c>
      <c r="E10" s="8">
        <v>9.2999999999999999E-2</v>
      </c>
      <c r="G10" t="s">
        <v>10</v>
      </c>
      <c r="H10" t="s">
        <v>19</v>
      </c>
      <c r="I10" s="8">
        <v>0.89100000000000001</v>
      </c>
      <c r="J10" t="s">
        <v>20</v>
      </c>
      <c r="K10" s="8">
        <v>0.10299999999999999</v>
      </c>
      <c r="M10" t="s">
        <v>10</v>
      </c>
      <c r="N10" t="s">
        <v>19</v>
      </c>
      <c r="O10" s="8">
        <v>0.93500000000000005</v>
      </c>
      <c r="P10" t="s">
        <v>20</v>
      </c>
      <c r="Q10" s="8">
        <v>6.2E-2</v>
      </c>
    </row>
    <row r="11" spans="1:17" x14ac:dyDescent="0.45">
      <c r="A11" t="s">
        <v>11</v>
      </c>
      <c r="B11" t="s">
        <v>40</v>
      </c>
      <c r="C11" s="9">
        <v>0</v>
      </c>
      <c r="D11" t="s">
        <v>40</v>
      </c>
      <c r="E11" s="8">
        <v>0</v>
      </c>
      <c r="G11" t="s">
        <v>11</v>
      </c>
      <c r="H11" t="s">
        <v>19</v>
      </c>
      <c r="I11" s="8">
        <v>0.96099999999999997</v>
      </c>
      <c r="J11" t="s">
        <v>20</v>
      </c>
      <c r="K11" s="8">
        <v>3.5000000000000003E-2</v>
      </c>
      <c r="M11" t="s">
        <v>11</v>
      </c>
      <c r="N11" t="s">
        <v>19</v>
      </c>
      <c r="O11" s="8">
        <v>0.54</v>
      </c>
      <c r="P11" t="s">
        <v>20</v>
      </c>
      <c r="Q11" s="8">
        <v>0.39900000000000002</v>
      </c>
    </row>
    <row r="12" spans="1:17" x14ac:dyDescent="0.45">
      <c r="A12" t="s">
        <v>23</v>
      </c>
      <c r="B12" t="s">
        <v>40</v>
      </c>
      <c r="C12" s="9">
        <v>0</v>
      </c>
      <c r="D12" t="s">
        <v>40</v>
      </c>
      <c r="E12" s="8">
        <v>0</v>
      </c>
      <c r="G12" t="s">
        <v>23</v>
      </c>
      <c r="H12" t="s">
        <v>40</v>
      </c>
      <c r="I12" s="8">
        <v>0</v>
      </c>
      <c r="J12" t="s">
        <v>40</v>
      </c>
      <c r="K12" s="8">
        <v>0</v>
      </c>
      <c r="M12" t="s">
        <v>23</v>
      </c>
      <c r="N12" t="s">
        <v>19</v>
      </c>
      <c r="O12" s="8">
        <v>0.94699999999999995</v>
      </c>
      <c r="P12" t="s">
        <v>20</v>
      </c>
      <c r="Q12" s="8">
        <v>4.5999999999999999E-2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0.93112499999999987</v>
      </c>
      <c r="D14" t="s">
        <v>13</v>
      </c>
      <c r="E14" s="13">
        <f>SUM(E3:E12)/B15</f>
        <v>4.8750000000000002E-2</v>
      </c>
      <c r="G14" t="s">
        <v>28</v>
      </c>
      <c r="H14" s="4" t="s">
        <v>12</v>
      </c>
      <c r="I14" s="13">
        <f>SUM(I3:I12)/H15</f>
        <v>0.90788888888888886</v>
      </c>
      <c r="J14" t="s">
        <v>13</v>
      </c>
      <c r="K14" s="13">
        <f>SUM(K3:K12)/H15</f>
        <v>8.6666666666666684E-2</v>
      </c>
      <c r="M14" t="s">
        <v>28</v>
      </c>
      <c r="N14" s="4" t="s">
        <v>12</v>
      </c>
      <c r="O14" s="13">
        <f>SUM(O3:O12)/N15</f>
        <v>0.88429999999999997</v>
      </c>
      <c r="P14" t="s">
        <v>13</v>
      </c>
      <c r="Q14" s="13">
        <f>SUM(Q3:Q12)/N15</f>
        <v>0.10050000000000001</v>
      </c>
    </row>
    <row r="15" spans="1:17" x14ac:dyDescent="0.45">
      <c r="A15" s="19" t="s">
        <v>42</v>
      </c>
      <c r="B15">
        <f>10-COUNTIF(B3:B12,"None")</f>
        <v>8</v>
      </c>
      <c r="D15" t="s">
        <v>41</v>
      </c>
      <c r="E15" s="13">
        <f>1-((C14+E14)/1)</f>
        <v>2.0125000000000171E-2</v>
      </c>
      <c r="G15" s="19" t="s">
        <v>42</v>
      </c>
      <c r="H15">
        <f>10-COUNTIF(H3:H12,"None")</f>
        <v>9</v>
      </c>
      <c r="J15" t="s">
        <v>41</v>
      </c>
      <c r="K15" s="13">
        <f>1-((I14+K14)/1)</f>
        <v>5.444444444444474E-3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1.5199999999999991E-2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1</v>
      </c>
      <c r="E18" s="4">
        <f t="shared" ref="E18:E25" si="2">D18/SUM(D$18:D$25)</f>
        <v>0.125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0</v>
      </c>
      <c r="E19" s="4">
        <f t="shared" si="2"/>
        <v>0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0</v>
      </c>
      <c r="K19" s="4">
        <f t="shared" ref="K19:K25" si="11">J19/SUM(J$18:J$25)</f>
        <v>0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0</v>
      </c>
      <c r="Q19" s="4">
        <f t="shared" ref="Q19:Q25" si="14">P19/SUM(P$18:P$25)</f>
        <v>0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0</v>
      </c>
      <c r="E22" s="4">
        <f t="shared" si="2"/>
        <v>0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0</v>
      </c>
      <c r="K22" s="4">
        <f t="shared" si="11"/>
        <v>0</v>
      </c>
      <c r="M22" t="str">
        <f t="shared" si="12"/>
        <v>Happiness</v>
      </c>
      <c r="N22">
        <f t="shared" si="5"/>
        <v>0</v>
      </c>
      <c r="O22" s="4">
        <f t="shared" si="13"/>
        <v>0</v>
      </c>
      <c r="P22">
        <f t="shared" si="6"/>
        <v>1</v>
      </c>
      <c r="Q22" s="4">
        <f t="shared" si="14"/>
        <v>0.1</v>
      </c>
    </row>
    <row r="23" spans="1:17" x14ac:dyDescent="0.45">
      <c r="A23" t="str">
        <f t="shared" si="7"/>
        <v>Neutral</v>
      </c>
      <c r="B23">
        <f t="shared" si="0"/>
        <v>8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9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10</v>
      </c>
      <c r="O23" s="4">
        <f t="shared" si="13"/>
        <v>1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7</v>
      </c>
      <c r="E24" s="4">
        <f t="shared" si="2"/>
        <v>0.875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9</v>
      </c>
      <c r="K24" s="4">
        <f t="shared" si="11"/>
        <v>1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9</v>
      </c>
      <c r="Q24" s="4">
        <f t="shared" si="14"/>
        <v>0.9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5"/>
      <c r="B28" s="38" t="s">
        <v>12</v>
      </c>
      <c r="C28" s="38"/>
      <c r="D28" s="38"/>
      <c r="E28" s="25"/>
      <c r="G28" s="25"/>
      <c r="H28" s="38" t="s">
        <v>12</v>
      </c>
      <c r="I28" s="38"/>
      <c r="J28" s="38"/>
      <c r="K28" s="25"/>
      <c r="M28" s="25"/>
      <c r="N28" s="38" t="s">
        <v>12</v>
      </c>
      <c r="O28" s="38"/>
      <c r="P28" s="38"/>
      <c r="Q28" s="25"/>
    </row>
    <row r="29" spans="1:17" x14ac:dyDescent="0.45">
      <c r="A29" s="25"/>
      <c r="B29" s="25" t="s">
        <v>35</v>
      </c>
      <c r="C29" s="25" t="s">
        <v>36</v>
      </c>
      <c r="D29" s="25" t="s">
        <v>37</v>
      </c>
      <c r="E29" s="25"/>
      <c r="G29" s="25"/>
      <c r="H29" s="25" t="s">
        <v>35</v>
      </c>
      <c r="I29" s="25" t="s">
        <v>36</v>
      </c>
      <c r="J29" s="25" t="s">
        <v>37</v>
      </c>
      <c r="K29" s="25"/>
      <c r="M29" s="25"/>
      <c r="N29" s="25" t="s">
        <v>35</v>
      </c>
      <c r="O29" s="25" t="s">
        <v>36</v>
      </c>
      <c r="P29" s="25" t="s">
        <v>37</v>
      </c>
      <c r="Q29" s="25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 t="e">
        <f>_xlfn.MODE.SNGL(C3:C7)</f>
        <v>#N/A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 t="e">
        <f>_xlfn.MODE.SNGL(I3:I7)</f>
        <v>#N/A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 t="e">
        <f>_xlfn.MODE.SNGL(O3:O7)</f>
        <v>#N/A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8"/>
        <v>0</v>
      </c>
      <c r="I34" s="8">
        <f t="shared" si="19"/>
        <v>0</v>
      </c>
      <c r="K34" s="9"/>
      <c r="M34" t="s">
        <v>18</v>
      </c>
      <c r="N34" s="8">
        <f t="shared" si="20"/>
        <v>0</v>
      </c>
      <c r="O34" s="8">
        <f t="shared" si="17"/>
        <v>0</v>
      </c>
      <c r="Q34" s="9"/>
    </row>
    <row r="35" spans="1:18" x14ac:dyDescent="0.45">
      <c r="A35" t="s">
        <v>19</v>
      </c>
      <c r="B35" s="8">
        <f t="shared" si="15"/>
        <v>0.93112499999999987</v>
      </c>
      <c r="C35" s="8">
        <f t="shared" si="16"/>
        <v>0.9395</v>
      </c>
      <c r="E35" s="9"/>
      <c r="G35" t="s">
        <v>19</v>
      </c>
      <c r="H35" s="8">
        <f t="shared" si="18"/>
        <v>0.90788888888888886</v>
      </c>
      <c r="I35" s="8">
        <f t="shared" si="19"/>
        <v>0.93400000000000005</v>
      </c>
      <c r="K35" s="9"/>
      <c r="M35" t="s">
        <v>19</v>
      </c>
      <c r="N35" s="8">
        <f t="shared" si="20"/>
        <v>0.88429999999999997</v>
      </c>
      <c r="O35" s="8">
        <f t="shared" si="17"/>
        <v>0.93100000000000005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5"/>
      <c r="B38" s="38" t="s">
        <v>13</v>
      </c>
      <c r="C38" s="38"/>
      <c r="D38" s="38"/>
      <c r="E38" s="25"/>
      <c r="G38" s="25"/>
      <c r="H38" s="38" t="s">
        <v>13</v>
      </c>
      <c r="I38" s="38"/>
      <c r="J38" s="38"/>
      <c r="K38" s="25"/>
      <c r="M38" s="25"/>
      <c r="N38" s="38" t="s">
        <v>13</v>
      </c>
      <c r="O38" s="38"/>
      <c r="P38" s="38"/>
      <c r="Q38" s="25"/>
    </row>
    <row r="39" spans="1:18" x14ac:dyDescent="0.45">
      <c r="A39" s="25"/>
      <c r="B39" s="25" t="s">
        <v>35</v>
      </c>
      <c r="C39" s="25" t="s">
        <v>36</v>
      </c>
      <c r="D39" s="25" t="s">
        <v>37</v>
      </c>
      <c r="E39" s="25"/>
      <c r="G39" s="25"/>
      <c r="H39" s="25" t="s">
        <v>35</v>
      </c>
      <c r="I39" s="25" t="s">
        <v>36</v>
      </c>
      <c r="J39" s="25" t="s">
        <v>37</v>
      </c>
      <c r="K39" s="25"/>
      <c r="M39" s="25"/>
      <c r="N39" s="25" t="s">
        <v>35</v>
      </c>
      <c r="O39" s="25" t="s">
        <v>36</v>
      </c>
      <c r="P39" s="25" t="s">
        <v>37</v>
      </c>
      <c r="Q39" s="25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2.5999999999999999E-2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2.5999999999999999E-2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</v>
      </c>
      <c r="C41" s="8">
        <f t="shared" si="22"/>
        <v>0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0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0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0</v>
      </c>
      <c r="O41" s="8">
        <f t="shared" si="23"/>
        <v>0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0</v>
      </c>
      <c r="C44" s="8">
        <f t="shared" si="22"/>
        <v>0</v>
      </c>
      <c r="E44" s="9"/>
      <c r="G44" t="s">
        <v>18</v>
      </c>
      <c r="H44" s="8">
        <f t="shared" si="24"/>
        <v>0</v>
      </c>
      <c r="I44" s="8">
        <f t="shared" si="25"/>
        <v>0</v>
      </c>
      <c r="K44" s="9"/>
      <c r="M44" t="s">
        <v>18</v>
      </c>
      <c r="N44" s="8">
        <f t="shared" si="26"/>
        <v>0.04</v>
      </c>
      <c r="O44" s="8">
        <f t="shared" si="23"/>
        <v>0.04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</v>
      </c>
      <c r="O45" s="8">
        <f t="shared" si="23"/>
        <v>0</v>
      </c>
      <c r="Q45" s="9"/>
    </row>
    <row r="46" spans="1:18" x14ac:dyDescent="0.45">
      <c r="A46" t="s">
        <v>20</v>
      </c>
      <c r="B46" s="8">
        <f t="shared" si="21"/>
        <v>5.1999999999999998E-2</v>
      </c>
      <c r="C46" s="8">
        <f t="shared" si="22"/>
        <v>4.8000000000000001E-2</v>
      </c>
      <c r="E46" s="8"/>
      <c r="G46" t="s">
        <v>20</v>
      </c>
      <c r="H46" s="8">
        <f t="shared" si="24"/>
        <v>8.6666666666666684E-2</v>
      </c>
      <c r="I46" s="8">
        <f t="shared" si="25"/>
        <v>6.2E-2</v>
      </c>
      <c r="K46" s="8"/>
      <c r="M46" t="s">
        <v>20</v>
      </c>
      <c r="N46" s="8">
        <f t="shared" si="26"/>
        <v>0.10722222222222223</v>
      </c>
      <c r="O46" s="8">
        <f t="shared" si="23"/>
        <v>5.7000000000000002E-2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21CF-E228-45FB-9112-3702FAFC8F1D}">
  <dimension ref="A1:R60"/>
  <sheetViews>
    <sheetView workbookViewId="0">
      <selection activeCell="Q12" sqref="Q12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0.98599999999999999</v>
      </c>
      <c r="D3" t="s">
        <v>20</v>
      </c>
      <c r="E3" s="8">
        <v>1.2999999999999999E-2</v>
      </c>
      <c r="G3" t="s">
        <v>3</v>
      </c>
      <c r="H3" t="s">
        <v>19</v>
      </c>
      <c r="I3" s="8">
        <v>0.64300000000000002</v>
      </c>
      <c r="J3" t="s">
        <v>20</v>
      </c>
      <c r="K3" s="8">
        <v>0.35599999999999998</v>
      </c>
      <c r="M3" t="s">
        <v>3</v>
      </c>
      <c r="N3" t="s">
        <v>19</v>
      </c>
      <c r="O3" s="8">
        <v>0.875</v>
      </c>
      <c r="P3" t="s">
        <v>18</v>
      </c>
      <c r="Q3" s="8">
        <v>0.10299999999999999</v>
      </c>
    </row>
    <row r="4" spans="1:17" x14ac:dyDescent="0.45">
      <c r="A4" t="s">
        <v>4</v>
      </c>
      <c r="B4" t="s">
        <v>19</v>
      </c>
      <c r="C4" s="9">
        <v>0.94799999999999995</v>
      </c>
      <c r="D4" t="s">
        <v>20</v>
      </c>
      <c r="E4" s="8">
        <v>0.05</v>
      </c>
      <c r="G4" t="s">
        <v>4</v>
      </c>
      <c r="H4" t="s">
        <v>19</v>
      </c>
      <c r="I4" s="8">
        <v>0.91900000000000004</v>
      </c>
      <c r="J4" t="s">
        <v>20</v>
      </c>
      <c r="K4" s="8">
        <v>8.1000000000000003E-2</v>
      </c>
      <c r="M4" t="s">
        <v>4</v>
      </c>
      <c r="N4" t="s">
        <v>19</v>
      </c>
      <c r="O4" s="8">
        <v>0.91</v>
      </c>
      <c r="P4" t="s">
        <v>18</v>
      </c>
      <c r="Q4" s="8">
        <v>8.6999999999999994E-2</v>
      </c>
    </row>
    <row r="5" spans="1:17" x14ac:dyDescent="0.45">
      <c r="A5" t="s">
        <v>5</v>
      </c>
      <c r="B5" t="s">
        <v>19</v>
      </c>
      <c r="C5" s="9">
        <v>0.997</v>
      </c>
      <c r="D5" t="s">
        <v>20</v>
      </c>
      <c r="E5" s="8">
        <v>2E-3</v>
      </c>
      <c r="G5" t="s">
        <v>5</v>
      </c>
      <c r="H5" t="s">
        <v>19</v>
      </c>
      <c r="I5" s="8">
        <v>0.96599999999999997</v>
      </c>
      <c r="J5" t="s">
        <v>20</v>
      </c>
      <c r="K5" s="8">
        <v>3.3000000000000002E-2</v>
      </c>
      <c r="M5" t="s">
        <v>5</v>
      </c>
      <c r="N5" t="s">
        <v>19</v>
      </c>
      <c r="O5" s="8">
        <v>0.94099999999999995</v>
      </c>
      <c r="P5" t="s">
        <v>20</v>
      </c>
      <c r="Q5" s="8">
        <v>5.6000000000000001E-2</v>
      </c>
    </row>
    <row r="6" spans="1:17" x14ac:dyDescent="0.45">
      <c r="A6" t="s">
        <v>6</v>
      </c>
      <c r="B6" t="s">
        <v>19</v>
      </c>
      <c r="C6" s="9">
        <v>0.98199999999999998</v>
      </c>
      <c r="D6" t="s">
        <v>20</v>
      </c>
      <c r="E6" s="8">
        <v>1.7000000000000001E-2</v>
      </c>
      <c r="G6" t="s">
        <v>6</v>
      </c>
      <c r="H6" t="s">
        <v>19</v>
      </c>
      <c r="I6" s="8">
        <v>0.97499999999999998</v>
      </c>
      <c r="J6" t="s">
        <v>20</v>
      </c>
      <c r="K6" s="8">
        <v>2.5000000000000001E-2</v>
      </c>
      <c r="M6" t="s">
        <v>6</v>
      </c>
      <c r="N6" t="s">
        <v>19</v>
      </c>
      <c r="O6" s="8">
        <v>0.877</v>
      </c>
      <c r="P6" t="s">
        <v>20</v>
      </c>
      <c r="Q6" s="8">
        <v>0.11</v>
      </c>
    </row>
    <row r="7" spans="1:17" x14ac:dyDescent="0.45">
      <c r="A7" t="s">
        <v>7</v>
      </c>
      <c r="B7" t="s">
        <v>19</v>
      </c>
      <c r="C7" s="9">
        <v>0.98</v>
      </c>
      <c r="D7" t="s">
        <v>20</v>
      </c>
      <c r="E7" s="8">
        <v>0.02</v>
      </c>
      <c r="G7" t="s">
        <v>7</v>
      </c>
      <c r="H7" t="s">
        <v>19</v>
      </c>
      <c r="I7" s="8">
        <v>0.96299999999999997</v>
      </c>
      <c r="J7" t="s">
        <v>20</v>
      </c>
      <c r="K7" s="8">
        <v>3.6999999999999998E-2</v>
      </c>
      <c r="M7" t="s">
        <v>7</v>
      </c>
      <c r="N7" t="s">
        <v>19</v>
      </c>
      <c r="O7" s="8">
        <v>0.95099999999999996</v>
      </c>
      <c r="P7" t="s">
        <v>20</v>
      </c>
      <c r="Q7" s="8">
        <v>4.9000000000000002E-2</v>
      </c>
    </row>
    <row r="8" spans="1:17" x14ac:dyDescent="0.45">
      <c r="A8" t="s">
        <v>8</v>
      </c>
      <c r="B8" t="s">
        <v>19</v>
      </c>
      <c r="C8" s="9">
        <v>0.89700000000000002</v>
      </c>
      <c r="D8" t="s">
        <v>20</v>
      </c>
      <c r="E8" s="8">
        <v>1.7000000000000001E-2</v>
      </c>
      <c r="G8" t="s">
        <v>8</v>
      </c>
      <c r="H8" t="s">
        <v>19</v>
      </c>
      <c r="I8" s="8">
        <v>0.90200000000000002</v>
      </c>
      <c r="J8" t="s">
        <v>20</v>
      </c>
      <c r="K8" s="8">
        <v>9.8000000000000004E-2</v>
      </c>
      <c r="M8" t="s">
        <v>8</v>
      </c>
      <c r="N8" t="s">
        <v>19</v>
      </c>
      <c r="O8" s="8">
        <v>0.875</v>
      </c>
      <c r="P8" t="s">
        <v>20</v>
      </c>
      <c r="Q8" s="8">
        <v>0.124</v>
      </c>
    </row>
    <row r="9" spans="1:17" x14ac:dyDescent="0.45">
      <c r="A9" t="s">
        <v>9</v>
      </c>
      <c r="B9" t="s">
        <v>19</v>
      </c>
      <c r="C9" s="9">
        <v>0.94499999999999995</v>
      </c>
      <c r="D9" t="s">
        <v>20</v>
      </c>
      <c r="E9" s="8">
        <v>0.02</v>
      </c>
      <c r="G9" t="s">
        <v>9</v>
      </c>
      <c r="H9" t="s">
        <v>19</v>
      </c>
      <c r="I9" s="8">
        <v>0.88200000000000001</v>
      </c>
      <c r="J9" t="s">
        <v>20</v>
      </c>
      <c r="K9" s="8">
        <v>0.11799999999999999</v>
      </c>
      <c r="M9" t="s">
        <v>9</v>
      </c>
      <c r="N9" t="s">
        <v>19</v>
      </c>
      <c r="O9" s="8">
        <v>0.95899999999999996</v>
      </c>
      <c r="P9" t="s">
        <v>20</v>
      </c>
      <c r="Q9" s="8">
        <v>0.04</v>
      </c>
    </row>
    <row r="10" spans="1:17" x14ac:dyDescent="0.45">
      <c r="A10" t="s">
        <v>10</v>
      </c>
      <c r="B10" t="s">
        <v>19</v>
      </c>
      <c r="C10" s="9">
        <v>0.94699999999999995</v>
      </c>
      <c r="D10" t="s">
        <v>20</v>
      </c>
      <c r="E10" s="8">
        <v>0.10299999999999999</v>
      </c>
      <c r="G10" t="s">
        <v>10</v>
      </c>
      <c r="H10" t="s">
        <v>19</v>
      </c>
      <c r="I10" s="8">
        <v>0.95</v>
      </c>
      <c r="J10" t="s">
        <v>20</v>
      </c>
      <c r="K10" s="8">
        <v>4.9000000000000002E-2</v>
      </c>
      <c r="M10" t="s">
        <v>10</v>
      </c>
      <c r="N10" t="s">
        <v>19</v>
      </c>
      <c r="O10" s="8">
        <v>0.98199999999999998</v>
      </c>
      <c r="P10" t="s">
        <v>20</v>
      </c>
      <c r="Q10" s="8">
        <v>1.2E-2</v>
      </c>
    </row>
    <row r="11" spans="1:17" x14ac:dyDescent="0.45">
      <c r="A11" t="s">
        <v>11</v>
      </c>
      <c r="B11" t="s">
        <v>19</v>
      </c>
      <c r="C11" s="9">
        <v>0.91800000000000004</v>
      </c>
      <c r="D11" t="s">
        <v>20</v>
      </c>
      <c r="E11" s="8">
        <v>5.3999999999999999E-2</v>
      </c>
      <c r="G11" t="s">
        <v>11</v>
      </c>
      <c r="H11" t="s">
        <v>19</v>
      </c>
      <c r="I11" s="8">
        <v>0.96299999999999997</v>
      </c>
      <c r="J11" t="s">
        <v>20</v>
      </c>
      <c r="K11" s="8">
        <v>3.6999999999999998E-2</v>
      </c>
      <c r="M11" t="s">
        <v>11</v>
      </c>
      <c r="N11" t="s">
        <v>40</v>
      </c>
      <c r="O11" s="8">
        <v>0</v>
      </c>
      <c r="P11" t="s">
        <v>40</v>
      </c>
      <c r="Q11" s="8">
        <v>0</v>
      </c>
    </row>
    <row r="12" spans="1:17" x14ac:dyDescent="0.45">
      <c r="A12" t="s">
        <v>23</v>
      </c>
      <c r="B12" t="s">
        <v>19</v>
      </c>
      <c r="C12" s="9">
        <v>0.91800000000000004</v>
      </c>
      <c r="D12" t="s">
        <v>20</v>
      </c>
      <c r="E12" s="8">
        <v>5.2999999999999999E-2</v>
      </c>
      <c r="G12" t="s">
        <v>23</v>
      </c>
      <c r="H12" t="s">
        <v>19</v>
      </c>
      <c r="I12" s="8">
        <v>0.96599999999999997</v>
      </c>
      <c r="J12" t="s">
        <v>20</v>
      </c>
      <c r="K12" s="8">
        <v>3.4000000000000002E-2</v>
      </c>
      <c r="M12" t="s">
        <v>23</v>
      </c>
      <c r="N12" t="s">
        <v>40</v>
      </c>
      <c r="O12" s="8">
        <v>0</v>
      </c>
      <c r="P12" t="s">
        <v>40</v>
      </c>
      <c r="Q12" s="8">
        <v>0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0.95180000000000009</v>
      </c>
      <c r="D14" t="s">
        <v>13</v>
      </c>
      <c r="E14" s="13">
        <f>SUM(E3:E12)/B15</f>
        <v>3.49E-2</v>
      </c>
      <c r="G14" t="s">
        <v>28</v>
      </c>
      <c r="H14" s="4" t="s">
        <v>12</v>
      </c>
      <c r="I14" s="13">
        <f>SUM(I3:I12)/H15</f>
        <v>0.91289999999999993</v>
      </c>
      <c r="J14" t="s">
        <v>13</v>
      </c>
      <c r="K14" s="13">
        <f>SUM(K3:K12)/H15</f>
        <v>8.6800000000000016E-2</v>
      </c>
      <c r="M14" t="s">
        <v>28</v>
      </c>
      <c r="N14" s="4" t="s">
        <v>12</v>
      </c>
      <c r="O14" s="13">
        <f>SUM(O3:O12)/N15</f>
        <v>0.9212499999999999</v>
      </c>
      <c r="P14" t="s">
        <v>13</v>
      </c>
      <c r="Q14" s="13">
        <f>SUM(Q3:Q12)/N15</f>
        <v>7.2624999999999995E-2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1.3299999999999867E-2</v>
      </c>
      <c r="G15" s="19" t="s">
        <v>42</v>
      </c>
      <c r="H15">
        <f>10-COUNTIF(H3:H12,"None")</f>
        <v>10</v>
      </c>
      <c r="J15" t="s">
        <v>41</v>
      </c>
      <c r="K15" s="13">
        <f>1-((I14+K14)/1)</f>
        <v>3.0000000000007798E-4</v>
      </c>
      <c r="M15" s="19" t="s">
        <v>42</v>
      </c>
      <c r="N15">
        <f>10-COUNTIF(N3:N12,"None")</f>
        <v>8</v>
      </c>
      <c r="P15" t="s">
        <v>41</v>
      </c>
      <c r="Q15" s="13">
        <f>1-((O14+Q14)/1)</f>
        <v>6.1250000000001581E-3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0</v>
      </c>
      <c r="E19" s="4">
        <f t="shared" si="2"/>
        <v>0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0</v>
      </c>
      <c r="K19" s="4">
        <f t="shared" ref="K19:K25" si="11">J19/SUM(J$18:J$25)</f>
        <v>0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0</v>
      </c>
      <c r="Q19" s="4">
        <f t="shared" ref="Q19:Q25" si="14">P19/SUM(P$18:P$25)</f>
        <v>0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0</v>
      </c>
      <c r="E22" s="4">
        <f t="shared" si="2"/>
        <v>0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0</v>
      </c>
      <c r="K22" s="4">
        <f t="shared" si="11"/>
        <v>0</v>
      </c>
      <c r="M22" t="str">
        <f t="shared" si="12"/>
        <v>Happiness</v>
      </c>
      <c r="N22">
        <f t="shared" si="5"/>
        <v>0</v>
      </c>
      <c r="O22" s="4">
        <f t="shared" si="13"/>
        <v>0</v>
      </c>
      <c r="P22">
        <f t="shared" si="6"/>
        <v>2</v>
      </c>
      <c r="Q22" s="4">
        <f t="shared" si="14"/>
        <v>0.25</v>
      </c>
    </row>
    <row r="23" spans="1:17" x14ac:dyDescent="0.45">
      <c r="A23" t="str">
        <f t="shared" si="7"/>
        <v>Neutral</v>
      </c>
      <c r="B23">
        <f t="shared" si="0"/>
        <v>10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10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8</v>
      </c>
      <c r="O23" s="4">
        <f t="shared" si="13"/>
        <v>1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10</v>
      </c>
      <c r="E24" s="4">
        <f t="shared" si="2"/>
        <v>1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10</v>
      </c>
      <c r="K24" s="4">
        <f t="shared" si="11"/>
        <v>1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6</v>
      </c>
      <c r="Q24" s="4">
        <f t="shared" si="14"/>
        <v>0.75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5"/>
      <c r="B28" s="38" t="s">
        <v>12</v>
      </c>
      <c r="C28" s="38"/>
      <c r="D28" s="38"/>
      <c r="E28" s="25"/>
      <c r="G28" s="25"/>
      <c r="H28" s="38" t="s">
        <v>12</v>
      </c>
      <c r="I28" s="38"/>
      <c r="J28" s="38"/>
      <c r="K28" s="25"/>
      <c r="M28" s="25"/>
      <c r="N28" s="38" t="s">
        <v>12</v>
      </c>
      <c r="O28" s="38"/>
      <c r="P28" s="38"/>
      <c r="Q28" s="25"/>
    </row>
    <row r="29" spans="1:17" x14ac:dyDescent="0.45">
      <c r="A29" s="25"/>
      <c r="B29" s="25" t="s">
        <v>35</v>
      </c>
      <c r="C29" s="25" t="s">
        <v>36</v>
      </c>
      <c r="D29" s="25" t="s">
        <v>37</v>
      </c>
      <c r="E29" s="25"/>
      <c r="G29" s="25"/>
      <c r="H29" s="25" t="s">
        <v>35</v>
      </c>
      <c r="I29" s="25" t="s">
        <v>36</v>
      </c>
      <c r="J29" s="25" t="s">
        <v>37</v>
      </c>
      <c r="K29" s="25"/>
      <c r="M29" s="25"/>
      <c r="N29" s="25" t="s">
        <v>35</v>
      </c>
      <c r="O29" s="25" t="s">
        <v>36</v>
      </c>
      <c r="P29" s="25" t="s">
        <v>37</v>
      </c>
      <c r="Q29" s="25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 t="e">
        <f>_xlfn.MODE.SNGL(C3:C7)</f>
        <v>#N/A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 t="e">
        <f>_xlfn.MODE.SNGL(I3:I7)</f>
        <v>#N/A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 t="e">
        <f>_xlfn.MODE.SNGL(O3:O7)</f>
        <v>#N/A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8"/>
        <v>0</v>
      </c>
      <c r="I34" s="8">
        <f t="shared" si="19"/>
        <v>0</v>
      </c>
      <c r="K34" s="9"/>
      <c r="M34" t="s">
        <v>18</v>
      </c>
      <c r="N34" s="8">
        <f t="shared" si="20"/>
        <v>0</v>
      </c>
      <c r="O34" s="8">
        <f t="shared" si="17"/>
        <v>0</v>
      </c>
      <c r="Q34" s="9"/>
    </row>
    <row r="35" spans="1:18" x14ac:dyDescent="0.45">
      <c r="A35" t="s">
        <v>19</v>
      </c>
      <c r="B35" s="8">
        <f t="shared" si="15"/>
        <v>0.95180000000000009</v>
      </c>
      <c r="C35" s="8">
        <f t="shared" si="16"/>
        <v>0.94750000000000001</v>
      </c>
      <c r="E35" s="9"/>
      <c r="G35" t="s">
        <v>19</v>
      </c>
      <c r="H35" s="8">
        <f t="shared" si="18"/>
        <v>0.91289999999999993</v>
      </c>
      <c r="I35" s="8">
        <f t="shared" si="19"/>
        <v>0.95649999999999991</v>
      </c>
      <c r="K35" s="9"/>
      <c r="M35" t="s">
        <v>19</v>
      </c>
      <c r="N35" s="8">
        <f t="shared" si="20"/>
        <v>0.9212499999999999</v>
      </c>
      <c r="O35" s="8">
        <f t="shared" si="17"/>
        <v>0.92549999999999999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5"/>
      <c r="B38" s="38" t="s">
        <v>13</v>
      </c>
      <c r="C38" s="38"/>
      <c r="D38" s="38"/>
      <c r="E38" s="25"/>
      <c r="G38" s="25"/>
      <c r="H38" s="38" t="s">
        <v>13</v>
      </c>
      <c r="I38" s="38"/>
      <c r="J38" s="38"/>
      <c r="K38" s="25"/>
      <c r="M38" s="25"/>
      <c r="N38" s="38" t="s">
        <v>13</v>
      </c>
      <c r="O38" s="38"/>
      <c r="P38" s="38"/>
      <c r="Q38" s="25"/>
    </row>
    <row r="39" spans="1:18" x14ac:dyDescent="0.45">
      <c r="A39" s="25"/>
      <c r="B39" s="25" t="s">
        <v>35</v>
      </c>
      <c r="C39" s="25" t="s">
        <v>36</v>
      </c>
      <c r="D39" s="25" t="s">
        <v>37</v>
      </c>
      <c r="E39" s="25"/>
      <c r="G39" s="25"/>
      <c r="H39" s="25" t="s">
        <v>35</v>
      </c>
      <c r="I39" s="25" t="s">
        <v>36</v>
      </c>
      <c r="J39" s="25" t="s">
        <v>37</v>
      </c>
      <c r="K39" s="25"/>
      <c r="M39" s="25"/>
      <c r="N39" s="25" t="s">
        <v>35</v>
      </c>
      <c r="O39" s="25" t="s">
        <v>36</v>
      </c>
      <c r="P39" s="25" t="s">
        <v>37</v>
      </c>
      <c r="Q39" s="25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</v>
      </c>
      <c r="C41" s="8">
        <f t="shared" si="22"/>
        <v>0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0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0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0</v>
      </c>
      <c r="O41" s="8">
        <f t="shared" si="23"/>
        <v>0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0</v>
      </c>
      <c r="C44" s="8">
        <f t="shared" si="22"/>
        <v>0</v>
      </c>
      <c r="E44" s="9"/>
      <c r="G44" t="s">
        <v>18</v>
      </c>
      <c r="H44" s="8">
        <f t="shared" si="24"/>
        <v>0</v>
      </c>
      <c r="I44" s="8">
        <f t="shared" si="25"/>
        <v>0</v>
      </c>
      <c r="K44" s="9"/>
      <c r="M44" t="s">
        <v>18</v>
      </c>
      <c r="N44" s="8">
        <f t="shared" si="26"/>
        <v>9.5000000000000001E-2</v>
      </c>
      <c r="O44" s="8">
        <f t="shared" si="23"/>
        <v>9.5000000000000001E-2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</v>
      </c>
      <c r="O45" s="8">
        <f t="shared" si="23"/>
        <v>0</v>
      </c>
      <c r="Q45" s="9"/>
    </row>
    <row r="46" spans="1:18" x14ac:dyDescent="0.45">
      <c r="A46" t="s">
        <v>20</v>
      </c>
      <c r="B46" s="8">
        <f t="shared" si="21"/>
        <v>3.49E-2</v>
      </c>
      <c r="C46" s="8">
        <f t="shared" si="22"/>
        <v>0.02</v>
      </c>
      <c r="E46" s="8"/>
      <c r="G46" t="s">
        <v>20</v>
      </c>
      <c r="H46" s="8">
        <f t="shared" si="24"/>
        <v>8.6800000000000016E-2</v>
      </c>
      <c r="I46" s="8">
        <f t="shared" si="25"/>
        <v>4.2999999999999997E-2</v>
      </c>
      <c r="K46" s="8"/>
      <c r="M46" t="s">
        <v>20</v>
      </c>
      <c r="N46" s="8">
        <f t="shared" si="26"/>
        <v>6.5166666666666664E-2</v>
      </c>
      <c r="O46" s="8">
        <f t="shared" si="23"/>
        <v>5.2500000000000005E-2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FD52-F403-45EA-80EA-292EA9F36CF0}">
  <dimension ref="A1:L79"/>
  <sheetViews>
    <sheetView zoomScaleNormal="100" workbookViewId="0">
      <selection activeCell="D59" sqref="D59"/>
    </sheetView>
  </sheetViews>
  <sheetFormatPr defaultRowHeight="14.25" x14ac:dyDescent="0.45"/>
  <cols>
    <col min="1" max="1" width="18.86328125" customWidth="1"/>
    <col min="2" max="7" width="11.265625" customWidth="1"/>
    <col min="8" max="8" width="16.1328125" customWidth="1"/>
  </cols>
  <sheetData>
    <row r="1" spans="1:8" x14ac:dyDescent="0.45">
      <c r="A1" t="s">
        <v>44</v>
      </c>
      <c r="B1">
        <v>9</v>
      </c>
      <c r="D1" s="38" t="s">
        <v>50</v>
      </c>
      <c r="E1" s="38"/>
      <c r="F1" s="38"/>
      <c r="G1" s="38"/>
    </row>
    <row r="2" spans="1:8" x14ac:dyDescent="0.45">
      <c r="A2" s="28"/>
      <c r="B2" s="41" t="s">
        <v>32</v>
      </c>
      <c r="C2" s="41"/>
      <c r="D2" s="41"/>
      <c r="E2" s="41"/>
      <c r="F2" s="41"/>
      <c r="G2" s="41"/>
      <c r="H2" s="28"/>
    </row>
    <row r="3" spans="1:8" x14ac:dyDescent="0.45">
      <c r="A3" s="28"/>
      <c r="B3" s="40" t="s">
        <v>0</v>
      </c>
      <c r="C3" s="40"/>
      <c r="D3" s="40" t="s">
        <v>1</v>
      </c>
      <c r="E3" s="40"/>
      <c r="F3" s="40" t="s">
        <v>2</v>
      </c>
      <c r="G3" s="40"/>
      <c r="H3" s="28"/>
    </row>
    <row r="4" spans="1:8" x14ac:dyDescent="0.45">
      <c r="A4" s="28"/>
      <c r="B4" s="31" t="s">
        <v>12</v>
      </c>
      <c r="C4" s="31" t="s">
        <v>31</v>
      </c>
      <c r="D4" s="31" t="s">
        <v>12</v>
      </c>
      <c r="E4" s="31" t="s">
        <v>31</v>
      </c>
      <c r="F4" s="31" t="s">
        <v>12</v>
      </c>
      <c r="G4" s="31" t="s">
        <v>31</v>
      </c>
      <c r="H4" s="28"/>
    </row>
    <row r="5" spans="1:8" x14ac:dyDescent="0.45">
      <c r="A5" s="31" t="s">
        <v>14</v>
      </c>
      <c r="B5" s="31">
        <f>'Student (1)'!B18+'Student (2)'!B18+'Student (3)'!B18+'Student (4)'!B18+'Student (5)'!B18+'Student (6)'!B18+'Student (7)'!B18+'Student (9)'!B18+'Student (10)'!B18</f>
        <v>0</v>
      </c>
      <c r="C5" s="31">
        <f>'Student (1)'!D18+'Student (2)'!D18+'Student (3)'!D18+'Student (4)'!D18+'Student (5)'!D18+'Student (6)'!D18+'Student (7)'!D18+'Student (9)'!D18+'Student (10)'!D18</f>
        <v>2</v>
      </c>
      <c r="D5" s="31">
        <f>'Student (1)'!H18+'Student (2)'!H18+'Student (3)'!H18+'Student (4)'!H18+'Student (5)'!H18+'Student (6)'!H18+'Student (7)'!H18+'Student (9)'!H18+'Student (10)'!H18</f>
        <v>0</v>
      </c>
      <c r="E5" s="31">
        <f>'Student (1)'!J18+'Student (2)'!J18+'Student (3)'!J18+'Student (4)'!J18+'Student (5)'!J18+'Student (6)'!J18+'Student (7)'!J18+'Student (9)'!J18+'Student (10)'!J18</f>
        <v>2</v>
      </c>
      <c r="F5" s="31">
        <f>'Student (1)'!N18+'Student (2)'!N18+'Student (3)'!N18+'Student (4)'!N18+'Student (5)'!N18+'Student (6)'!N18+'Student (7)'!N18+'Student (9)'!N18+'Student (10)'!N18</f>
        <v>0</v>
      </c>
      <c r="G5" s="31">
        <f>'Student (1)'!P18+'Student (2)'!P18+'Student (3)'!P18+'Student (4)'!P18+'Student (5)'!P18+'Student (6)'!P18+'Student (7)'!P18+'Student (9)'!P18+'Student (10)'!P18</f>
        <v>0</v>
      </c>
      <c r="H5" s="28"/>
    </row>
    <row r="6" spans="1:8" x14ac:dyDescent="0.45">
      <c r="A6" s="31" t="s">
        <v>15</v>
      </c>
      <c r="B6" s="31">
        <f>'Student (1)'!B19+'Student (2)'!B19+'Student (3)'!B19+'Student (4)'!B19+'Student (5)'!B19+'Student (6)'!B19+'Student (7)'!B19+'Student (9)'!B19+'Student (10)'!B19</f>
        <v>0</v>
      </c>
      <c r="C6" s="31">
        <f>'Student (1)'!D19+'Student (2)'!D19+'Student (3)'!D19+'Student (4)'!D19+'Student (5)'!D19+'Student (6)'!D19+'Student (7)'!D19+'Student (9)'!D19+'Student (10)'!D19</f>
        <v>8</v>
      </c>
      <c r="D6" s="31">
        <f>'Student (1)'!H19+'Student (2)'!H19+'Student (3)'!H19+'Student (4)'!H19+'Student (5)'!H19+'Student (6)'!H19+'Student (7)'!H19+'Student (9)'!H19+'Student (10)'!H19</f>
        <v>0</v>
      </c>
      <c r="E6" s="31">
        <f>'Student (1)'!J19+'Student (2)'!J19+'Student (3)'!J19+'Student (4)'!J19+'Student (5)'!J19+'Student (6)'!J19+'Student (7)'!J19+'Student (9)'!J19+'Student (10)'!J19</f>
        <v>5</v>
      </c>
      <c r="F6" s="31">
        <f>'Student (1)'!N19+'Student (2)'!N19+'Student (3)'!N19+'Student (4)'!N19+'Student (5)'!N19+'Student (6)'!N19+'Student (7)'!N19+'Student (9)'!N19+'Student (10)'!N19</f>
        <v>0</v>
      </c>
      <c r="G6" s="31">
        <f>'Student (1)'!P19+'Student (2)'!P19+'Student (3)'!P19+'Student (4)'!P19+'Student (5)'!P19+'Student (6)'!P19+'Student (7)'!P19+'Student (9)'!P19+'Student (10)'!P19</f>
        <v>11</v>
      </c>
      <c r="H6" s="28"/>
    </row>
    <row r="7" spans="1:8" x14ac:dyDescent="0.45">
      <c r="A7" s="31" t="s">
        <v>16</v>
      </c>
      <c r="B7" s="31">
        <f>'Student (1)'!B20+'Student (2)'!B20+'Student (3)'!B20+'Student (4)'!B20+'Student (5)'!B20+'Student (6)'!B20+'Student (7)'!B20+'Student (9)'!B20+'Student (10)'!B20</f>
        <v>0</v>
      </c>
      <c r="C7" s="31">
        <f>'Student (1)'!D20+'Student (2)'!D20+'Student (3)'!D20+'Student (4)'!D20+'Student (5)'!D20+'Student (6)'!D20+'Student (7)'!D20+'Student (9)'!D20+'Student (10)'!D20</f>
        <v>0</v>
      </c>
      <c r="D7" s="31">
        <f>'Student (1)'!H20+'Student (2)'!H20+'Student (3)'!H20+'Student (4)'!H20+'Student (5)'!H20+'Student (6)'!H20+'Student (7)'!H20+'Student (9)'!H20+'Student (10)'!H20</f>
        <v>0</v>
      </c>
      <c r="E7" s="31">
        <f>'Student (1)'!J20+'Student (2)'!J20+'Student (3)'!J20+'Student (4)'!J20+'Student (5)'!J20+'Student (6)'!J20+'Student (7)'!J20+'Student (9)'!J20+'Student (10)'!J20</f>
        <v>4</v>
      </c>
      <c r="F7" s="31">
        <f>'Student (1)'!N20+'Student (2)'!N20+'Student (3)'!N20+'Student (4)'!N20+'Student (5)'!N20+'Student (6)'!N20+'Student (7)'!N20+'Student (9)'!N20+'Student (10)'!N20</f>
        <v>0</v>
      </c>
      <c r="G7" s="31">
        <f>'Student (1)'!P20+'Student (2)'!P20+'Student (3)'!P20+'Student (4)'!P20+'Student (5)'!P20+'Student (6)'!P20+'Student (7)'!P20+'Student (9)'!P20+'Student (10)'!P20</f>
        <v>1</v>
      </c>
      <c r="H7" s="28"/>
    </row>
    <row r="8" spans="1:8" x14ac:dyDescent="0.45">
      <c r="A8" s="31" t="s">
        <v>17</v>
      </c>
      <c r="B8" s="31">
        <f>'Student (1)'!B21+'Student (2)'!B21+'Student (3)'!B21+'Student (4)'!B21+'Student (5)'!B21+'Student (6)'!B21+'Student (7)'!B21+'Student (9)'!B21+'Student (10)'!B21</f>
        <v>0</v>
      </c>
      <c r="C8" s="31">
        <f>'Student (1)'!D21+'Student (2)'!D21+'Student (3)'!D21+'Student (4)'!D21+'Student (5)'!D21+'Student (6)'!D21+'Student (7)'!D21+'Student (9)'!D21+'Student (10)'!D21</f>
        <v>0</v>
      </c>
      <c r="D8" s="31">
        <f>'Student (1)'!H21+'Student (2)'!H21+'Student (3)'!H21+'Student (4)'!H21+'Student (5)'!H21+'Student (6)'!H21+'Student (7)'!H21+'Student (9)'!H21+'Student (10)'!H21</f>
        <v>0</v>
      </c>
      <c r="E8" s="31">
        <f>'Student (1)'!J21+'Student (2)'!J21+'Student (3)'!J21+'Student (4)'!J21+'Student (5)'!J21+'Student (6)'!J21+'Student (7)'!J21+'Student (9)'!J21+'Student (10)'!J21</f>
        <v>0</v>
      </c>
      <c r="F8" s="31">
        <f>'Student (1)'!N21+'Student (2)'!N21+'Student (3)'!N21+'Student (4)'!N21+'Student (5)'!N21+'Student (6)'!N21+'Student (7)'!N21+'Student (9)'!N21+'Student (10)'!N21</f>
        <v>0</v>
      </c>
      <c r="G8" s="31">
        <f>'Student (1)'!P21+'Student (2)'!P21+'Student (3)'!P21+'Student (4)'!P21+'Student (5)'!P21+'Student (6)'!P21+'Student (7)'!P21+'Student (9)'!P21+'Student (10)'!P21</f>
        <v>0</v>
      </c>
      <c r="H8" s="28"/>
    </row>
    <row r="9" spans="1:8" x14ac:dyDescent="0.45">
      <c r="A9" s="31" t="s">
        <v>18</v>
      </c>
      <c r="B9" s="31">
        <f>'Student (1)'!B22+'Student (2)'!B22+'Student (3)'!B22+'Student (4)'!B22+'Student (5)'!B22+'Student (6)'!B22+'Student (7)'!B22+'Student (9)'!B22+'Student (10)'!B22</f>
        <v>12</v>
      </c>
      <c r="C9" s="31">
        <f>'Student (1)'!D22+'Student (2)'!D22+'Student (3)'!D22+'Student (4)'!D22+'Student (5)'!D22+'Student (6)'!D22+'Student (7)'!D22+'Student (9)'!D22+'Student (10)'!D22</f>
        <v>18</v>
      </c>
      <c r="D9" s="31">
        <f>'Student (1)'!H22+'Student (2)'!H22+'Student (3)'!H22+'Student (4)'!H22+'Student (5)'!H22+'Student (6)'!H22+'Student (7)'!H22+'Student (9)'!H22+'Student (10)'!H22</f>
        <v>7</v>
      </c>
      <c r="E9" s="31">
        <f>'Student (1)'!J22+'Student (2)'!J22+'Student (3)'!J22+'Student (4)'!J22+'Student (5)'!J22+'Student (6)'!J22+'Student (7)'!J22+'Student (9)'!J22+'Student (10)'!J22</f>
        <v>16</v>
      </c>
      <c r="F9" s="31">
        <f>'Student (1)'!N22+'Student (2)'!N22+'Student (3)'!N22+'Student (4)'!N22+'Student (5)'!N22+'Student (6)'!N22+'Student (7)'!N22+'Student (9)'!N22+'Student (10)'!N22</f>
        <v>10</v>
      </c>
      <c r="G9" s="31">
        <f>'Student (1)'!P22+'Student (2)'!P22+'Student (3)'!P22+'Student (4)'!P22+'Student (5)'!P22+'Student (6)'!P22+'Student (7)'!P22+'Student (9)'!P22+'Student (10)'!P22</f>
        <v>19</v>
      </c>
      <c r="H9" s="28"/>
    </row>
    <row r="10" spans="1:8" x14ac:dyDescent="0.45">
      <c r="A10" s="31" t="s">
        <v>19</v>
      </c>
      <c r="B10" s="31">
        <f>'Student (1)'!B23+'Student (2)'!B23+'Student (3)'!B23+'Student (4)'!B23+'Student (5)'!B23+'Student (6)'!B23+'Student (7)'!B23+'Student (9)'!B23+'Student (10)'!B23</f>
        <v>76</v>
      </c>
      <c r="C10" s="31">
        <f>'Student (1)'!D23+'Student (2)'!D23+'Student (3)'!D23+'Student (4)'!D23+'Student (5)'!D23+'Student (6)'!D23+'Student (7)'!D23+'Student (9)'!D23+'Student (10)'!D23</f>
        <v>10</v>
      </c>
      <c r="D10" s="31">
        <f>'Student (1)'!H23+'Student (2)'!H23+'Student (3)'!H23+'Student (4)'!H23+'Student (5)'!H23+'Student (6)'!H23+'Student (7)'!H23+'Student (9)'!H23+'Student (10)'!H23</f>
        <v>81</v>
      </c>
      <c r="E10" s="31">
        <f>'Student (1)'!J23+'Student (2)'!J23+'Student (3)'!J23+'Student (4)'!J23+'Student (5)'!J23+'Student (6)'!J23+'Student (7)'!J23+'Student (9)'!J23+'Student (10)'!J23</f>
        <v>3</v>
      </c>
      <c r="F10" s="31">
        <f>'Student (1)'!N23+'Student (2)'!N23+'Student (3)'!N23+'Student (4)'!N23+'Student (5)'!N23+'Student (6)'!N23+'Student (7)'!N23+'Student (9)'!N23+'Student (10)'!N23</f>
        <v>76</v>
      </c>
      <c r="G10" s="31">
        <f>'Student (1)'!P23+'Student (2)'!P23+'Student (3)'!P23+'Student (4)'!P23+'Student (5)'!P23+'Student (6)'!P23+'Student (7)'!P23+'Student (9)'!P23+'Student (10)'!P23</f>
        <v>8</v>
      </c>
      <c r="H10" s="28"/>
    </row>
    <row r="11" spans="1:8" x14ac:dyDescent="0.45">
      <c r="A11" s="31" t="s">
        <v>20</v>
      </c>
      <c r="B11" s="31">
        <f>'Student (1)'!B24+'Student (2)'!B24+'Student (3)'!B24+'Student (4)'!B24+'Student (5)'!B24+'Student (6)'!B24+'Student (7)'!B24+'Student (9)'!B24+'Student (10)'!B24</f>
        <v>0</v>
      </c>
      <c r="C11" s="31">
        <f>'Student (1)'!D24+'Student (2)'!D24+'Student (3)'!D24+'Student (4)'!D24+'Student (5)'!D24+'Student (6)'!D24+'Student (7)'!D24+'Student (9)'!D24+'Student (10)'!D24</f>
        <v>47</v>
      </c>
      <c r="D11" s="31">
        <f>'Student (1)'!H24+'Student (2)'!H24+'Student (3)'!H24+'Student (4)'!H24+'Student (5)'!H24+'Student (6)'!H24+'Student (7)'!H24+'Student (9)'!H24+'Student (10)'!H24</f>
        <v>0</v>
      </c>
      <c r="E11" s="31">
        <f>'Student (1)'!J24+'Student (2)'!J24+'Student (3)'!J24+'Student (4)'!J24+'Student (5)'!J24+'Student (6)'!J24+'Student (7)'!J24+'Student (9)'!J24+'Student (10)'!J24</f>
        <v>53</v>
      </c>
      <c r="F11" s="31">
        <f>'Student (1)'!N24+'Student (2)'!N24+'Student (3)'!N24+'Student (4)'!N24+'Student (5)'!N24+'Student (6)'!N24+'Student (7)'!N24+'Student (9)'!N24+'Student (10)'!N24</f>
        <v>0</v>
      </c>
      <c r="G11" s="31">
        <f>'Student (1)'!P24+'Student (2)'!P24+'Student (3)'!P24+'Student (4)'!P24+'Student (5)'!P24+'Student (6)'!P24+'Student (7)'!P24+'Student (9)'!P24+'Student (10)'!P24</f>
        <v>42</v>
      </c>
      <c r="H11" s="28"/>
    </row>
    <row r="12" spans="1:8" x14ac:dyDescent="0.45">
      <c r="A12" s="31" t="s">
        <v>24</v>
      </c>
      <c r="B12" s="31">
        <f>'Student (1)'!B25+'Student (2)'!B25+'Student (3)'!B25+'Student (4)'!B25+'Student (5)'!B25+'Student (6)'!B25+'Student (7)'!B25+'Student (9)'!B25+'Student (10)'!B25</f>
        <v>0</v>
      </c>
      <c r="C12" s="31">
        <f>'Student (1)'!D25+'Student (2)'!D25+'Student (3)'!D25+'Student (4)'!D25+'Student (5)'!D25+'Student (6)'!D25+'Student (7)'!D25+'Student (9)'!D25+'Student (10)'!D25</f>
        <v>1</v>
      </c>
      <c r="D12" s="31">
        <f>'Student (1)'!H25+'Student (2)'!H25+'Student (3)'!H25+'Student (4)'!H25+'Student (5)'!H25+'Student (6)'!H25+'Student (7)'!H25+'Student (9)'!H25+'Student (10)'!H25</f>
        <v>0</v>
      </c>
      <c r="E12" s="31">
        <f>'Student (1)'!J25+'Student (2)'!J25+'Student (3)'!J25+'Student (4)'!J25+'Student (5)'!J25+'Student (6)'!J25+'Student (7)'!J25+'Student (9)'!J25+'Student (10)'!J25</f>
        <v>1</v>
      </c>
      <c r="F12" s="31">
        <f>'Student (1)'!N25+'Student (2)'!N25+'Student (3)'!N25+'Student (4)'!N25+'Student (5)'!N25+'Student (6)'!N25+'Student (7)'!N25+'Student (9)'!N25+'Student (10)'!N25</f>
        <v>0</v>
      </c>
      <c r="G12" s="31">
        <f>'Student (1)'!P25+'Student (2)'!P25+'Student (3)'!P25+'Student (4)'!P25+'Student (5)'!P25+'Student (6)'!P25+'Student (7)'!P25+'Student (9)'!P25+'Student (10)'!P25</f>
        <v>0</v>
      </c>
      <c r="H12" s="28"/>
    </row>
    <row r="13" spans="1:8" x14ac:dyDescent="0.45">
      <c r="A13" s="31" t="s">
        <v>29</v>
      </c>
      <c r="B13" s="32">
        <f>(('Student (1)'!C14)+('Student (2)'!C14)+('Student (3)'!C14)+('Student (4)'!C14)+('Student (5)'!C14)+('Student (6)'!C14)+('Student (7)'!C14)+('Student (9)'!C14)+('Student (10)'!C14))/B1</f>
        <v>0.89471388888888903</v>
      </c>
      <c r="C13" s="32">
        <f>(('Student (1)'!E14)+('Student (2)'!E14)+('Student (3)'!E14)+('Student (4)'!E14)+('Student (5)'!E14)+('Student (6)'!E14)+('Student (7)'!E14)+('Student (9)'!E14)+('Student (10)'!E14))/B1</f>
        <v>9.6772222222222218E-2</v>
      </c>
      <c r="D13" s="32">
        <f>(('Student (1)'!I14)+('Student (2)'!I14)+('Student (3)'!I14)+('Student (4)'!I14)+('Student (5)'!I14)+('Student (6)'!I14)+('Student (7)'!I14)+('Student (9)'!I14)+('Student (10)'!I14))/B1</f>
        <v>0.91343703703703705</v>
      </c>
      <c r="E13" s="32">
        <f>(('Student (1)'!K14)+('Student (2)'!K14)+('Student (3)'!K14)+('Student (4)'!K14)+('Student (5)'!K14)+('Student (6)'!K14)+('Student (7)'!K14)+('Student (9)'!K14)+('Student (10)'!K14))/B1</f>
        <v>7.6558024691358029E-2</v>
      </c>
      <c r="F13" s="32">
        <f>(('Student (1)'!O14)+('Student (2)'!O14)+('Student (3)'!O14)+('Student (4)'!O14)+('Student (5)'!O14)+('Student (6)'!O14)+('Student (7)'!O14)+('Student (9)'!O14)+('Student (10)'!O14))/B1</f>
        <v>0.92556111111111106</v>
      </c>
      <c r="G13" s="32">
        <f>(('Student (1)'!Q14)+('Student (2)'!Q14)+('Student (3)'!Q14)+('Student (4)'!Q14)+('Student (5)'!Q14)+('Student (6)'!Q14)+('Student (7)'!Q14)+('Student (9)'!Q14)+('Student (10)'!Q14))/B1</f>
        <v>6.7638888888888887E-2</v>
      </c>
      <c r="H13" s="28"/>
    </row>
    <row r="14" spans="1:8" x14ac:dyDescent="0.45">
      <c r="A14" s="31" t="s">
        <v>43</v>
      </c>
      <c r="B14" s="42">
        <f>B27</f>
        <v>8.5138888888888833E-3</v>
      </c>
      <c r="C14" s="42"/>
      <c r="D14" s="42">
        <f>B40</f>
        <v>1.0004938271604967E-2</v>
      </c>
      <c r="E14" s="42"/>
      <c r="F14" s="42">
        <f>B53</f>
        <v>6.8000000000000404E-3</v>
      </c>
      <c r="G14" s="42"/>
      <c r="H14" s="28"/>
    </row>
    <row r="15" spans="1:8" x14ac:dyDescent="0.45">
      <c r="A15" s="28"/>
      <c r="B15" s="41" t="s">
        <v>33</v>
      </c>
      <c r="C15" s="41"/>
      <c r="D15" s="41"/>
      <c r="E15" s="41"/>
      <c r="F15" s="41"/>
      <c r="G15" s="41"/>
      <c r="H15" s="28"/>
    </row>
    <row r="16" spans="1:8" x14ac:dyDescent="0.45">
      <c r="A16" s="28"/>
      <c r="B16" s="40" t="s">
        <v>0</v>
      </c>
      <c r="C16" s="40"/>
      <c r="D16" s="40"/>
      <c r="E16" s="40"/>
      <c r="F16" s="40"/>
      <c r="G16" s="40"/>
      <c r="H16" s="28"/>
    </row>
    <row r="17" spans="1:8" x14ac:dyDescent="0.45">
      <c r="A17" s="28"/>
      <c r="B17" s="40" t="s">
        <v>12</v>
      </c>
      <c r="C17" s="40"/>
      <c r="D17" s="40"/>
      <c r="E17" s="40" t="s">
        <v>31</v>
      </c>
      <c r="F17" s="40"/>
      <c r="G17" s="40"/>
      <c r="H17" s="33" t="s">
        <v>38</v>
      </c>
    </row>
    <row r="18" spans="1:8" x14ac:dyDescent="0.45">
      <c r="A18" s="28"/>
      <c r="B18" s="33" t="s">
        <v>35</v>
      </c>
      <c r="C18" s="33" t="s">
        <v>36</v>
      </c>
      <c r="D18" s="33" t="s">
        <v>49</v>
      </c>
      <c r="E18" s="33" t="s">
        <v>35</v>
      </c>
      <c r="F18" s="33" t="s">
        <v>36</v>
      </c>
      <c r="G18" s="33" t="s">
        <v>49</v>
      </c>
      <c r="H18" s="33" t="s">
        <v>39</v>
      </c>
    </row>
    <row r="19" spans="1:8" x14ac:dyDescent="0.45">
      <c r="A19" s="31" t="s">
        <v>14</v>
      </c>
      <c r="B19" s="34">
        <f>('Student (1)'!B30+'Student (2)'!B30+'Student (3)'!B30+'Student (4)'!B30+'Student (5)'!B30+'Student (6)'!B30+'Student (7)'!B30+'Student (9)'!B30)/$B$1</f>
        <v>0</v>
      </c>
      <c r="C19" s="34">
        <f>('Student (1)'!C30+'Student (2)'!C30+'Student (3)'!C30+'Student (4)'!C30+'Student (5)'!C30+'Student (6)'!C30+'Student (7)'!C30+'Student (9)'!C30)/$B$1</f>
        <v>0</v>
      </c>
      <c r="D19" s="34">
        <f>MAX(B19:C19)-MIN(B19:C19)</f>
        <v>0</v>
      </c>
      <c r="E19" s="34">
        <f>('Student (1)'!B40+'Student (2)'!B40+'Student (3)'!B40+'Student (4)'!B40+'Student (5)'!B40+'Student (6)'!B40+'Student (7)'!B40+'Student (9)'!B40)/$B$1</f>
        <v>2.8888888888888888E-3</v>
      </c>
      <c r="F19" s="34">
        <f>('Student (1)'!C40+'Student (2)'!C40+'Student (3)'!C40+'Student (4)'!C40+'Student (5)'!C40+'Student (6)'!C40+'Student (7)'!C40+'Student (9)'!C40)/$B$1</f>
        <v>2.8888888888888888E-3</v>
      </c>
      <c r="G19" s="34">
        <f>MAX(E19:F19)-MIN(E19:F19)</f>
        <v>0</v>
      </c>
      <c r="H19" s="34">
        <f t="shared" ref="H19:H26" si="0">(($B$13*C19)/SUM($C$19:$C$26))+(($C$13*F19)/SUM($F$19:$F$26))</f>
        <v>1.7503149758454105E-3</v>
      </c>
    </row>
    <row r="20" spans="1:8" x14ac:dyDescent="0.45">
      <c r="A20" s="31" t="s">
        <v>15</v>
      </c>
      <c r="B20" s="34">
        <f>('Student (1)'!B31+'Student (2)'!B31+'Student (3)'!B31+'Student (4)'!B31+'Student (5)'!B31+'Student (6)'!B31+'Student (7)'!B31+'Student (9)'!B31)/$B$1</f>
        <v>0</v>
      </c>
      <c r="C20" s="34">
        <f>('Student (1)'!C31+'Student (2)'!C31+'Student (3)'!C31+'Student (4)'!C31+'Student (5)'!C31+'Student (6)'!C31+'Student (7)'!C31+'Student (9)'!C31)/$B$1</f>
        <v>0</v>
      </c>
      <c r="D20" s="34">
        <f t="shared" ref="D20:D26" si="1">MAX(B20:C20)-MIN(B20:C20)</f>
        <v>0</v>
      </c>
      <c r="E20" s="34">
        <f>('Student (1)'!B41+'Student (2)'!B41+'Student (3)'!B41+'Student (4)'!B41+'Student (5)'!B41+'Student (6)'!B41+'Student (7)'!B41+'Student (9)'!B41)/$B$1</f>
        <v>2.2500000000000003E-2</v>
      </c>
      <c r="F20" s="34">
        <f>('Student (1)'!C41+'Student (2)'!C41+'Student (3)'!C41+'Student (4)'!C41+'Student (5)'!C41+'Student (6)'!C41+'Student (7)'!C41+'Student (9)'!C41)/$B$1</f>
        <v>1.2555555555555554E-2</v>
      </c>
      <c r="G20" s="34">
        <f t="shared" ref="G20:G26" si="2">MAX(E20:F20)-MIN(E20:F20)</f>
        <v>9.9444444444444485E-3</v>
      </c>
      <c r="H20" s="34">
        <f t="shared" si="0"/>
        <v>7.6071381642512067E-3</v>
      </c>
    </row>
    <row r="21" spans="1:8" x14ac:dyDescent="0.45">
      <c r="A21" s="31" t="s">
        <v>16</v>
      </c>
      <c r="B21" s="34">
        <f>('Student (1)'!B32+'Student (2)'!B32+'Student (3)'!B32+'Student (4)'!B32+'Student (5)'!B32+'Student (6)'!B32+'Student (7)'!B32+'Student (9)'!B32)/$B$1</f>
        <v>0</v>
      </c>
      <c r="C21" s="34">
        <f>('Student (1)'!C32+'Student (2)'!C32+'Student (3)'!C32+'Student (4)'!C32+'Student (5)'!C32+'Student (6)'!C32+'Student (7)'!C32+'Student (9)'!C32)/$B$1</f>
        <v>0</v>
      </c>
      <c r="D21" s="34">
        <f t="shared" si="1"/>
        <v>0</v>
      </c>
      <c r="E21" s="34">
        <f>('Student (1)'!B42+'Student (2)'!B42+'Student (3)'!B42+'Student (4)'!B42+'Student (5)'!B42+'Student (6)'!B42+'Student (7)'!B42+'Student (9)'!B42)/$B$1</f>
        <v>0</v>
      </c>
      <c r="F21" s="34">
        <f>('Student (1)'!C42+'Student (2)'!C42+'Student (3)'!C42+'Student (4)'!C42+'Student (5)'!C42+'Student (6)'!C42+'Student (7)'!C42+'Student (9)'!C42)/$B$1</f>
        <v>0</v>
      </c>
      <c r="G21" s="34">
        <f t="shared" si="2"/>
        <v>0</v>
      </c>
      <c r="H21" s="34">
        <f t="shared" si="0"/>
        <v>0</v>
      </c>
    </row>
    <row r="22" spans="1:8" x14ac:dyDescent="0.45">
      <c r="A22" s="31" t="s">
        <v>17</v>
      </c>
      <c r="B22" s="34">
        <f>('Student (1)'!B33+'Student (2)'!B33+'Student (3)'!B33+'Student (4)'!B33+'Student (5)'!B33+'Student (6)'!B33+'Student (7)'!B33+'Student (9)'!B33)/$B$1</f>
        <v>0</v>
      </c>
      <c r="C22" s="34">
        <f>('Student (1)'!C33+'Student (2)'!C33+'Student (3)'!C33+'Student (4)'!C33+'Student (5)'!C33+'Student (6)'!C33+'Student (7)'!C33+'Student (9)'!C33)/$B$1</f>
        <v>0</v>
      </c>
      <c r="D22" s="34">
        <f t="shared" si="1"/>
        <v>0</v>
      </c>
      <c r="E22" s="34">
        <f>('Student (1)'!B43+'Student (2)'!B43+'Student (3)'!B43+'Student (4)'!B43+'Student (5)'!B43+'Student (6)'!B43+'Student (7)'!B43+'Student (9)'!B43)/$B$1</f>
        <v>0</v>
      </c>
      <c r="F22" s="34">
        <f>('Student (1)'!C43+'Student (2)'!C43+'Student (3)'!C43+'Student (4)'!C43+'Student (5)'!C43+'Student (6)'!C43+'Student (7)'!C43+'Student (9)'!C43)/$B$1</f>
        <v>0</v>
      </c>
      <c r="G22" s="34">
        <f t="shared" si="2"/>
        <v>0</v>
      </c>
      <c r="H22" s="34">
        <f t="shared" si="0"/>
        <v>0</v>
      </c>
    </row>
    <row r="23" spans="1:8" x14ac:dyDescent="0.45">
      <c r="A23" s="31" t="s">
        <v>18</v>
      </c>
      <c r="B23" s="34">
        <f>('Student (1)'!B34+'Student (2)'!B34+'Student (3)'!B34+'Student (4)'!B34+'Student (5)'!B34+'Student (6)'!B34+'Student (7)'!B34+'Student (9)'!B34)/$B$1</f>
        <v>0.19157407407407406</v>
      </c>
      <c r="C23" s="34">
        <f>('Student (1)'!C34+'Student (2)'!C34+'Student (3)'!C34+'Student (4)'!C34+'Student (5)'!C34+'Student (6)'!C34+'Student (7)'!C34+'Student (9)'!C34)/$B$1</f>
        <v>0.20072222222222222</v>
      </c>
      <c r="D23" s="34">
        <f t="shared" si="1"/>
        <v>9.1481481481481552E-3</v>
      </c>
      <c r="E23" s="34">
        <f>('Student (1)'!B44+'Student (2)'!B44+'Student (3)'!B44+'Student (4)'!B44+'Student (5)'!B44+'Student (6)'!B44+'Student (7)'!B44+'Student (9)'!B44)/$B$1</f>
        <v>7.4444444444444438E-2</v>
      </c>
      <c r="F23" s="34">
        <f>('Student (1)'!C44+'Student (2)'!C44+'Student (3)'!C44+'Student (4)'!C44+'Student (5)'!C44+'Student (6)'!C44+'Student (7)'!C44+'Student (9)'!C44)/$B$1</f>
        <v>7.3555555555555541E-2</v>
      </c>
      <c r="G23" s="34">
        <f t="shared" si="2"/>
        <v>8.8888888888889739E-4</v>
      </c>
      <c r="H23" s="34">
        <f t="shared" si="0"/>
        <v>0.22428446898815008</v>
      </c>
    </row>
    <row r="24" spans="1:8" x14ac:dyDescent="0.45">
      <c r="A24" s="31" t="s">
        <v>19</v>
      </c>
      <c r="B24" s="34">
        <f>('Student (1)'!B35+'Student (2)'!B35+'Student (3)'!B35+'Student (4)'!B35+'Student (5)'!B35+'Student (6)'!B35+'Student (7)'!B35+'Student (9)'!B35)/$B$1</f>
        <v>0.78760277777777776</v>
      </c>
      <c r="C24" s="34">
        <f>('Student (1)'!C35+'Student (2)'!C35+'Student (3)'!C35+'Student (4)'!C35+'Student (5)'!C35+'Student (6)'!C35+'Student (7)'!C35+'Student (9)'!C35)/$B$1</f>
        <v>0.79855555555555546</v>
      </c>
      <c r="D24" s="34">
        <f t="shared" si="1"/>
        <v>1.09527777777777E-2</v>
      </c>
      <c r="E24" s="34">
        <f>('Student (1)'!B45+'Student (2)'!B45+'Student (3)'!B45+'Student (4)'!B45+'Student (5)'!B45+'Student (6)'!B45+'Student (7)'!B45+'Student (9)'!B45)/$B$1</f>
        <v>3.6388888888888887E-2</v>
      </c>
      <c r="F24" s="34">
        <f>('Student (1)'!C45+'Student (2)'!C45+'Student (3)'!C45+'Student (4)'!C45+'Student (5)'!C45+'Student (6)'!C45+'Student (7)'!C45+'Student (9)'!C45)/$B$1</f>
        <v>2.8055555555555556E-2</v>
      </c>
      <c r="G24" s="34">
        <f t="shared" si="2"/>
        <v>8.3333333333333315E-3</v>
      </c>
      <c r="H24" s="34">
        <f t="shared" si="0"/>
        <v>0.73199338318576301</v>
      </c>
    </row>
    <row r="25" spans="1:8" x14ac:dyDescent="0.45">
      <c r="A25" s="31" t="s">
        <v>20</v>
      </c>
      <c r="B25" s="34">
        <f>('Student (1)'!B36+'Student (2)'!B36+'Student (3)'!B36+'Student (4)'!B36+'Student (5)'!B36+'Student (6)'!B36+'Student (7)'!B36+'Student (9)'!B36)/$B$1</f>
        <v>0</v>
      </c>
      <c r="C25" s="34">
        <f>('Student (1)'!C36+'Student (2)'!C36+'Student (3)'!C36+'Student (4)'!C36+'Student (5)'!C36+'Student (6)'!C36+'Student (7)'!C36+'Student (9)'!C36)/$B$1</f>
        <v>0</v>
      </c>
      <c r="D25" s="34">
        <f t="shared" si="1"/>
        <v>0</v>
      </c>
      <c r="E25" s="34">
        <f>('Student (1)'!B46+'Student (2)'!B46+'Student (3)'!B46+'Student (4)'!B46+'Student (5)'!B46+'Student (6)'!B46+'Student (7)'!B46+'Student (9)'!B46)/$B$1</f>
        <v>4.9152777777777774E-2</v>
      </c>
      <c r="F25" s="34">
        <f>('Student (1)'!C46+'Student (2)'!C46+'Student (3)'!C46+'Student (4)'!C46+'Student (5)'!C46+'Student (6)'!C46+'Student (7)'!C46+'Student (9)'!C46)/$B$1</f>
        <v>4.2222222222222223E-2</v>
      </c>
      <c r="G25" s="34">
        <f t="shared" si="2"/>
        <v>6.9305555555555509E-3</v>
      </c>
      <c r="H25" s="34">
        <f t="shared" si="0"/>
        <v>2.5581526570048311E-2</v>
      </c>
    </row>
    <row r="26" spans="1:8" x14ac:dyDescent="0.45">
      <c r="A26" s="31" t="s">
        <v>24</v>
      </c>
      <c r="B26" s="34">
        <f>('Student (1)'!B37+'Student (2)'!B37+'Student (3)'!B37+'Student (4)'!B37+'Student (5)'!B37+'Student (6)'!B37+'Student (7)'!B37+'Student (9)'!B37)/$B$1</f>
        <v>0</v>
      </c>
      <c r="C26" s="34">
        <f>('Student (1)'!C37+'Student (2)'!C37+'Student (3)'!C37+'Student (4)'!C37+'Student (5)'!C37+'Student (6)'!C37+'Student (7)'!C37+'Student (9)'!C37)/$B$1</f>
        <v>0</v>
      </c>
      <c r="D26" s="34">
        <f t="shared" si="1"/>
        <v>0</v>
      </c>
      <c r="E26" s="34">
        <f>('Student (1)'!B47+'Student (2)'!B47+'Student (3)'!B47+'Student (4)'!B47+'Student (5)'!B47+'Student (6)'!B47+'Student (7)'!B47+'Student (9)'!B47)/$B$1</f>
        <v>4.4444444444444447E-4</v>
      </c>
      <c r="F26" s="34">
        <f>('Student (1)'!C47+'Student (2)'!C47+'Student (3)'!C47+'Student (4)'!C47+'Student (5)'!C47+'Student (6)'!C47+'Student (7)'!C47+'Student (9)'!C47)/$B$1</f>
        <v>4.4444444444444447E-4</v>
      </c>
      <c r="G26" s="34">
        <f t="shared" si="2"/>
        <v>0</v>
      </c>
      <c r="H26" s="34">
        <f t="shared" si="0"/>
        <v>2.6927922705314011E-4</v>
      </c>
    </row>
    <row r="27" spans="1:8" x14ac:dyDescent="0.45">
      <c r="A27" s="31" t="s">
        <v>41</v>
      </c>
      <c r="B27" s="43">
        <f>('Student (1)'!E15+'Student (2)'!E15+'Student (3)'!E15+'Student (4)'!E15+'Student (5)'!E15+'Student (6)'!E15+'Student (7)'!E15+'Student (9)'!E15+'Student (10)'!E15)/B1</f>
        <v>8.5138888888888833E-3</v>
      </c>
      <c r="C27" s="43"/>
      <c r="D27" s="43"/>
      <c r="E27" s="43"/>
      <c r="F27" s="43"/>
      <c r="G27" s="43"/>
      <c r="H27" s="34">
        <f>SUM(H19:H26)</f>
        <v>0.99148611111111107</v>
      </c>
    </row>
    <row r="28" spans="1:8" x14ac:dyDescent="0.45">
      <c r="A28" s="28"/>
      <c r="B28" s="30"/>
      <c r="C28" s="30"/>
      <c r="D28" s="30"/>
      <c r="E28" s="30"/>
      <c r="F28" s="30"/>
      <c r="G28" s="30"/>
      <c r="H28" s="29"/>
    </row>
    <row r="29" spans="1:8" x14ac:dyDescent="0.45">
      <c r="A29" s="28"/>
      <c r="B29" s="40" t="s">
        <v>1</v>
      </c>
      <c r="C29" s="40"/>
      <c r="D29" s="40"/>
      <c r="E29" s="40"/>
      <c r="F29" s="40"/>
      <c r="G29" s="40"/>
      <c r="H29" s="28"/>
    </row>
    <row r="30" spans="1:8" x14ac:dyDescent="0.45">
      <c r="A30" s="28"/>
      <c r="B30" s="40" t="s">
        <v>12</v>
      </c>
      <c r="C30" s="40"/>
      <c r="D30" s="40"/>
      <c r="E30" s="40" t="s">
        <v>31</v>
      </c>
      <c r="F30" s="40"/>
      <c r="G30" s="40"/>
      <c r="H30" s="33" t="s">
        <v>38</v>
      </c>
    </row>
    <row r="31" spans="1:8" x14ac:dyDescent="0.45">
      <c r="A31" s="28"/>
      <c r="B31" s="33" t="s">
        <v>35</v>
      </c>
      <c r="C31" s="33" t="s">
        <v>36</v>
      </c>
      <c r="D31" s="33" t="s">
        <v>49</v>
      </c>
      <c r="E31" s="33" t="s">
        <v>35</v>
      </c>
      <c r="F31" s="33" t="s">
        <v>36</v>
      </c>
      <c r="G31" s="33" t="s">
        <v>49</v>
      </c>
      <c r="H31" s="33" t="s">
        <v>39</v>
      </c>
    </row>
    <row r="32" spans="1:8" x14ac:dyDescent="0.45">
      <c r="A32" s="31" t="s">
        <v>14</v>
      </c>
      <c r="B32" s="34">
        <f>('Student (1)'!H30+'Student (2)'!H30+'Student (3)'!H30+'Student (4)'!H30+'Student (5)'!H30+'Student (6)'!H30+'Student (7)'!H30+'Student (9)'!H30)/$B$1</f>
        <v>0</v>
      </c>
      <c r="C32" s="34">
        <f>('Student (1)'!I30+'Student (2)'!I30+'Student (3)'!I30+'Student (4)'!I30+'Student (5)'!I30+'Student (6)'!I30+'Student (7)'!I30+'Student (9)'!I30)/$B$1</f>
        <v>0</v>
      </c>
      <c r="D32" s="34">
        <f>MAX(B32:C32)-MIN(B32:C32)</f>
        <v>0</v>
      </c>
      <c r="E32" s="34">
        <f>('Student (1)'!H40+'Student (2)'!H40+'Student (3)'!H40+'Student (4)'!H40+'Student (5)'!H40+'Student (6)'!H40+'Student (7)'!H40+'Student (9)'!H40)/$B$1</f>
        <v>4.0000000000000001E-3</v>
      </c>
      <c r="F32" s="34">
        <f>('Student (1)'!I40+'Student (2)'!I40+'Student (3)'!I40+'Student (4)'!I40+'Student (5)'!I40+'Student (6)'!I40+'Student (7)'!I40+'Student (9)'!I40)/$B$1</f>
        <v>4.0000000000000001E-3</v>
      </c>
      <c r="G32" s="34">
        <f>MAX(E32:F32)-MIN(E32:F32)</f>
        <v>0</v>
      </c>
      <c r="H32" s="34">
        <f t="shared" ref="H32:H39" si="3">(($D$13*C32)/SUM($C$32:$C$39))+(($E$13*F32)/SUM($F$32:$F$39))</f>
        <v>1.8108336983501242E-3</v>
      </c>
    </row>
    <row r="33" spans="1:8" x14ac:dyDescent="0.45">
      <c r="A33" s="31" t="s">
        <v>15</v>
      </c>
      <c r="B33" s="34">
        <f>('Student (1)'!H31+'Student (2)'!H31+'Student (3)'!H31+'Student (4)'!H31+'Student (5)'!H31+'Student (6)'!H31+'Student (7)'!H31+'Student (9)'!H31)/$B$1</f>
        <v>0</v>
      </c>
      <c r="C33" s="34">
        <f>('Student (1)'!I31+'Student (2)'!I31+'Student (3)'!I31+'Student (4)'!I31+'Student (5)'!I31+'Student (6)'!I31+'Student (7)'!I31+'Student (9)'!I31)/$B$1</f>
        <v>0</v>
      </c>
      <c r="D33" s="34">
        <f t="shared" ref="D33:D39" si="4">MAX(B33:C33)-MIN(B33:C33)</f>
        <v>0</v>
      </c>
      <c r="E33" s="34">
        <f>('Student (1)'!H41+'Student (2)'!H41+'Student (3)'!H41+'Student (4)'!H41+'Student (5)'!H41+'Student (6)'!H41+'Student (7)'!H41+'Student (9)'!H41)/$B$1</f>
        <v>5.3333333333333332E-3</v>
      </c>
      <c r="F33" s="34">
        <f>('Student (1)'!I41+'Student (2)'!I41+'Student (3)'!I41+'Student (4)'!I41+'Student (5)'!I41+'Student (6)'!I41+'Student (7)'!I41+'Student (9)'!I41)/$B$1</f>
        <v>4.5555555555555549E-3</v>
      </c>
      <c r="G33" s="34">
        <f t="shared" ref="G33:G39" si="5">MAX(E33:F33)-MIN(E33:F33)</f>
        <v>7.7777777777777828E-4</v>
      </c>
      <c r="H33" s="34">
        <f t="shared" si="3"/>
        <v>2.0623383786765302E-3</v>
      </c>
    </row>
    <row r="34" spans="1:8" x14ac:dyDescent="0.45">
      <c r="A34" s="31" t="s">
        <v>16</v>
      </c>
      <c r="B34" s="34">
        <f>('Student (1)'!H32+'Student (2)'!H32+'Student (3)'!H32+'Student (4)'!H32+'Student (5)'!H32+'Student (6)'!H32+'Student (7)'!H32+'Student (9)'!H32)/$B$1</f>
        <v>0</v>
      </c>
      <c r="C34" s="34">
        <f>('Student (1)'!I32+'Student (2)'!I32+'Student (3)'!I32+'Student (4)'!I32+'Student (5)'!I32+'Student (6)'!I32+'Student (7)'!I32+'Student (9)'!I32)/$B$1</f>
        <v>0</v>
      </c>
      <c r="D34" s="34">
        <f t="shared" si="4"/>
        <v>0</v>
      </c>
      <c r="E34" s="34">
        <f>('Student (1)'!H42+'Student (2)'!H42+'Student (3)'!H42+'Student (4)'!H42+'Student (5)'!H42+'Student (6)'!H42+'Student (7)'!H42+'Student (9)'!H42)/$B$1</f>
        <v>6.4444444444444445E-3</v>
      </c>
      <c r="F34" s="34">
        <f>('Student (1)'!I42+'Student (2)'!I42+'Student (3)'!I42+'Student (4)'!I42+'Student (5)'!I42+'Student (6)'!I42+'Student (7)'!I42+'Student (9)'!I42)/$B$1</f>
        <v>5.3888888888888892E-3</v>
      </c>
      <c r="G34" s="34">
        <f t="shared" si="5"/>
        <v>1.0555555555555552E-3</v>
      </c>
      <c r="H34" s="34">
        <f t="shared" si="3"/>
        <v>2.4395953991661399E-3</v>
      </c>
    </row>
    <row r="35" spans="1:8" x14ac:dyDescent="0.45">
      <c r="A35" s="31" t="s">
        <v>17</v>
      </c>
      <c r="B35" s="34">
        <f>('Student (1)'!H33+'Student (2)'!H33+'Student (3)'!H33+'Student (4)'!H33+'Student (5)'!H33+'Student (6)'!H33+'Student (7)'!H33+'Student (9)'!H33)/$B$1</f>
        <v>0</v>
      </c>
      <c r="C35" s="34">
        <f>('Student (1)'!I33+'Student (2)'!I33+'Student (3)'!I33+'Student (4)'!I33+'Student (5)'!I33+'Student (6)'!I33+'Student (7)'!I33+'Student (9)'!I33)/$B$1</f>
        <v>0</v>
      </c>
      <c r="D35" s="34">
        <f t="shared" si="4"/>
        <v>0</v>
      </c>
      <c r="E35" s="34">
        <f>('Student (1)'!H43+'Student (2)'!H43+'Student (3)'!H43+'Student (4)'!H43+'Student (5)'!H43+'Student (6)'!H43+'Student (7)'!H43+'Student (9)'!H43)/$B$1</f>
        <v>0</v>
      </c>
      <c r="F35" s="34">
        <f>('Student (1)'!I43+'Student (2)'!I43+'Student (3)'!I43+'Student (4)'!I43+'Student (5)'!I43+'Student (6)'!I43+'Student (7)'!I43+'Student (9)'!I43)/$B$1</f>
        <v>0</v>
      </c>
      <c r="G35" s="34">
        <f t="shared" si="5"/>
        <v>0</v>
      </c>
      <c r="H35" s="34">
        <f t="shared" si="3"/>
        <v>0</v>
      </c>
    </row>
    <row r="36" spans="1:8" x14ac:dyDescent="0.45">
      <c r="A36" s="31" t="s">
        <v>18</v>
      </c>
      <c r="B36" s="34">
        <f>('Student (1)'!H34+'Student (2)'!H34+'Student (3)'!H34+'Student (4)'!H34+'Student (5)'!H34+'Student (6)'!H34+'Student (7)'!H34+'Student (9)'!H34)/$B$1</f>
        <v>0.20727777777777778</v>
      </c>
      <c r="C36" s="34">
        <f>('Student (1)'!I34+'Student (2)'!I34+'Student (3)'!I34+'Student (4)'!I34+'Student (5)'!I34+'Student (6)'!I34+'Student (7)'!I34+'Student (9)'!I34)/$B$1</f>
        <v>0.21444444444444447</v>
      </c>
      <c r="D36" s="34">
        <f t="shared" si="4"/>
        <v>7.1666666666666823E-3</v>
      </c>
      <c r="E36" s="34">
        <f>('Student (1)'!H44+'Student (2)'!H44+'Student (3)'!H44+'Student (4)'!H44+'Student (5)'!H44+'Student (6)'!H44+'Student (7)'!H44+'Student (9)'!H44)/$B$1</f>
        <v>7.9972222222222222E-2</v>
      </c>
      <c r="F36" s="34">
        <f>('Student (1)'!I44+'Student (2)'!I44+'Student (3)'!I44+'Student (4)'!I44+'Student (5)'!I44+'Student (6)'!I44+'Student (7)'!I44+'Student (9)'!I44)/$B$1</f>
        <v>8.1111111111111106E-2</v>
      </c>
      <c r="G36" s="34">
        <f t="shared" si="5"/>
        <v>1.1388888888888837E-3</v>
      </c>
      <c r="H36" s="34">
        <f t="shared" si="3"/>
        <v>0.22369889332728216</v>
      </c>
    </row>
    <row r="37" spans="1:8" x14ac:dyDescent="0.45">
      <c r="A37" s="31" t="s">
        <v>19</v>
      </c>
      <c r="B37" s="34">
        <f>('Student (1)'!H35+'Student (2)'!H35+'Student (3)'!H35+'Student (4)'!H35+'Student (5)'!H35+'Student (6)'!H35+'Student (7)'!H35+'Student (9)'!H35)/$B$1</f>
        <v>0.80063981481481483</v>
      </c>
      <c r="C37" s="34">
        <f>('Student (1)'!I35+'Student (2)'!I35+'Student (3)'!I35+'Student (4)'!I35+'Student (5)'!I35+'Student (6)'!I35+'Student (7)'!I35+'Student (9)'!I35)/$B$1</f>
        <v>0.83316666666666661</v>
      </c>
      <c r="D37" s="34">
        <f t="shared" si="4"/>
        <v>3.2526851851851779E-2</v>
      </c>
      <c r="E37" s="34">
        <f>('Student (1)'!H45+'Student (2)'!H45+'Student (3)'!H45+'Student (4)'!H45+'Student (5)'!H45+'Student (6)'!H45+'Student (7)'!H45+'Student (9)'!H45)/$B$1</f>
        <v>2.9277777777777778E-2</v>
      </c>
      <c r="F37" s="34">
        <f>('Student (1)'!I45+'Student (2)'!I45+'Student (3)'!I45+'Student (4)'!I45+'Student (5)'!I45+'Student (6)'!I45+'Student (7)'!I45+'Student (9)'!I45)/$B$1</f>
        <v>2.9277777777777778E-2</v>
      </c>
      <c r="G37" s="34">
        <f t="shared" si="5"/>
        <v>0</v>
      </c>
      <c r="H37" s="34">
        <f t="shared" si="3"/>
        <v>0.7397121236906119</v>
      </c>
    </row>
    <row r="38" spans="1:8" x14ac:dyDescent="0.45">
      <c r="A38" s="31" t="s">
        <v>20</v>
      </c>
      <c r="B38" s="34">
        <f>('Student (1)'!H36+'Student (2)'!H36+'Student (3)'!H36+'Student (4)'!H36+'Student (5)'!H36+'Student (6)'!H36+'Student (7)'!H36+'Student (9)'!H36)/$B$1</f>
        <v>0</v>
      </c>
      <c r="C38" s="34">
        <f>('Student (1)'!I36+'Student (2)'!I36+'Student (3)'!I36+'Student (4)'!I36+'Student (5)'!I36+'Student (6)'!I36+'Student (7)'!I36+'Student (9)'!I36)/$B$1</f>
        <v>0</v>
      </c>
      <c r="D38" s="34">
        <f t="shared" si="4"/>
        <v>0</v>
      </c>
      <c r="E38" s="34">
        <f>('Student (1)'!H46+'Student (2)'!H46+'Student (3)'!H46+'Student (4)'!H46+'Student (5)'!H46+'Student (6)'!H46+'Student (7)'!H46+'Student (9)'!H46)/$B$1</f>
        <v>4.7801851851851866E-2</v>
      </c>
      <c r="F38" s="34">
        <f>('Student (1)'!I46+'Student (2)'!I46+'Student (3)'!I46+'Student (4)'!I46+'Student (5)'!I46+'Student (6)'!I46+'Student (7)'!I46+'Student (9)'!I46)/$B$1</f>
        <v>3.8444444444444441E-2</v>
      </c>
      <c r="G38" s="34">
        <f t="shared" si="5"/>
        <v>9.3574074074074254E-3</v>
      </c>
      <c r="H38" s="34">
        <f t="shared" si="3"/>
        <v>1.7404123878587304E-2</v>
      </c>
    </row>
    <row r="39" spans="1:8" x14ac:dyDescent="0.45">
      <c r="A39" s="31" t="s">
        <v>24</v>
      </c>
      <c r="B39" s="34">
        <f>('Student (1)'!H37+'Student (2)'!H37+'Student (3)'!H37+'Student (4)'!H37+'Student (5)'!H37+'Student (6)'!H37+'Student (7)'!H37+'Student (9)'!H37)/$B$1</f>
        <v>0</v>
      </c>
      <c r="C39" s="34">
        <f>('Student (1)'!I37+'Student (2)'!I37+'Student (3)'!I37+'Student (4)'!I37+'Student (5)'!I37+'Student (6)'!I37+'Student (7)'!I37+'Student (9)'!I37)/$B$1</f>
        <v>0</v>
      </c>
      <c r="D39" s="34">
        <f t="shared" si="4"/>
        <v>0</v>
      </c>
      <c r="E39" s="34">
        <f>('Student (1)'!H47+'Student (2)'!H47+'Student (3)'!H47+'Student (4)'!H47+'Student (5)'!H47+'Student (6)'!H47+'Student (7)'!H47+'Student (9)'!H47)/$B$1</f>
        <v>6.3333333333333332E-3</v>
      </c>
      <c r="F39" s="34">
        <f>('Student (1)'!I47+'Student (2)'!I47+'Student (3)'!I47+'Student (4)'!I47+'Student (5)'!I47+'Student (6)'!I47+'Student (7)'!I47+'Student (9)'!I47)/$B$1</f>
        <v>6.3333333333333332E-3</v>
      </c>
      <c r="G39" s="34">
        <f t="shared" si="5"/>
        <v>0</v>
      </c>
      <c r="H39" s="34">
        <f t="shared" si="3"/>
        <v>2.8671533557210302E-3</v>
      </c>
    </row>
    <row r="40" spans="1:8" x14ac:dyDescent="0.45">
      <c r="A40" s="31" t="s">
        <v>41</v>
      </c>
      <c r="B40" s="43">
        <f>('Student (1)'!K15+'Student (2)'!K15+'Student (3)'!K15+'Student (4)'!K15+'Student (5)'!K15+'Student (6)'!K15+'Student (7)'!K15+'Student (9)'!K15+'Student (10)'!K15)/B1</f>
        <v>1.0004938271604967E-2</v>
      </c>
      <c r="C40" s="43"/>
      <c r="D40" s="43"/>
      <c r="E40" s="43"/>
      <c r="F40" s="43"/>
      <c r="G40" s="43"/>
      <c r="H40" s="34">
        <f>SUM(H32:H39)</f>
        <v>0.98999506172839524</v>
      </c>
    </row>
    <row r="41" spans="1:8" x14ac:dyDescent="0.45">
      <c r="A41" s="28"/>
      <c r="B41" s="30"/>
      <c r="C41" s="30"/>
      <c r="D41" s="30"/>
      <c r="E41" s="30"/>
      <c r="F41" s="30"/>
      <c r="G41" s="30"/>
      <c r="H41" s="29"/>
    </row>
    <row r="42" spans="1:8" x14ac:dyDescent="0.45">
      <c r="A42" s="31"/>
      <c r="B42" s="40" t="s">
        <v>2</v>
      </c>
      <c r="C42" s="40"/>
      <c r="D42" s="40"/>
      <c r="E42" s="40"/>
      <c r="F42" s="40"/>
      <c r="G42" s="40"/>
      <c r="H42" s="31"/>
    </row>
    <row r="43" spans="1:8" x14ac:dyDescent="0.45">
      <c r="A43" s="31"/>
      <c r="B43" s="40" t="s">
        <v>12</v>
      </c>
      <c r="C43" s="40"/>
      <c r="D43" s="40"/>
      <c r="E43" s="40" t="s">
        <v>31</v>
      </c>
      <c r="F43" s="40"/>
      <c r="G43" s="40"/>
      <c r="H43" s="33" t="s">
        <v>38</v>
      </c>
    </row>
    <row r="44" spans="1:8" x14ac:dyDescent="0.45">
      <c r="A44" s="31"/>
      <c r="B44" s="33" t="s">
        <v>35</v>
      </c>
      <c r="C44" s="33" t="s">
        <v>36</v>
      </c>
      <c r="D44" s="33" t="s">
        <v>49</v>
      </c>
      <c r="E44" s="33" t="s">
        <v>35</v>
      </c>
      <c r="F44" s="33" t="s">
        <v>36</v>
      </c>
      <c r="G44" s="33" t="s">
        <v>49</v>
      </c>
      <c r="H44" s="33" t="s">
        <v>39</v>
      </c>
    </row>
    <row r="45" spans="1:8" x14ac:dyDescent="0.45">
      <c r="A45" s="31" t="s">
        <v>14</v>
      </c>
      <c r="B45" s="34">
        <f>('Student (1)'!N30+'Student (2)'!N30+'Student (3)'!N30+'Student (4)'!N30+'Student (5)'!N30+'Student (6)'!N30+'Student (7)'!N30+'Student (9)'!N30)/$B$1</f>
        <v>0</v>
      </c>
      <c r="C45" s="34">
        <f>('Student (1)'!O30+'Student (2)'!O30+'Student (3)'!O30+'Student (4)'!O30+'Student (5)'!O30+'Student (6)'!O30+'Student (7)'!O30+'Student (9)'!O30)/$B$1</f>
        <v>0</v>
      </c>
      <c r="D45" s="34">
        <f>MAX(B45:C45)-MIN(B45:C45)</f>
        <v>0</v>
      </c>
      <c r="E45" s="34">
        <f>('Student (1)'!N40+'Student (2)'!N40+'Student (3)'!N40+'Student (4)'!N40+'Student (5)'!N40+'Student (6)'!N40+'Student (7)'!N40+'Student (9)'!N40)/$B$1</f>
        <v>0</v>
      </c>
      <c r="F45" s="34">
        <f>('Student (1)'!O40+'Student (2)'!O40+'Student (3)'!O40+'Student (4)'!O40+'Student (5)'!O40+'Student (6)'!O40+'Student (7)'!O40+'Student (9)'!O40)/$B$1</f>
        <v>0</v>
      </c>
      <c r="G45" s="34">
        <f>MAX(E45:F45)-MIN(E45:F45)</f>
        <v>0</v>
      </c>
      <c r="H45" s="34">
        <f t="shared" ref="H45:H52" si="6">(($F$13*C45)/(SUM($C$45:$C$52)))+(($G$13*F45)/(SUM($F$45:$F$52)))</f>
        <v>0</v>
      </c>
    </row>
    <row r="46" spans="1:8" x14ac:dyDescent="0.45">
      <c r="A46" s="31" t="s">
        <v>15</v>
      </c>
      <c r="B46" s="34">
        <f>('Student (1)'!N31+'Student (2)'!N31+'Student (3)'!N31+'Student (4)'!N31+'Student (5)'!N31+'Student (6)'!N31+'Student (7)'!N31+'Student (9)'!N31)/$B$1</f>
        <v>0</v>
      </c>
      <c r="C46" s="34">
        <f>('Student (1)'!O31+'Student (2)'!O31+'Student (3)'!O31+'Student (4)'!O31+'Student (5)'!O31+'Student (6)'!O31+'Student (7)'!O31+'Student (9)'!O31)/$B$1</f>
        <v>0</v>
      </c>
      <c r="D46" s="34">
        <f t="shared" ref="D46:D52" si="7">MAX(B46:C46)-MIN(B46:C46)</f>
        <v>0</v>
      </c>
      <c r="E46" s="34">
        <f>('Student (1)'!N41+'Student (2)'!N41+'Student (3)'!N41+'Student (4)'!N41+'Student (5)'!N41+'Student (6)'!N41+'Student (7)'!N41+'Student (9)'!N41)/$B$1</f>
        <v>9.9444444444444433E-3</v>
      </c>
      <c r="F46" s="34">
        <f>('Student (1)'!O41+'Student (2)'!O41+'Student (3)'!O41+'Student (4)'!O41+'Student (5)'!O41+'Student (6)'!O41+'Student (7)'!O41+'Student (9)'!O41)/$B$1</f>
        <v>8.333333333333335E-3</v>
      </c>
      <c r="G46" s="34">
        <f t="shared" ref="G46:G52" si="8">MAX(E46:F46)-MIN(E46:F46)</f>
        <v>1.6111111111111083E-3</v>
      </c>
      <c r="H46" s="34">
        <f t="shared" si="6"/>
        <v>4.0309230565488017E-3</v>
      </c>
    </row>
    <row r="47" spans="1:8" x14ac:dyDescent="0.45">
      <c r="A47" s="31" t="s">
        <v>16</v>
      </c>
      <c r="B47" s="34">
        <f>('Student (1)'!N32+'Student (2)'!N32+'Student (3)'!N32+'Student (4)'!N32+'Student (5)'!N32+'Student (6)'!N32+'Student (7)'!N32+'Student (9)'!N32)/$B$1</f>
        <v>0</v>
      </c>
      <c r="C47" s="34">
        <f>('Student (1)'!O32+'Student (2)'!O32+'Student (3)'!O32+'Student (4)'!O32+'Student (5)'!O32+'Student (6)'!O32+'Student (7)'!O32+'Student (9)'!O32)/$B$1</f>
        <v>0</v>
      </c>
      <c r="D47" s="34">
        <f t="shared" si="7"/>
        <v>0</v>
      </c>
      <c r="E47" s="34">
        <f>('Student (1)'!N42+'Student (2)'!N42+'Student (3)'!N42+'Student (4)'!N42+'Student (5)'!N42+'Student (6)'!N42+'Student (7)'!N42+'Student (9)'!N42)/$B$1</f>
        <v>2E-3</v>
      </c>
      <c r="F47" s="34">
        <f>('Student (1)'!O42+'Student (2)'!O42+'Student (3)'!O42+'Student (4)'!O42+'Student (5)'!O42+'Student (6)'!O42+'Student (7)'!O42+'Student (9)'!O42)/$B$1</f>
        <v>2E-3</v>
      </c>
      <c r="G47" s="34">
        <f t="shared" si="8"/>
        <v>0</v>
      </c>
      <c r="H47" s="34">
        <f t="shared" si="6"/>
        <v>9.6742153357171241E-4</v>
      </c>
    </row>
    <row r="48" spans="1:8" x14ac:dyDescent="0.45">
      <c r="A48" s="31" t="s">
        <v>17</v>
      </c>
      <c r="B48" s="34">
        <f>('Student (1)'!N33+'Student (2)'!N33+'Student (3)'!N33+'Student (4)'!N33+'Student (5)'!N33+'Student (6)'!N33+'Student (7)'!N33+'Student (9)'!N33)/$B$1</f>
        <v>0</v>
      </c>
      <c r="C48" s="34">
        <f>('Student (1)'!O33+'Student (2)'!O33+'Student (3)'!O33+'Student (4)'!O33+'Student (5)'!O33+'Student (6)'!O33+'Student (7)'!O33+'Student (9)'!O33)/$B$1</f>
        <v>0</v>
      </c>
      <c r="D48" s="34">
        <f t="shared" si="7"/>
        <v>0</v>
      </c>
      <c r="E48" s="34">
        <f>('Student (1)'!N43+'Student (2)'!N43+'Student (3)'!N43+'Student (4)'!N43+'Student (5)'!N43+'Student (6)'!N43+'Student (7)'!N43+'Student (9)'!N43)/$B$1</f>
        <v>0</v>
      </c>
      <c r="F48" s="34">
        <f>('Student (1)'!O43+'Student (2)'!O43+'Student (3)'!O43+'Student (4)'!O43+'Student (5)'!O43+'Student (6)'!O43+'Student (7)'!O43+'Student (9)'!O43)/$B$1</f>
        <v>0</v>
      </c>
      <c r="G48" s="34">
        <f t="shared" si="8"/>
        <v>0</v>
      </c>
      <c r="H48" s="34">
        <f t="shared" si="6"/>
        <v>0</v>
      </c>
    </row>
    <row r="49" spans="1:10" x14ac:dyDescent="0.45">
      <c r="A49" s="31" t="s">
        <v>18</v>
      </c>
      <c r="B49" s="34">
        <f>('Student (1)'!N34+'Student (2)'!N34+'Student (3)'!N34+'Student (4)'!N34+'Student (5)'!N34+'Student (6)'!N34+'Student (7)'!N34+'Student (9)'!N34)/$B$1</f>
        <v>0.4218425925925926</v>
      </c>
      <c r="C49" s="34">
        <f>('Student (1)'!O34+'Student (2)'!O34+'Student (3)'!O34+'Student (4)'!O34+'Student (5)'!O34+'Student (6)'!O34+'Student (7)'!O34+'Student (9)'!O34)/$B$1</f>
        <v>0.43111111111111111</v>
      </c>
      <c r="D49" s="34">
        <f t="shared" si="7"/>
        <v>9.2685185185185093E-3</v>
      </c>
      <c r="E49" s="34">
        <f>('Student (1)'!N44+'Student (2)'!N44+'Student (3)'!N44+'Student (4)'!N44+'Student (5)'!N44+'Student (6)'!N44+'Student (7)'!N44+'Student (9)'!N44)/$B$1</f>
        <v>5.340740740740741E-2</v>
      </c>
      <c r="F49" s="34">
        <f>('Student (1)'!O44+'Student (2)'!O44+'Student (3)'!O44+'Student (4)'!O44+'Student (5)'!O44+'Student (6)'!O44+'Student (7)'!O44+'Student (9)'!O44)/$B$1</f>
        <v>6.355555555555556E-2</v>
      </c>
      <c r="G49" s="34">
        <f t="shared" si="8"/>
        <v>1.0148148148148149E-2</v>
      </c>
      <c r="H49" s="34">
        <f t="shared" si="6"/>
        <v>0.34855985339486756</v>
      </c>
    </row>
    <row r="50" spans="1:10" x14ac:dyDescent="0.45">
      <c r="A50" s="31" t="s">
        <v>19</v>
      </c>
      <c r="B50" s="34">
        <f>('Student (1)'!N35+'Student (2)'!N35+'Student (3)'!N35+'Student (4)'!N35+'Student (5)'!N35+'Student (6)'!N35+'Student (7)'!N35+'Student (9)'!N35)/$B$1</f>
        <v>0.80534069664902996</v>
      </c>
      <c r="C50" s="34">
        <f>('Student (1)'!O35+'Student (2)'!O35+'Student (3)'!O35+'Student (4)'!O35+'Student (5)'!O35+'Student (6)'!O35+'Student (7)'!O35+'Student (9)'!O35)/$B$1</f>
        <v>0.82438888888888895</v>
      </c>
      <c r="D50" s="34">
        <f t="shared" si="7"/>
        <v>1.9048192239858985E-2</v>
      </c>
      <c r="E50" s="34">
        <f>('Student (1)'!N45+'Student (2)'!N45+'Student (3)'!N45+'Student (4)'!N45+'Student (5)'!N45+'Student (6)'!N45+'Student (7)'!N45+'Student (9)'!N45)/$B$1</f>
        <v>2.3805555555555555E-2</v>
      </c>
      <c r="F50" s="34">
        <f>('Student (1)'!O45+'Student (2)'!O45+'Student (3)'!O45+'Student (4)'!O45+'Student (5)'!O45+'Student (6)'!O45+'Student (7)'!O45+'Student (9)'!O45)/$B$1</f>
        <v>1.6944444444444446E-2</v>
      </c>
      <c r="G50" s="34">
        <f t="shared" si="8"/>
        <v>6.8611111111111095E-3</v>
      </c>
      <c r="H50" s="34">
        <f t="shared" si="6"/>
        <v>0.61593997444250492</v>
      </c>
    </row>
    <row r="51" spans="1:10" x14ac:dyDescent="0.45">
      <c r="A51" s="31" t="s">
        <v>20</v>
      </c>
      <c r="B51" s="34">
        <f>('Student (1)'!N36+'Student (2)'!N36+'Student (3)'!N36+'Student (4)'!N36+'Student (5)'!N36+'Student (6)'!N36+'Student (7)'!N36+'Student (9)'!N36)/$B$1</f>
        <v>0</v>
      </c>
      <c r="C51" s="34">
        <f>('Student (1)'!O36+'Student (2)'!O36+'Student (3)'!O36+'Student (4)'!O36+'Student (5)'!O36+'Student (6)'!O36+'Student (7)'!O36+'Student (9)'!O36)/$B$1</f>
        <v>0</v>
      </c>
      <c r="D51" s="34">
        <f t="shared" si="7"/>
        <v>0</v>
      </c>
      <c r="E51" s="34">
        <f>('Student (1)'!N46+'Student (2)'!N46+'Student (3)'!N46+'Student (4)'!N46+'Student (5)'!N46+'Student (6)'!N46+'Student (7)'!N46+'Student (9)'!N46)/$B$1</f>
        <v>5.7696781305114637E-2</v>
      </c>
      <c r="F51" s="34">
        <f>('Student (1)'!O46+'Student (2)'!O46+'Student (3)'!O46+'Student (4)'!O46+'Student (5)'!O46+'Student (6)'!O46+'Student (7)'!O46+'Student (9)'!O46)/$B$1</f>
        <v>4.9000000000000009E-2</v>
      </c>
      <c r="G51" s="34">
        <f t="shared" si="8"/>
        <v>8.6967813051146287E-3</v>
      </c>
      <c r="H51" s="34">
        <f t="shared" si="6"/>
        <v>2.3701827572506957E-2</v>
      </c>
    </row>
    <row r="52" spans="1:10" x14ac:dyDescent="0.45">
      <c r="A52" s="31" t="s">
        <v>24</v>
      </c>
      <c r="B52" s="34">
        <f>('Student (1)'!N37+'Student (2)'!N37+'Student (3)'!N37+'Student (4)'!N37+'Student (5)'!N37+'Student (6)'!N37+'Student (7)'!N37+'Student (9)'!N37)/$B$1</f>
        <v>0</v>
      </c>
      <c r="C52" s="34">
        <f>('Student (1)'!O37+'Student (2)'!O37+'Student (3)'!O37+'Student (4)'!O37+'Student (5)'!O37+'Student (6)'!O37+'Student (7)'!O37+'Student (9)'!O37)/$B$1</f>
        <v>0</v>
      </c>
      <c r="D52" s="34">
        <f t="shared" si="7"/>
        <v>0</v>
      </c>
      <c r="E52" s="34">
        <f>('Student (1)'!N47+'Student (2)'!N47+'Student (3)'!N47+'Student (4)'!N47+'Student (5)'!N47+'Student (6)'!N47+'Student (7)'!N47+'Student (9)'!N47)/$B$1</f>
        <v>0</v>
      </c>
      <c r="F52" s="34">
        <f>('Student (1)'!O47+'Student (2)'!O47+'Student (3)'!O47+'Student (4)'!O47+'Student (5)'!O47+'Student (6)'!O47+'Student (7)'!O47+'Student (9)'!O47)/$B$1</f>
        <v>0</v>
      </c>
      <c r="G52" s="34">
        <f t="shared" si="8"/>
        <v>0</v>
      </c>
      <c r="H52" s="34">
        <f t="shared" si="6"/>
        <v>0</v>
      </c>
    </row>
    <row r="53" spans="1:10" x14ac:dyDescent="0.45">
      <c r="A53" s="31" t="s">
        <v>41</v>
      </c>
      <c r="B53" s="43">
        <f>('Student (1)'!Q15+'Student (2)'!Q15+'Student (3)'!Q15+'Student (4)'!Q15+'Student (5)'!Q15+'Student (6)'!Q15+'Student (7)'!Q15+'Student (9)'!Q15+'Student (10)'!Q15)/B1</f>
        <v>6.8000000000000404E-3</v>
      </c>
      <c r="C53" s="43"/>
      <c r="D53" s="43"/>
      <c r="E53" s="43"/>
      <c r="F53" s="43"/>
      <c r="G53" s="43"/>
      <c r="H53" s="34">
        <f>SUM(H45:H52)</f>
        <v>0.99319999999999986</v>
      </c>
    </row>
    <row r="54" spans="1:10" x14ac:dyDescent="0.45">
      <c r="A54" s="31"/>
      <c r="B54" s="35"/>
      <c r="C54" s="35"/>
      <c r="D54" s="35"/>
      <c r="E54" s="35"/>
      <c r="F54" s="35"/>
      <c r="G54" s="35"/>
      <c r="H54" s="34"/>
    </row>
    <row r="55" spans="1:10" x14ac:dyDescent="0.45">
      <c r="A55" s="31"/>
      <c r="B55" s="41"/>
      <c r="C55" s="41"/>
      <c r="D55" s="41"/>
      <c r="E55" s="41"/>
      <c r="F55" s="41"/>
      <c r="G55" s="41"/>
      <c r="H55" s="31"/>
    </row>
    <row r="56" spans="1:10" x14ac:dyDescent="0.45">
      <c r="B56" s="38"/>
      <c r="C56" s="38"/>
      <c r="D56" s="38"/>
      <c r="E56" s="38"/>
      <c r="F56" s="38"/>
      <c r="G56" s="38"/>
    </row>
    <row r="57" spans="1:10" x14ac:dyDescent="0.45">
      <c r="B57" s="38"/>
      <c r="C57" s="38"/>
      <c r="D57" s="38"/>
      <c r="E57" s="26"/>
      <c r="F57" s="26"/>
      <c r="G57" s="26"/>
    </row>
    <row r="58" spans="1:10" x14ac:dyDescent="0.45">
      <c r="B58" s="26"/>
      <c r="C58" s="26"/>
      <c r="D58" s="26"/>
      <c r="E58" s="26"/>
      <c r="F58" s="26"/>
      <c r="G58" s="26"/>
    </row>
    <row r="60" spans="1:10" x14ac:dyDescent="0.45">
      <c r="C60" s="11"/>
      <c r="D60" s="22"/>
      <c r="E60" s="22"/>
      <c r="F60" s="23"/>
      <c r="G60" s="22"/>
      <c r="H60" s="22"/>
      <c r="I60" s="22"/>
      <c r="J60" s="22"/>
    </row>
    <row r="61" spans="1:10" x14ac:dyDescent="0.45">
      <c r="C61" s="11"/>
      <c r="D61" s="22"/>
      <c r="E61" s="22"/>
      <c r="F61" s="23"/>
      <c r="G61" s="22"/>
      <c r="H61" s="22"/>
      <c r="I61" s="22"/>
      <c r="J61" s="22"/>
    </row>
    <row r="62" spans="1:10" x14ac:dyDescent="0.45">
      <c r="C62" s="21"/>
      <c r="D62" s="22"/>
      <c r="E62" s="22"/>
      <c r="F62" s="21"/>
      <c r="G62" s="22"/>
      <c r="H62" s="22"/>
      <c r="I62" s="22"/>
      <c r="J62" s="22"/>
    </row>
    <row r="63" spans="1:10" x14ac:dyDescent="0.45">
      <c r="C63" s="15"/>
      <c r="D63" s="22"/>
      <c r="E63" s="22"/>
      <c r="F63" s="21"/>
      <c r="G63" s="22"/>
      <c r="H63" s="22"/>
      <c r="I63" s="22"/>
      <c r="J63" s="22"/>
    </row>
    <row r="64" spans="1:10" x14ac:dyDescent="0.45">
      <c r="B64" s="15"/>
      <c r="C64" s="11"/>
      <c r="D64" s="22"/>
      <c r="E64" s="22"/>
      <c r="F64" s="23"/>
      <c r="G64" s="22"/>
      <c r="H64" s="22"/>
      <c r="I64" s="21"/>
      <c r="J64" s="22"/>
    </row>
    <row r="65" spans="2:12" x14ac:dyDescent="0.45">
      <c r="C65" s="11"/>
      <c r="D65" s="22"/>
      <c r="E65" s="22"/>
      <c r="F65" s="23"/>
      <c r="G65" s="22"/>
      <c r="H65" s="22"/>
      <c r="I65" s="22"/>
      <c r="J65" s="22"/>
    </row>
    <row r="66" spans="2:12" x14ac:dyDescent="0.45">
      <c r="C66" s="11"/>
      <c r="D66" s="22"/>
      <c r="E66" s="22"/>
      <c r="F66" s="23"/>
      <c r="G66" s="22"/>
      <c r="H66" s="22"/>
      <c r="I66" s="22"/>
      <c r="J66" s="22"/>
    </row>
    <row r="67" spans="2:12" x14ac:dyDescent="0.45">
      <c r="C67" s="11"/>
      <c r="D67" s="22"/>
      <c r="E67" s="22"/>
      <c r="F67" s="23"/>
      <c r="G67" s="22"/>
      <c r="H67" s="22"/>
      <c r="I67" s="22"/>
      <c r="J67" s="22"/>
    </row>
    <row r="68" spans="2:12" x14ac:dyDescent="0.4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</row>
    <row r="72" spans="2:12" x14ac:dyDescent="0.45">
      <c r="B72" s="8"/>
      <c r="C72" s="8"/>
      <c r="D72" s="8"/>
      <c r="E72" s="8"/>
      <c r="F72" s="8"/>
      <c r="G72" s="8"/>
      <c r="H72" s="8"/>
      <c r="I72" s="8"/>
    </row>
    <row r="73" spans="2:12" x14ac:dyDescent="0.45">
      <c r="B73" s="8"/>
      <c r="C73" s="8"/>
      <c r="D73" s="8"/>
      <c r="E73" s="8"/>
      <c r="F73" s="8"/>
      <c r="G73" s="8"/>
      <c r="H73" s="8"/>
      <c r="I73" s="8"/>
    </row>
    <row r="74" spans="2:12" x14ac:dyDescent="0.45">
      <c r="B74" s="8"/>
      <c r="C74" s="8"/>
      <c r="D74" s="8"/>
      <c r="E74" s="8"/>
      <c r="F74" s="8"/>
      <c r="G74" s="8"/>
      <c r="H74" s="8"/>
      <c r="I74" s="8"/>
    </row>
    <row r="75" spans="2:12" x14ac:dyDescent="0.45">
      <c r="B75" s="8"/>
      <c r="C75" s="8"/>
      <c r="D75" s="8"/>
      <c r="E75" s="8"/>
      <c r="F75" s="8"/>
      <c r="G75" s="8"/>
      <c r="H75" s="8"/>
      <c r="I75" s="8"/>
    </row>
    <row r="76" spans="2:12" x14ac:dyDescent="0.45">
      <c r="B76" s="8"/>
      <c r="C76" s="8"/>
      <c r="D76" s="8"/>
      <c r="E76" s="8"/>
      <c r="F76" s="8"/>
      <c r="G76" s="8"/>
      <c r="H76" s="8"/>
      <c r="I76" s="8"/>
    </row>
    <row r="77" spans="2:12" x14ac:dyDescent="0.45">
      <c r="B77" s="8"/>
      <c r="C77" s="8"/>
      <c r="D77" s="8"/>
      <c r="E77" s="8"/>
      <c r="F77" s="8"/>
      <c r="G77" s="8"/>
      <c r="H77" s="8"/>
      <c r="I77" s="8"/>
    </row>
    <row r="78" spans="2:12" x14ac:dyDescent="0.45">
      <c r="B78" s="8"/>
      <c r="C78" s="8"/>
      <c r="D78" s="8"/>
      <c r="E78" s="8"/>
      <c r="F78" s="8"/>
      <c r="G78" s="8"/>
      <c r="H78" s="8"/>
      <c r="I78" s="8"/>
    </row>
    <row r="79" spans="2:12" x14ac:dyDescent="0.45">
      <c r="B79" s="8"/>
      <c r="C79" s="8"/>
      <c r="D79" s="8"/>
      <c r="E79" s="8"/>
      <c r="F79" s="8"/>
      <c r="G79" s="8"/>
      <c r="H79" s="8"/>
      <c r="I79" s="8"/>
    </row>
  </sheetData>
  <mergeCells count="24">
    <mergeCell ref="B29:G29"/>
    <mergeCell ref="D1:G1"/>
    <mergeCell ref="B2:G2"/>
    <mergeCell ref="B3:C3"/>
    <mergeCell ref="D3:E3"/>
    <mergeCell ref="F3:G3"/>
    <mergeCell ref="B14:C14"/>
    <mergeCell ref="D14:E14"/>
    <mergeCell ref="F14:G14"/>
    <mergeCell ref="B15:G15"/>
    <mergeCell ref="B16:G16"/>
    <mergeCell ref="B17:D17"/>
    <mergeCell ref="E17:G17"/>
    <mergeCell ref="B27:G27"/>
    <mergeCell ref="B53:G53"/>
    <mergeCell ref="B55:G55"/>
    <mergeCell ref="B56:G56"/>
    <mergeCell ref="B57:D57"/>
    <mergeCell ref="B30:D30"/>
    <mergeCell ref="E30:G30"/>
    <mergeCell ref="B40:G40"/>
    <mergeCell ref="B42:G42"/>
    <mergeCell ref="B43:D43"/>
    <mergeCell ref="E43:G4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4961-68C0-4D4F-B711-BE9FFCD3CF62}">
  <dimension ref="A1:R60"/>
  <sheetViews>
    <sheetView workbookViewId="0">
      <selection activeCell="P10" sqref="P10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1</v>
      </c>
      <c r="D3" t="s">
        <v>14</v>
      </c>
      <c r="E3" s="8">
        <v>0</v>
      </c>
      <c r="G3" t="s">
        <v>3</v>
      </c>
      <c r="H3" t="s">
        <v>19</v>
      </c>
      <c r="I3" s="8">
        <v>1</v>
      </c>
      <c r="J3" t="s">
        <v>40</v>
      </c>
      <c r="K3" s="8">
        <v>0</v>
      </c>
      <c r="M3" t="s">
        <v>3</v>
      </c>
      <c r="N3" t="s">
        <v>19</v>
      </c>
      <c r="O3" s="8">
        <v>0.998</v>
      </c>
      <c r="P3" t="s">
        <v>15</v>
      </c>
      <c r="Q3" s="8">
        <v>2E-3</v>
      </c>
    </row>
    <row r="4" spans="1:17" x14ac:dyDescent="0.45">
      <c r="A4" t="s">
        <v>4</v>
      </c>
      <c r="B4" t="s">
        <v>19</v>
      </c>
      <c r="C4" s="9">
        <v>0.999</v>
      </c>
      <c r="D4" t="s">
        <v>20</v>
      </c>
      <c r="E4" s="8">
        <v>1E-3</v>
      </c>
      <c r="G4" t="s">
        <v>4</v>
      </c>
      <c r="H4" t="s">
        <v>19</v>
      </c>
      <c r="I4" s="8">
        <v>0.999</v>
      </c>
      <c r="J4" t="s">
        <v>20</v>
      </c>
      <c r="K4" s="8">
        <v>1E-3</v>
      </c>
      <c r="M4" t="s">
        <v>4</v>
      </c>
      <c r="N4" t="s">
        <v>19</v>
      </c>
      <c r="O4" s="8">
        <v>1</v>
      </c>
      <c r="P4" t="s">
        <v>40</v>
      </c>
      <c r="Q4" s="8">
        <v>0</v>
      </c>
    </row>
    <row r="5" spans="1:17" x14ac:dyDescent="0.45">
      <c r="A5" t="s">
        <v>5</v>
      </c>
      <c r="B5" t="s">
        <v>19</v>
      </c>
      <c r="C5" s="9">
        <v>0.97899999999999998</v>
      </c>
      <c r="D5" t="s">
        <v>15</v>
      </c>
      <c r="E5" s="8">
        <v>1.9E-2</v>
      </c>
      <c r="G5" t="s">
        <v>5</v>
      </c>
      <c r="H5" t="s">
        <v>19</v>
      </c>
      <c r="I5" s="8">
        <v>0.999</v>
      </c>
      <c r="J5" t="s">
        <v>20</v>
      </c>
      <c r="K5" s="8">
        <v>1E-3</v>
      </c>
      <c r="M5" t="s">
        <v>5</v>
      </c>
      <c r="N5" t="s">
        <v>19</v>
      </c>
      <c r="O5" s="8">
        <v>0.999</v>
      </c>
      <c r="P5" t="s">
        <v>40</v>
      </c>
      <c r="Q5" s="8">
        <v>0</v>
      </c>
    </row>
    <row r="6" spans="1:17" x14ac:dyDescent="0.45">
      <c r="A6" t="s">
        <v>6</v>
      </c>
      <c r="B6" t="s">
        <v>19</v>
      </c>
      <c r="C6" s="9">
        <v>0.996</v>
      </c>
      <c r="D6" t="s">
        <v>20</v>
      </c>
      <c r="E6" s="8">
        <v>4.0000000000000001E-3</v>
      </c>
      <c r="G6" t="s">
        <v>6</v>
      </c>
      <c r="H6" t="s">
        <v>19</v>
      </c>
      <c r="I6" s="8">
        <v>0.998</v>
      </c>
      <c r="J6" t="s">
        <v>20</v>
      </c>
      <c r="K6" s="8">
        <v>2E-3</v>
      </c>
      <c r="M6" t="s">
        <v>6</v>
      </c>
      <c r="N6" t="s">
        <v>19</v>
      </c>
      <c r="O6" s="8">
        <v>0.998</v>
      </c>
      <c r="P6" t="s">
        <v>20</v>
      </c>
      <c r="Q6" s="8">
        <v>2E-3</v>
      </c>
    </row>
    <row r="7" spans="1:17" x14ac:dyDescent="0.45">
      <c r="A7" t="s">
        <v>7</v>
      </c>
      <c r="B7" t="s">
        <v>19</v>
      </c>
      <c r="C7" s="9">
        <v>0.998</v>
      </c>
      <c r="D7" t="s">
        <v>20</v>
      </c>
      <c r="E7" s="8">
        <v>1E-3</v>
      </c>
      <c r="G7" t="s">
        <v>7</v>
      </c>
      <c r="H7" t="s">
        <v>19</v>
      </c>
      <c r="I7" s="8">
        <v>0.999</v>
      </c>
      <c r="J7" t="s">
        <v>20</v>
      </c>
      <c r="K7" s="8">
        <v>1E-3</v>
      </c>
      <c r="M7" t="s">
        <v>7</v>
      </c>
      <c r="N7" t="s">
        <v>19</v>
      </c>
      <c r="O7" s="8">
        <v>0.999</v>
      </c>
      <c r="P7" t="s">
        <v>20</v>
      </c>
      <c r="Q7" s="8">
        <v>1E-3</v>
      </c>
    </row>
    <row r="8" spans="1:17" x14ac:dyDescent="0.45">
      <c r="A8" t="s">
        <v>8</v>
      </c>
      <c r="B8" t="s">
        <v>19</v>
      </c>
      <c r="C8" s="9">
        <v>0.995</v>
      </c>
      <c r="D8" t="s">
        <v>24</v>
      </c>
      <c r="E8" s="8">
        <v>4.0000000000000001E-3</v>
      </c>
      <c r="G8" t="s">
        <v>8</v>
      </c>
      <c r="H8" t="s">
        <v>19</v>
      </c>
      <c r="I8" s="8">
        <v>0.999</v>
      </c>
      <c r="J8" t="s">
        <v>40</v>
      </c>
      <c r="K8" s="8">
        <v>0</v>
      </c>
      <c r="M8" t="s">
        <v>8</v>
      </c>
      <c r="N8" t="s">
        <v>19</v>
      </c>
      <c r="O8" s="8">
        <v>0.93300000000000005</v>
      </c>
      <c r="P8" t="s">
        <v>15</v>
      </c>
      <c r="Q8" s="8">
        <v>6.6000000000000003E-2</v>
      </c>
    </row>
    <row r="9" spans="1:17" x14ac:dyDescent="0.45">
      <c r="A9" t="s">
        <v>9</v>
      </c>
      <c r="B9" t="s">
        <v>19</v>
      </c>
      <c r="C9" s="9">
        <v>0.999</v>
      </c>
      <c r="D9" t="s">
        <v>20</v>
      </c>
      <c r="E9" s="8">
        <v>1E-3</v>
      </c>
      <c r="G9" t="s">
        <v>9</v>
      </c>
      <c r="H9" t="s">
        <v>19</v>
      </c>
      <c r="I9" s="8">
        <v>0.999</v>
      </c>
      <c r="J9" t="s">
        <v>20</v>
      </c>
      <c r="K9" s="8">
        <v>1E-3</v>
      </c>
      <c r="M9" t="s">
        <v>9</v>
      </c>
      <c r="N9" t="s">
        <v>19</v>
      </c>
      <c r="O9" s="8">
        <v>0.999</v>
      </c>
      <c r="P9" t="s">
        <v>20</v>
      </c>
      <c r="Q9" s="8">
        <v>1E-3</v>
      </c>
    </row>
    <row r="10" spans="1:17" x14ac:dyDescent="0.45">
      <c r="A10" t="s">
        <v>10</v>
      </c>
      <c r="B10" t="s">
        <v>19</v>
      </c>
      <c r="C10" s="9">
        <v>0.99099999999999999</v>
      </c>
      <c r="D10" t="s">
        <v>15</v>
      </c>
      <c r="E10" s="8">
        <v>6.0000000000000001E-3</v>
      </c>
      <c r="G10" t="s">
        <v>10</v>
      </c>
      <c r="H10" t="s">
        <v>19</v>
      </c>
      <c r="I10" s="8">
        <v>0.998</v>
      </c>
      <c r="J10" t="s">
        <v>20</v>
      </c>
      <c r="K10" s="8">
        <v>2E-3</v>
      </c>
      <c r="M10" t="s">
        <v>10</v>
      </c>
      <c r="N10" t="s">
        <v>19</v>
      </c>
      <c r="O10" s="8">
        <v>1</v>
      </c>
      <c r="P10" t="s">
        <v>40</v>
      </c>
      <c r="Q10" s="8">
        <v>0</v>
      </c>
    </row>
    <row r="11" spans="1:17" x14ac:dyDescent="0.45">
      <c r="A11" t="s">
        <v>11</v>
      </c>
      <c r="B11" t="s">
        <v>19</v>
      </c>
      <c r="C11" s="9">
        <v>0.99399999999999999</v>
      </c>
      <c r="D11" t="s">
        <v>15</v>
      </c>
      <c r="E11" s="8">
        <v>4.0000000000000001E-3</v>
      </c>
      <c r="G11" t="s">
        <v>11</v>
      </c>
      <c r="H11" t="s">
        <v>19</v>
      </c>
      <c r="I11" s="8">
        <v>0.997</v>
      </c>
      <c r="J11" t="s">
        <v>20</v>
      </c>
      <c r="K11" s="8">
        <v>3.0000000000000001E-3</v>
      </c>
      <c r="M11" t="s">
        <v>11</v>
      </c>
      <c r="N11" t="s">
        <v>19</v>
      </c>
      <c r="O11" s="8">
        <v>0.998</v>
      </c>
      <c r="P11" t="s">
        <v>20</v>
      </c>
      <c r="Q11" s="8">
        <v>2E-3</v>
      </c>
    </row>
    <row r="12" spans="1:17" x14ac:dyDescent="0.45">
      <c r="A12" t="s">
        <v>23</v>
      </c>
      <c r="B12" t="s">
        <v>19</v>
      </c>
      <c r="C12" s="9">
        <v>0.61</v>
      </c>
      <c r="D12" t="s">
        <v>15</v>
      </c>
      <c r="E12" s="8">
        <v>0.379</v>
      </c>
      <c r="G12" t="s">
        <v>23</v>
      </c>
      <c r="H12" t="s">
        <v>19</v>
      </c>
      <c r="I12" s="8">
        <v>0.996</v>
      </c>
      <c r="J12" t="s">
        <v>20</v>
      </c>
      <c r="K12" s="8">
        <v>4.0000000000000001E-3</v>
      </c>
      <c r="M12" t="s">
        <v>23</v>
      </c>
      <c r="N12" t="s">
        <v>19</v>
      </c>
      <c r="O12" s="8">
        <v>0.999</v>
      </c>
      <c r="P12" t="s">
        <v>20</v>
      </c>
      <c r="Q12" s="8">
        <v>1E-3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0.95609999999999995</v>
      </c>
      <c r="D14" t="s">
        <v>13</v>
      </c>
      <c r="E14" s="13">
        <f>SUM(E3:E12)/B15</f>
        <v>4.1900000000000007E-2</v>
      </c>
      <c r="G14" t="s">
        <v>28</v>
      </c>
      <c r="H14" s="4" t="s">
        <v>12</v>
      </c>
      <c r="I14" s="13">
        <f>SUM(I3:I12)/H15</f>
        <v>0.99839999999999995</v>
      </c>
      <c r="J14" t="s">
        <v>13</v>
      </c>
      <c r="K14" s="13">
        <f>SUM(K3:K12)/H15</f>
        <v>1.5E-3</v>
      </c>
      <c r="M14" t="s">
        <v>28</v>
      </c>
      <c r="N14" s="4" t="s">
        <v>12</v>
      </c>
      <c r="O14" s="13">
        <f>SUM(O3:O12)/N15</f>
        <v>0.99229999999999996</v>
      </c>
      <c r="P14" t="s">
        <v>13</v>
      </c>
      <c r="Q14" s="13">
        <f>SUM(Q3:Q12)/N15</f>
        <v>7.5000000000000015E-3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2.0000000000000018E-3</v>
      </c>
      <c r="G15" s="19" t="s">
        <v>42</v>
      </c>
      <c r="H15">
        <f>10-COUNTIF(H3:H12,"None")</f>
        <v>10</v>
      </c>
      <c r="J15" t="s">
        <v>41</v>
      </c>
      <c r="K15" s="13">
        <f>1-((I14+K14)/1)</f>
        <v>1.0000000000010001E-4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2.00000000000089E-4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1</v>
      </c>
      <c r="E18" s="4">
        <f t="shared" ref="E18:E25" si="2">D18/SUM(D$18:D$25)</f>
        <v>0.1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4</v>
      </c>
      <c r="E19" s="4">
        <f t="shared" si="2"/>
        <v>0.4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0</v>
      </c>
      <c r="K19" s="4">
        <f t="shared" ref="K19:K25" si="11">J19/SUM(J$18:J$25)</f>
        <v>0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2</v>
      </c>
      <c r="Q19" s="4">
        <f t="shared" ref="Q19:Q25" si="14">P19/SUM(P$18:P$25)</f>
        <v>0.2857142857142857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0</v>
      </c>
      <c r="E22" s="4">
        <f t="shared" si="2"/>
        <v>0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0</v>
      </c>
      <c r="K22" s="4">
        <f t="shared" si="11"/>
        <v>0</v>
      </c>
      <c r="M22" t="str">
        <f t="shared" si="12"/>
        <v>Happiness</v>
      </c>
      <c r="N22">
        <f t="shared" si="5"/>
        <v>0</v>
      </c>
      <c r="O22" s="4">
        <f t="shared" si="13"/>
        <v>0</v>
      </c>
      <c r="P22">
        <f t="shared" si="6"/>
        <v>0</v>
      </c>
      <c r="Q22" s="4">
        <f t="shared" si="14"/>
        <v>0</v>
      </c>
    </row>
    <row r="23" spans="1:17" x14ac:dyDescent="0.45">
      <c r="A23" t="str">
        <f t="shared" si="7"/>
        <v>Neutral</v>
      </c>
      <c r="B23">
        <f t="shared" si="0"/>
        <v>10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10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10</v>
      </c>
      <c r="O23" s="4">
        <f t="shared" si="13"/>
        <v>1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4</v>
      </c>
      <c r="E24" s="4">
        <f t="shared" si="2"/>
        <v>0.4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8</v>
      </c>
      <c r="K24" s="4">
        <f t="shared" si="11"/>
        <v>1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5</v>
      </c>
      <c r="Q24" s="4">
        <f t="shared" si="14"/>
        <v>0.7142857142857143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1</v>
      </c>
      <c r="E25" s="4">
        <f t="shared" si="2"/>
        <v>0.1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5"/>
      <c r="B28" s="38" t="s">
        <v>12</v>
      </c>
      <c r="C28" s="38"/>
      <c r="D28" s="38"/>
      <c r="E28" s="25"/>
      <c r="G28" s="25"/>
      <c r="H28" s="38" t="s">
        <v>12</v>
      </c>
      <c r="I28" s="38"/>
      <c r="J28" s="38"/>
      <c r="K28" s="25"/>
      <c r="M28" s="25"/>
      <c r="N28" s="38" t="s">
        <v>12</v>
      </c>
      <c r="O28" s="38"/>
      <c r="P28" s="38"/>
      <c r="Q28" s="25"/>
    </row>
    <row r="29" spans="1:17" x14ac:dyDescent="0.45">
      <c r="A29" s="25"/>
      <c r="B29" s="25" t="s">
        <v>35</v>
      </c>
      <c r="C29" s="25" t="s">
        <v>36</v>
      </c>
      <c r="D29" s="25" t="s">
        <v>37</v>
      </c>
      <c r="E29" s="25"/>
      <c r="G29" s="25"/>
      <c r="H29" s="25" t="s">
        <v>35</v>
      </c>
      <c r="I29" s="25" t="s">
        <v>36</v>
      </c>
      <c r="J29" s="25" t="s">
        <v>37</v>
      </c>
      <c r="K29" s="25"/>
      <c r="M29" s="25"/>
      <c r="N29" s="25" t="s">
        <v>35</v>
      </c>
      <c r="O29" s="25" t="s">
        <v>36</v>
      </c>
      <c r="P29" s="25" t="s">
        <v>37</v>
      </c>
      <c r="Q29" s="25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 t="e">
        <f>_xlfn.MODE.SNGL(C3:C7)</f>
        <v>#N/A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>
        <f>_xlfn.MODE.SNGL(I3:I7)</f>
        <v>0.999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>
        <f>_xlfn.MODE.SNGL(O3:O7)</f>
        <v>0.998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8"/>
        <v>0</v>
      </c>
      <c r="I34" s="8">
        <f t="shared" si="19"/>
        <v>0</v>
      </c>
      <c r="K34" s="9"/>
      <c r="M34" t="s">
        <v>18</v>
      </c>
      <c r="N34" s="8">
        <f t="shared" si="20"/>
        <v>0</v>
      </c>
      <c r="O34" s="8">
        <f t="shared" si="17"/>
        <v>0</v>
      </c>
      <c r="Q34" s="9"/>
    </row>
    <row r="35" spans="1:18" x14ac:dyDescent="0.45">
      <c r="A35" t="s">
        <v>19</v>
      </c>
      <c r="B35" s="8">
        <f t="shared" si="15"/>
        <v>0.95609999999999995</v>
      </c>
      <c r="C35" s="8">
        <f t="shared" si="16"/>
        <v>0.99550000000000005</v>
      </c>
      <c r="E35" s="9"/>
      <c r="G35" t="s">
        <v>19</v>
      </c>
      <c r="H35" s="8">
        <f t="shared" si="18"/>
        <v>0.99839999999999995</v>
      </c>
      <c r="I35" s="8">
        <f t="shared" si="19"/>
        <v>0.999</v>
      </c>
      <c r="K35" s="9"/>
      <c r="M35" t="s">
        <v>19</v>
      </c>
      <c r="N35" s="8">
        <f t="shared" si="20"/>
        <v>0.99229999999999996</v>
      </c>
      <c r="O35" s="8">
        <f t="shared" si="17"/>
        <v>0.999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5"/>
      <c r="B38" s="38" t="s">
        <v>13</v>
      </c>
      <c r="C38" s="38"/>
      <c r="D38" s="38"/>
      <c r="E38" s="25"/>
      <c r="G38" s="25"/>
      <c r="H38" s="38" t="s">
        <v>13</v>
      </c>
      <c r="I38" s="38"/>
      <c r="J38" s="38"/>
      <c r="K38" s="25"/>
      <c r="M38" s="25"/>
      <c r="N38" s="38" t="s">
        <v>13</v>
      </c>
      <c r="O38" s="38"/>
      <c r="P38" s="38"/>
      <c r="Q38" s="25"/>
    </row>
    <row r="39" spans="1:18" x14ac:dyDescent="0.45">
      <c r="A39" s="25"/>
      <c r="B39" s="25" t="s">
        <v>35</v>
      </c>
      <c r="C39" s="25" t="s">
        <v>36</v>
      </c>
      <c r="D39" s="25" t="s">
        <v>37</v>
      </c>
      <c r="E39" s="25"/>
      <c r="G39" s="25"/>
      <c r="H39" s="25" t="s">
        <v>35</v>
      </c>
      <c r="I39" s="25" t="s">
        <v>36</v>
      </c>
      <c r="J39" s="25" t="s">
        <v>37</v>
      </c>
      <c r="K39" s="25"/>
      <c r="M39" s="25"/>
      <c r="N39" s="25" t="s">
        <v>35</v>
      </c>
      <c r="O39" s="25" t="s">
        <v>36</v>
      </c>
      <c r="P39" s="25" t="s">
        <v>37</v>
      </c>
      <c r="Q39" s="25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0.10200000000000001</v>
      </c>
      <c r="C41" s="8">
        <f t="shared" si="22"/>
        <v>1.2500000000000001E-2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0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0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3.4000000000000002E-2</v>
      </c>
      <c r="O41" s="8">
        <f t="shared" si="23"/>
        <v>3.4000000000000002E-2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0</v>
      </c>
      <c r="C44" s="8">
        <f t="shared" si="22"/>
        <v>0</v>
      </c>
      <c r="E44" s="9"/>
      <c r="G44" t="s">
        <v>18</v>
      </c>
      <c r="H44" s="8">
        <f t="shared" si="24"/>
        <v>0</v>
      </c>
      <c r="I44" s="8">
        <f t="shared" si="25"/>
        <v>0</v>
      </c>
      <c r="K44" s="9"/>
      <c r="M44" t="s">
        <v>18</v>
      </c>
      <c r="N44" s="8">
        <f t="shared" si="26"/>
        <v>0</v>
      </c>
      <c r="O44" s="8">
        <f t="shared" si="23"/>
        <v>0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</v>
      </c>
      <c r="O45" s="8">
        <f t="shared" si="23"/>
        <v>0</v>
      </c>
      <c r="Q45" s="9"/>
    </row>
    <row r="46" spans="1:18" x14ac:dyDescent="0.45">
      <c r="A46" t="s">
        <v>20</v>
      </c>
      <c r="B46" s="8">
        <f t="shared" si="21"/>
        <v>1.75E-3</v>
      </c>
      <c r="C46" s="8">
        <f t="shared" si="22"/>
        <v>1E-3</v>
      </c>
      <c r="E46" s="8"/>
      <c r="G46" t="s">
        <v>20</v>
      </c>
      <c r="H46" s="8">
        <f t="shared" si="24"/>
        <v>1.8749999999999999E-3</v>
      </c>
      <c r="I46" s="8">
        <f t="shared" si="25"/>
        <v>1.5E-3</v>
      </c>
      <c r="K46" s="8"/>
      <c r="M46" t="s">
        <v>20</v>
      </c>
      <c r="N46" s="8">
        <f t="shared" si="26"/>
        <v>1.4E-3</v>
      </c>
      <c r="O46" s="8">
        <f t="shared" si="23"/>
        <v>1E-3</v>
      </c>
      <c r="Q46" s="8"/>
    </row>
    <row r="47" spans="1:18" x14ac:dyDescent="0.45">
      <c r="A47" t="s">
        <v>24</v>
      </c>
      <c r="B47" s="8">
        <f t="shared" si="21"/>
        <v>4.0000000000000001E-3</v>
      </c>
      <c r="C47" s="8">
        <f t="shared" si="22"/>
        <v>4.0000000000000001E-3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0F3E-C2B5-4C2A-B6E8-11009DAD0D90}">
  <dimension ref="A1:R60"/>
  <sheetViews>
    <sheetView workbookViewId="0">
      <selection activeCell="Q12" sqref="Q12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18</v>
      </c>
      <c r="C3" s="9">
        <v>0.82899999999999996</v>
      </c>
      <c r="D3" t="s">
        <v>19</v>
      </c>
      <c r="E3" s="8">
        <v>0.16600000000000001</v>
      </c>
      <c r="G3" t="s">
        <v>3</v>
      </c>
      <c r="H3" t="s">
        <v>19</v>
      </c>
      <c r="I3" s="8">
        <v>0.60799999999999998</v>
      </c>
      <c r="J3" t="s">
        <v>18</v>
      </c>
      <c r="K3" s="8">
        <v>0.32800000000000001</v>
      </c>
      <c r="M3" t="s">
        <v>3</v>
      </c>
      <c r="N3" t="s">
        <v>18</v>
      </c>
      <c r="O3" s="8">
        <v>0.98099999999999998</v>
      </c>
      <c r="P3" t="s">
        <v>19</v>
      </c>
      <c r="Q3" s="8">
        <v>1.9E-2</v>
      </c>
    </row>
    <row r="4" spans="1:17" x14ac:dyDescent="0.45">
      <c r="A4" t="s">
        <v>4</v>
      </c>
      <c r="B4" t="s">
        <v>18</v>
      </c>
      <c r="C4" s="9">
        <v>0.91</v>
      </c>
      <c r="D4" t="s">
        <v>19</v>
      </c>
      <c r="E4" s="8">
        <v>8.7999999999999995E-2</v>
      </c>
      <c r="G4" t="s">
        <v>4</v>
      </c>
      <c r="H4" t="s">
        <v>19</v>
      </c>
      <c r="I4" s="8">
        <v>0.80100000000000005</v>
      </c>
      <c r="J4" t="s">
        <v>18</v>
      </c>
      <c r="K4" s="8">
        <v>0.16</v>
      </c>
      <c r="M4" t="s">
        <v>4</v>
      </c>
      <c r="N4" t="s">
        <v>18</v>
      </c>
      <c r="O4" s="8">
        <v>0.61699999999999999</v>
      </c>
      <c r="P4" t="s">
        <v>19</v>
      </c>
      <c r="Q4" s="8">
        <v>0.36499999999999999</v>
      </c>
    </row>
    <row r="5" spans="1:17" x14ac:dyDescent="0.45">
      <c r="A5" t="s">
        <v>5</v>
      </c>
      <c r="B5" t="s">
        <v>19</v>
      </c>
      <c r="C5" s="9">
        <v>0.67100000000000004</v>
      </c>
      <c r="D5" t="s">
        <v>18</v>
      </c>
      <c r="E5" s="8">
        <v>0.318</v>
      </c>
      <c r="G5" t="s">
        <v>5</v>
      </c>
      <c r="H5" t="s">
        <v>19</v>
      </c>
      <c r="I5" s="8">
        <v>0.86899999999999999</v>
      </c>
      <c r="J5" t="s">
        <v>16</v>
      </c>
      <c r="K5" s="8">
        <v>0.10199999999999999</v>
      </c>
      <c r="M5" t="s">
        <v>5</v>
      </c>
      <c r="N5" t="s">
        <v>19</v>
      </c>
      <c r="O5" s="8">
        <v>0.53300000000000003</v>
      </c>
      <c r="P5" t="s">
        <v>18</v>
      </c>
      <c r="Q5" s="8">
        <v>0.46300000000000002</v>
      </c>
    </row>
    <row r="6" spans="1:17" x14ac:dyDescent="0.45">
      <c r="A6" t="s">
        <v>6</v>
      </c>
      <c r="B6" t="s">
        <v>18</v>
      </c>
      <c r="C6" s="9">
        <v>0.69699999999999995</v>
      </c>
      <c r="D6" t="s">
        <v>19</v>
      </c>
      <c r="E6" s="8">
        <v>0.30099999999999999</v>
      </c>
      <c r="G6" t="s">
        <v>6</v>
      </c>
      <c r="H6" t="s">
        <v>19</v>
      </c>
      <c r="I6" s="8">
        <v>0.95199999999999996</v>
      </c>
      <c r="J6" t="s">
        <v>16</v>
      </c>
      <c r="K6" s="8">
        <v>3.3000000000000002E-2</v>
      </c>
      <c r="M6" t="s">
        <v>6</v>
      </c>
      <c r="N6" t="s">
        <v>19</v>
      </c>
      <c r="O6" s="8">
        <v>0.61299999999999999</v>
      </c>
      <c r="P6" t="s">
        <v>18</v>
      </c>
      <c r="Q6" s="8">
        <v>0.37</v>
      </c>
    </row>
    <row r="7" spans="1:17" x14ac:dyDescent="0.45">
      <c r="A7" t="s">
        <v>7</v>
      </c>
      <c r="B7" t="s">
        <v>18</v>
      </c>
      <c r="C7" s="9">
        <v>0.88600000000000001</v>
      </c>
      <c r="D7" t="s">
        <v>19</v>
      </c>
      <c r="E7" s="8">
        <v>0.113</v>
      </c>
      <c r="G7" t="s">
        <v>7</v>
      </c>
      <c r="H7" t="s">
        <v>19</v>
      </c>
      <c r="I7" s="8">
        <v>0.94499999999999995</v>
      </c>
      <c r="J7" t="s">
        <v>16</v>
      </c>
      <c r="K7" s="8">
        <v>3.5999999999999997E-2</v>
      </c>
      <c r="M7" t="s">
        <v>7</v>
      </c>
      <c r="N7" t="s">
        <v>19</v>
      </c>
      <c r="O7" s="8">
        <v>0.96299999999999997</v>
      </c>
      <c r="P7" t="s">
        <v>16</v>
      </c>
      <c r="Q7" s="8">
        <v>1.7999999999999999E-2</v>
      </c>
    </row>
    <row r="8" spans="1:17" x14ac:dyDescent="0.45">
      <c r="A8" t="s">
        <v>8</v>
      </c>
      <c r="B8" t="s">
        <v>19</v>
      </c>
      <c r="C8" s="9">
        <v>0.57799999999999996</v>
      </c>
      <c r="D8" t="s">
        <v>18</v>
      </c>
      <c r="E8" s="8">
        <v>0.41199999999999998</v>
      </c>
      <c r="G8" t="s">
        <v>8</v>
      </c>
      <c r="H8" t="s">
        <v>19</v>
      </c>
      <c r="I8" s="8">
        <v>0.995</v>
      </c>
      <c r="J8" t="s">
        <v>20</v>
      </c>
      <c r="K8" s="8">
        <v>3.0000000000000001E-3</v>
      </c>
      <c r="M8" t="s">
        <v>8</v>
      </c>
      <c r="N8" t="s">
        <v>18</v>
      </c>
      <c r="O8" s="8">
        <v>0.97499999999999998</v>
      </c>
      <c r="P8" t="s">
        <v>19</v>
      </c>
      <c r="Q8" s="8">
        <v>2.4E-2</v>
      </c>
    </row>
    <row r="9" spans="1:17" x14ac:dyDescent="0.45">
      <c r="A9" t="s">
        <v>9</v>
      </c>
      <c r="B9" t="s">
        <v>19</v>
      </c>
      <c r="C9" s="9">
        <v>0.54100000000000004</v>
      </c>
      <c r="D9" t="s">
        <v>18</v>
      </c>
      <c r="E9" s="8">
        <v>0.44500000000000001</v>
      </c>
      <c r="G9" t="s">
        <v>9</v>
      </c>
      <c r="H9" t="s">
        <v>19</v>
      </c>
      <c r="I9" s="8">
        <v>0.91100000000000003</v>
      </c>
      <c r="J9" t="s">
        <v>18</v>
      </c>
      <c r="K9" s="8">
        <v>0.05</v>
      </c>
      <c r="M9" t="s">
        <v>9</v>
      </c>
      <c r="N9" t="s">
        <v>18</v>
      </c>
      <c r="O9" s="8">
        <v>0.88600000000000001</v>
      </c>
      <c r="P9" t="s">
        <v>19</v>
      </c>
      <c r="Q9" s="8">
        <v>0.113</v>
      </c>
    </row>
    <row r="10" spans="1:17" x14ac:dyDescent="0.45">
      <c r="A10" t="s">
        <v>10</v>
      </c>
      <c r="B10" t="s">
        <v>19</v>
      </c>
      <c r="C10" s="9">
        <v>0.67</v>
      </c>
      <c r="D10" t="s">
        <v>18</v>
      </c>
      <c r="E10" s="8">
        <v>0.31900000000000001</v>
      </c>
      <c r="G10" t="s">
        <v>10</v>
      </c>
      <c r="H10" t="s">
        <v>19</v>
      </c>
      <c r="I10" s="8">
        <v>0.92800000000000005</v>
      </c>
      <c r="J10" t="s">
        <v>15</v>
      </c>
      <c r="K10" s="8">
        <v>3.6999999999999998E-2</v>
      </c>
      <c r="M10" t="s">
        <v>10</v>
      </c>
      <c r="N10" t="s">
        <v>19</v>
      </c>
      <c r="O10" s="8">
        <v>0.93600000000000005</v>
      </c>
      <c r="P10" t="s">
        <v>15</v>
      </c>
      <c r="Q10" s="8">
        <v>2.5000000000000001E-2</v>
      </c>
    </row>
    <row r="11" spans="1:17" x14ac:dyDescent="0.45">
      <c r="A11" t="s">
        <v>11</v>
      </c>
      <c r="B11" t="s">
        <v>19</v>
      </c>
      <c r="C11" s="9">
        <v>0.995</v>
      </c>
      <c r="D11" t="s">
        <v>15</v>
      </c>
      <c r="E11" s="8">
        <v>2E-3</v>
      </c>
      <c r="G11" t="s">
        <v>11</v>
      </c>
      <c r="H11" t="s">
        <v>19</v>
      </c>
      <c r="I11" s="8">
        <v>0.92400000000000004</v>
      </c>
      <c r="J11" t="s">
        <v>16</v>
      </c>
      <c r="K11" s="8">
        <v>6.0999999999999999E-2</v>
      </c>
      <c r="M11" t="s">
        <v>11</v>
      </c>
      <c r="N11" t="s">
        <v>19</v>
      </c>
      <c r="O11" s="8">
        <v>0.999</v>
      </c>
      <c r="P11" t="s">
        <v>15</v>
      </c>
      <c r="Q11" s="8">
        <v>1E-3</v>
      </c>
    </row>
    <row r="12" spans="1:17" x14ac:dyDescent="0.45">
      <c r="A12" t="s">
        <v>23</v>
      </c>
      <c r="B12" t="s">
        <v>18</v>
      </c>
      <c r="C12" s="9">
        <v>0.89800000000000002</v>
      </c>
      <c r="D12" t="s">
        <v>19</v>
      </c>
      <c r="E12" s="8">
        <v>0.10199999999999999</v>
      </c>
      <c r="G12" t="s">
        <v>23</v>
      </c>
      <c r="H12" t="s">
        <v>19</v>
      </c>
      <c r="I12" s="8">
        <v>0.47299999999999998</v>
      </c>
      <c r="J12" t="s">
        <v>18</v>
      </c>
      <c r="K12" s="8">
        <v>0.39700000000000002</v>
      </c>
      <c r="M12" t="s">
        <v>23</v>
      </c>
      <c r="N12" t="s">
        <v>19</v>
      </c>
      <c r="O12" s="8">
        <v>0.99299999999999999</v>
      </c>
      <c r="P12" t="s">
        <v>18</v>
      </c>
      <c r="Q12" s="8">
        <v>3.0000000000000001E-3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0.76750000000000007</v>
      </c>
      <c r="D14" t="s">
        <v>13</v>
      </c>
      <c r="E14" s="13">
        <f>SUM(E3:E12)/B15</f>
        <v>0.22659999999999997</v>
      </c>
      <c r="G14" t="s">
        <v>28</v>
      </c>
      <c r="H14" s="4" t="s">
        <v>12</v>
      </c>
      <c r="I14" s="13">
        <f>SUM(I3:I12)/H15</f>
        <v>0.84060000000000001</v>
      </c>
      <c r="J14" t="s">
        <v>13</v>
      </c>
      <c r="K14" s="13">
        <f>SUM(K3:K12)/H15</f>
        <v>0.1207</v>
      </c>
      <c r="M14" t="s">
        <v>28</v>
      </c>
      <c r="N14" s="4" t="s">
        <v>12</v>
      </c>
      <c r="O14" s="13">
        <f>SUM(O3:O12)/N15</f>
        <v>0.84959999999999991</v>
      </c>
      <c r="P14" t="s">
        <v>13</v>
      </c>
      <c r="Q14" s="13">
        <f>SUM(Q3:Q12)/N15</f>
        <v>0.14009999999999997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5.9000000000000163E-3</v>
      </c>
      <c r="G15" s="19" t="s">
        <v>42</v>
      </c>
      <c r="H15">
        <f>10-COUNTIF(H3:H12,"None")</f>
        <v>10</v>
      </c>
      <c r="J15" t="s">
        <v>41</v>
      </c>
      <c r="K15" s="13">
        <f>1-((I14+K14)/1)</f>
        <v>3.8699999999999957E-2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1.0300000000000087E-2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1</v>
      </c>
      <c r="E19" s="4">
        <f t="shared" si="2"/>
        <v>0.1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1</v>
      </c>
      <c r="K19" s="4">
        <f t="shared" ref="K19:K25" si="11">J19/SUM(J$18:J$25)</f>
        <v>0.1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2</v>
      </c>
      <c r="Q19" s="4">
        <f t="shared" ref="Q19:Q25" si="14">P19/SUM(P$18:P$25)</f>
        <v>0.2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4</v>
      </c>
      <c r="K20" s="4">
        <f t="shared" si="11"/>
        <v>0.4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1</v>
      </c>
      <c r="Q20" s="4">
        <f t="shared" si="14"/>
        <v>0.1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5</v>
      </c>
      <c r="C22" s="4">
        <f t="shared" si="8"/>
        <v>0.5</v>
      </c>
      <c r="D22">
        <f t="shared" si="1"/>
        <v>4</v>
      </c>
      <c r="E22" s="4">
        <f t="shared" si="2"/>
        <v>0.4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4</v>
      </c>
      <c r="K22" s="4">
        <f t="shared" si="11"/>
        <v>0.4</v>
      </c>
      <c r="M22" t="str">
        <f t="shared" si="12"/>
        <v>Happiness</v>
      </c>
      <c r="N22">
        <f t="shared" si="5"/>
        <v>4</v>
      </c>
      <c r="O22" s="4">
        <f t="shared" si="13"/>
        <v>0.4</v>
      </c>
      <c r="P22">
        <f t="shared" si="6"/>
        <v>3</v>
      </c>
      <c r="Q22" s="4">
        <f t="shared" si="14"/>
        <v>0.3</v>
      </c>
    </row>
    <row r="23" spans="1:17" x14ac:dyDescent="0.45">
      <c r="A23" t="str">
        <f t="shared" si="7"/>
        <v>Neutral</v>
      </c>
      <c r="B23">
        <f t="shared" si="0"/>
        <v>5</v>
      </c>
      <c r="C23" s="4">
        <f t="shared" si="8"/>
        <v>0.5</v>
      </c>
      <c r="D23">
        <f t="shared" si="1"/>
        <v>5</v>
      </c>
      <c r="E23" s="4">
        <f t="shared" si="2"/>
        <v>0.5</v>
      </c>
      <c r="G23" t="str">
        <f t="shared" si="9"/>
        <v>Neutral</v>
      </c>
      <c r="H23">
        <f t="shared" si="3"/>
        <v>10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6</v>
      </c>
      <c r="O23" s="4">
        <f t="shared" si="13"/>
        <v>0.6</v>
      </c>
      <c r="P23">
        <f t="shared" si="6"/>
        <v>4</v>
      </c>
      <c r="Q23" s="4">
        <f t="shared" si="14"/>
        <v>0.4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0</v>
      </c>
      <c r="E24" s="4">
        <f t="shared" si="2"/>
        <v>0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1</v>
      </c>
      <c r="K24" s="4">
        <f t="shared" si="11"/>
        <v>0.1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0</v>
      </c>
      <c r="Q24" s="4">
        <f t="shared" si="14"/>
        <v>0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5"/>
      <c r="B28" s="38" t="s">
        <v>12</v>
      </c>
      <c r="C28" s="38"/>
      <c r="D28" s="38"/>
      <c r="E28" s="25"/>
      <c r="G28" s="25"/>
      <c r="H28" s="38" t="s">
        <v>12</v>
      </c>
      <c r="I28" s="38"/>
      <c r="J28" s="38"/>
      <c r="K28" s="25"/>
      <c r="M28" s="25"/>
      <c r="N28" s="38" t="s">
        <v>12</v>
      </c>
      <c r="O28" s="38"/>
      <c r="P28" s="38"/>
      <c r="Q28" s="25"/>
    </row>
    <row r="29" spans="1:17" x14ac:dyDescent="0.45">
      <c r="A29" s="25"/>
      <c r="B29" s="25" t="s">
        <v>35</v>
      </c>
      <c r="C29" s="25" t="s">
        <v>36</v>
      </c>
      <c r="D29" s="25" t="s">
        <v>37</v>
      </c>
      <c r="E29" s="25"/>
      <c r="G29" s="25"/>
      <c r="H29" s="25" t="s">
        <v>35</v>
      </c>
      <c r="I29" s="25" t="s">
        <v>36</v>
      </c>
      <c r="J29" s="25" t="s">
        <v>37</v>
      </c>
      <c r="K29" s="25"/>
      <c r="M29" s="25"/>
      <c r="N29" s="25" t="s">
        <v>35</v>
      </c>
      <c r="O29" s="25" t="s">
        <v>36</v>
      </c>
      <c r="P29" s="25" t="s">
        <v>37</v>
      </c>
      <c r="Q29" s="25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 t="e">
        <f>_xlfn.MODE.SNGL(C3:C7)</f>
        <v>#N/A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 t="e">
        <f>_xlfn.MODE.SNGL(I3:I7)</f>
        <v>#N/A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 t="e">
        <f>_xlfn.MODE.SNGL(O3:O7)</f>
        <v>#N/A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0.84399999999999997</v>
      </c>
      <c r="C34" s="8">
        <f t="shared" si="16"/>
        <v>0.88600000000000001</v>
      </c>
      <c r="E34" s="9"/>
      <c r="G34" t="s">
        <v>18</v>
      </c>
      <c r="H34" s="8">
        <f t="shared" si="18"/>
        <v>0</v>
      </c>
      <c r="I34" s="8">
        <f t="shared" si="19"/>
        <v>0</v>
      </c>
      <c r="K34" s="9"/>
      <c r="M34" t="s">
        <v>18</v>
      </c>
      <c r="N34" s="8">
        <f t="shared" si="20"/>
        <v>0.86475000000000002</v>
      </c>
      <c r="O34" s="8">
        <f t="shared" si="17"/>
        <v>0.93049999999999999</v>
      </c>
      <c r="Q34" s="9"/>
    </row>
    <row r="35" spans="1:18" x14ac:dyDescent="0.45">
      <c r="A35" t="s">
        <v>19</v>
      </c>
      <c r="B35" s="8">
        <f t="shared" si="15"/>
        <v>0.69100000000000006</v>
      </c>
      <c r="C35" s="8">
        <f t="shared" si="16"/>
        <v>0.67</v>
      </c>
      <c r="E35" s="9"/>
      <c r="G35" t="s">
        <v>19</v>
      </c>
      <c r="H35" s="8">
        <f t="shared" si="18"/>
        <v>0.84060000000000001</v>
      </c>
      <c r="I35" s="8">
        <f t="shared" si="19"/>
        <v>0.91749999999999998</v>
      </c>
      <c r="K35" s="9"/>
      <c r="M35" t="s">
        <v>19</v>
      </c>
      <c r="N35" s="8">
        <f t="shared" si="20"/>
        <v>0.83950000000000002</v>
      </c>
      <c r="O35" s="8">
        <f t="shared" si="17"/>
        <v>0.94950000000000001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5"/>
      <c r="B38" s="38" t="s">
        <v>13</v>
      </c>
      <c r="C38" s="38"/>
      <c r="D38" s="38"/>
      <c r="E38" s="25"/>
      <c r="G38" s="25"/>
      <c r="H38" s="38" t="s">
        <v>13</v>
      </c>
      <c r="I38" s="38"/>
      <c r="J38" s="38"/>
      <c r="K38" s="25"/>
      <c r="M38" s="25"/>
      <c r="N38" s="38" t="s">
        <v>13</v>
      </c>
      <c r="O38" s="38"/>
      <c r="P38" s="38"/>
      <c r="Q38" s="25"/>
    </row>
    <row r="39" spans="1:18" x14ac:dyDescent="0.45">
      <c r="A39" s="25"/>
      <c r="B39" s="25" t="s">
        <v>35</v>
      </c>
      <c r="C39" s="25" t="s">
        <v>36</v>
      </c>
      <c r="D39" s="25" t="s">
        <v>37</v>
      </c>
      <c r="E39" s="25"/>
      <c r="G39" s="25"/>
      <c r="H39" s="25" t="s">
        <v>35</v>
      </c>
      <c r="I39" s="25" t="s">
        <v>36</v>
      </c>
      <c r="J39" s="25" t="s">
        <v>37</v>
      </c>
      <c r="K39" s="25"/>
      <c r="M39" s="25"/>
      <c r="N39" s="25" t="s">
        <v>35</v>
      </c>
      <c r="O39" s="25" t="s">
        <v>36</v>
      </c>
      <c r="P39" s="25" t="s">
        <v>37</v>
      </c>
      <c r="Q39" s="25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2E-3</v>
      </c>
      <c r="C41" s="8">
        <f t="shared" si="22"/>
        <v>2E-3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3.6999999999999998E-2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3.6999999999999998E-2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1.3000000000000001E-2</v>
      </c>
      <c r="O41" s="8">
        <f t="shared" si="23"/>
        <v>1.3000000000000001E-2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5.8000000000000003E-2</v>
      </c>
      <c r="I42" s="8">
        <f t="shared" si="25"/>
        <v>4.8500000000000001E-2</v>
      </c>
      <c r="M42" t="s">
        <v>16</v>
      </c>
      <c r="N42" s="8">
        <f t="shared" si="26"/>
        <v>1.7999999999999999E-2</v>
      </c>
      <c r="O42" s="8">
        <f t="shared" si="23"/>
        <v>1.7999999999999999E-2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0.3735</v>
      </c>
      <c r="C44" s="8">
        <f t="shared" si="22"/>
        <v>0.36549999999999999</v>
      </c>
      <c r="E44" s="9"/>
      <c r="G44" t="s">
        <v>18</v>
      </c>
      <c r="H44" s="8">
        <f t="shared" si="24"/>
        <v>0.23375000000000001</v>
      </c>
      <c r="I44" s="8">
        <f t="shared" si="25"/>
        <v>0.24399999999999999</v>
      </c>
      <c r="K44" s="9"/>
      <c r="M44" t="s">
        <v>18</v>
      </c>
      <c r="N44" s="8">
        <f t="shared" si="26"/>
        <v>0.27866666666666667</v>
      </c>
      <c r="O44" s="8">
        <f t="shared" si="23"/>
        <v>0.37</v>
      </c>
      <c r="Q44" s="9"/>
    </row>
    <row r="45" spans="1:18" x14ac:dyDescent="0.45">
      <c r="A45" t="s">
        <v>19</v>
      </c>
      <c r="B45" s="8">
        <f t="shared" si="21"/>
        <v>0.15399999999999997</v>
      </c>
      <c r="C45" s="8">
        <f t="shared" si="22"/>
        <v>0.113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0.13025</v>
      </c>
      <c r="O45" s="8">
        <f t="shared" si="23"/>
        <v>6.8500000000000005E-2</v>
      </c>
      <c r="Q45" s="9"/>
    </row>
    <row r="46" spans="1:18" x14ac:dyDescent="0.45">
      <c r="A46" t="s">
        <v>20</v>
      </c>
      <c r="B46" s="8">
        <f t="shared" si="21"/>
        <v>0</v>
      </c>
      <c r="C46" s="8">
        <f t="shared" si="22"/>
        <v>0</v>
      </c>
      <c r="E46" s="8"/>
      <c r="G46" t="s">
        <v>20</v>
      </c>
      <c r="H46" s="8">
        <f t="shared" si="24"/>
        <v>3.0000000000000001E-3</v>
      </c>
      <c r="I46" s="8">
        <f t="shared" si="25"/>
        <v>3.0000000000000001E-3</v>
      </c>
      <c r="K46" s="8"/>
      <c r="M46" t="s">
        <v>20</v>
      </c>
      <c r="N46" s="8">
        <f t="shared" si="26"/>
        <v>0</v>
      </c>
      <c r="O46" s="8">
        <f t="shared" si="23"/>
        <v>0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662B-9C5E-4347-AF09-29458E17B0DF}">
  <dimension ref="A1:R60"/>
  <sheetViews>
    <sheetView workbookViewId="0">
      <selection activeCell="J3" sqref="J3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18</v>
      </c>
      <c r="C3" s="9">
        <v>0.63500000000000001</v>
      </c>
      <c r="D3" t="s">
        <v>19</v>
      </c>
      <c r="E3" s="8">
        <v>0.35599999999999998</v>
      </c>
      <c r="G3" t="s">
        <v>3</v>
      </c>
      <c r="H3" t="s">
        <v>18</v>
      </c>
      <c r="I3" s="8">
        <v>1</v>
      </c>
      <c r="J3" t="s">
        <v>40</v>
      </c>
      <c r="K3" s="8">
        <v>0</v>
      </c>
      <c r="M3" t="s">
        <v>3</v>
      </c>
      <c r="N3" t="s">
        <v>18</v>
      </c>
      <c r="O3" s="8">
        <v>0.99399999999999999</v>
      </c>
      <c r="P3" t="s">
        <v>19</v>
      </c>
      <c r="Q3" s="8">
        <v>5.0000000000000001E-3</v>
      </c>
    </row>
    <row r="4" spans="1:17" x14ac:dyDescent="0.45">
      <c r="A4" t="s">
        <v>4</v>
      </c>
      <c r="B4" t="s">
        <v>18</v>
      </c>
      <c r="C4" s="9">
        <v>0.94</v>
      </c>
      <c r="D4" t="s">
        <v>19</v>
      </c>
      <c r="E4" s="8">
        <v>5.8999999999999997E-2</v>
      </c>
      <c r="G4" t="s">
        <v>4</v>
      </c>
      <c r="H4" t="s">
        <v>18</v>
      </c>
      <c r="I4" s="8">
        <v>0.996</v>
      </c>
      <c r="J4" t="s">
        <v>15</v>
      </c>
      <c r="K4" s="8">
        <v>3.0000000000000001E-3</v>
      </c>
      <c r="M4" t="s">
        <v>4</v>
      </c>
      <c r="N4" t="s">
        <v>19</v>
      </c>
      <c r="O4" s="8">
        <v>0.93700000000000006</v>
      </c>
      <c r="P4" t="s">
        <v>15</v>
      </c>
      <c r="Q4" s="8">
        <v>5.3999999999999999E-2</v>
      </c>
    </row>
    <row r="5" spans="1:17" x14ac:dyDescent="0.45">
      <c r="A5" t="s">
        <v>5</v>
      </c>
      <c r="B5" t="s">
        <v>19</v>
      </c>
      <c r="C5" s="9">
        <v>0.96799999999999997</v>
      </c>
      <c r="D5" t="s">
        <v>18</v>
      </c>
      <c r="E5" s="8">
        <v>2.9000000000000001E-2</v>
      </c>
      <c r="G5" t="s">
        <v>5</v>
      </c>
      <c r="H5" t="s">
        <v>19</v>
      </c>
      <c r="I5" s="8">
        <v>0.65300000000000002</v>
      </c>
      <c r="J5" t="s">
        <v>18</v>
      </c>
      <c r="K5" s="8">
        <v>0.34300000000000003</v>
      </c>
      <c r="M5" t="s">
        <v>5</v>
      </c>
      <c r="N5" t="s">
        <v>19</v>
      </c>
      <c r="O5" s="8">
        <v>0.96399999999999997</v>
      </c>
      <c r="P5" t="s">
        <v>15</v>
      </c>
      <c r="Q5" s="8">
        <v>0.02</v>
      </c>
    </row>
    <row r="6" spans="1:17" x14ac:dyDescent="0.45">
      <c r="A6" t="s">
        <v>6</v>
      </c>
      <c r="B6" t="s">
        <v>19</v>
      </c>
      <c r="C6" s="9">
        <v>0.879</v>
      </c>
      <c r="D6" t="s">
        <v>18</v>
      </c>
      <c r="E6" s="8">
        <v>8.8999999999999996E-2</v>
      </c>
      <c r="G6" t="s">
        <v>6</v>
      </c>
      <c r="H6" t="s">
        <v>18</v>
      </c>
      <c r="I6" s="8">
        <v>0.86499999999999999</v>
      </c>
      <c r="J6" t="s">
        <v>19</v>
      </c>
      <c r="K6" s="8">
        <v>0.129</v>
      </c>
      <c r="M6" t="s">
        <v>6</v>
      </c>
      <c r="N6" t="s">
        <v>19</v>
      </c>
      <c r="O6" s="8">
        <v>0.96899999999999997</v>
      </c>
      <c r="P6" t="s">
        <v>15</v>
      </c>
      <c r="Q6" s="8">
        <v>2.1999999999999999E-2</v>
      </c>
    </row>
    <row r="7" spans="1:17" x14ac:dyDescent="0.45">
      <c r="A7" t="s">
        <v>7</v>
      </c>
      <c r="B7" t="s">
        <v>19</v>
      </c>
      <c r="C7" s="9">
        <v>0.97299999999999998</v>
      </c>
      <c r="D7" t="s">
        <v>15</v>
      </c>
      <c r="E7" s="8">
        <v>1.7999999999999999E-2</v>
      </c>
      <c r="G7" t="s">
        <v>7</v>
      </c>
      <c r="H7" t="s">
        <v>19</v>
      </c>
      <c r="I7" s="8">
        <v>0.58199999999999996</v>
      </c>
      <c r="J7" t="s">
        <v>18</v>
      </c>
      <c r="K7" s="8">
        <v>0.41699999999999998</v>
      </c>
      <c r="M7" t="s">
        <v>7</v>
      </c>
      <c r="N7" t="s">
        <v>19</v>
      </c>
      <c r="O7" s="8">
        <v>0.99099999999999999</v>
      </c>
      <c r="P7" t="s">
        <v>20</v>
      </c>
      <c r="Q7" s="8">
        <v>4.0000000000000001E-3</v>
      </c>
    </row>
    <row r="8" spans="1:17" x14ac:dyDescent="0.45">
      <c r="A8" t="s">
        <v>8</v>
      </c>
      <c r="B8" t="s">
        <v>18</v>
      </c>
      <c r="C8" s="9">
        <v>0.80500000000000005</v>
      </c>
      <c r="D8" t="s">
        <v>19</v>
      </c>
      <c r="E8" s="8">
        <v>0.184</v>
      </c>
      <c r="G8" t="s">
        <v>8</v>
      </c>
      <c r="H8" t="s">
        <v>19</v>
      </c>
      <c r="I8" s="8">
        <v>0.97</v>
      </c>
      <c r="J8" t="s">
        <v>20</v>
      </c>
      <c r="K8" s="8">
        <v>1.9E-2</v>
      </c>
      <c r="M8" t="s">
        <v>8</v>
      </c>
      <c r="N8" t="s">
        <v>19</v>
      </c>
      <c r="O8" s="8">
        <v>0.99199999999999999</v>
      </c>
      <c r="P8" t="s">
        <v>18</v>
      </c>
      <c r="Q8" s="8">
        <v>3.0000000000000001E-3</v>
      </c>
    </row>
    <row r="9" spans="1:17" x14ac:dyDescent="0.45">
      <c r="A9" t="s">
        <v>9</v>
      </c>
      <c r="B9" t="s">
        <v>18</v>
      </c>
      <c r="C9" s="9">
        <v>0.90100000000000002</v>
      </c>
      <c r="D9" t="s">
        <v>19</v>
      </c>
      <c r="E9" s="8">
        <v>9.5000000000000001E-2</v>
      </c>
      <c r="G9" t="s">
        <v>9</v>
      </c>
      <c r="H9" t="s">
        <v>19</v>
      </c>
      <c r="I9" s="8">
        <v>0.99399999999999999</v>
      </c>
      <c r="J9" t="s">
        <v>15</v>
      </c>
      <c r="K9" s="8">
        <v>4.0000000000000001E-3</v>
      </c>
      <c r="M9" t="s">
        <v>9</v>
      </c>
      <c r="N9" t="s">
        <v>19</v>
      </c>
      <c r="O9" s="8">
        <v>0.97899999999999998</v>
      </c>
      <c r="P9" t="s">
        <v>15</v>
      </c>
      <c r="Q9" s="8">
        <v>8.9999999999999993E-3</v>
      </c>
    </row>
    <row r="10" spans="1:17" x14ac:dyDescent="0.45">
      <c r="A10" t="s">
        <v>10</v>
      </c>
      <c r="B10" t="s">
        <v>18</v>
      </c>
      <c r="C10" s="9">
        <v>1</v>
      </c>
      <c r="D10" t="s">
        <v>40</v>
      </c>
      <c r="E10" s="8">
        <v>0</v>
      </c>
      <c r="G10" t="s">
        <v>10</v>
      </c>
      <c r="H10" t="s">
        <v>19</v>
      </c>
      <c r="I10" s="8">
        <v>0.94299999999999995</v>
      </c>
      <c r="J10" t="s">
        <v>14</v>
      </c>
      <c r="K10" s="8">
        <v>3.5999999999999997E-2</v>
      </c>
      <c r="M10" t="s">
        <v>10</v>
      </c>
      <c r="N10" t="s">
        <v>19</v>
      </c>
      <c r="O10" s="8">
        <v>0.96299999999999997</v>
      </c>
      <c r="P10" t="s">
        <v>15</v>
      </c>
      <c r="Q10" s="8">
        <v>2.8000000000000001E-2</v>
      </c>
    </row>
    <row r="11" spans="1:17" x14ac:dyDescent="0.45">
      <c r="A11" t="s">
        <v>11</v>
      </c>
      <c r="B11" t="s">
        <v>18</v>
      </c>
      <c r="C11" s="9">
        <v>1</v>
      </c>
      <c r="D11" t="s">
        <v>40</v>
      </c>
      <c r="E11" s="8">
        <v>0</v>
      </c>
      <c r="G11" t="s">
        <v>11</v>
      </c>
      <c r="H11" t="s">
        <v>19</v>
      </c>
      <c r="I11" s="8">
        <v>0.94599999999999995</v>
      </c>
      <c r="J11" t="s">
        <v>15</v>
      </c>
      <c r="K11" s="8">
        <v>2.5999999999999999E-2</v>
      </c>
      <c r="M11" t="s">
        <v>11</v>
      </c>
      <c r="N11" t="s">
        <v>19</v>
      </c>
      <c r="O11" s="8">
        <v>0.98799999999999999</v>
      </c>
      <c r="P11" t="s">
        <v>18</v>
      </c>
      <c r="Q11" s="8">
        <v>7.0000000000000001E-3</v>
      </c>
    </row>
    <row r="12" spans="1:17" x14ac:dyDescent="0.45">
      <c r="A12" t="s">
        <v>23</v>
      </c>
      <c r="B12" t="s">
        <v>19</v>
      </c>
      <c r="C12" s="9">
        <v>0.92600000000000005</v>
      </c>
      <c r="D12" t="s">
        <v>15</v>
      </c>
      <c r="E12" s="8">
        <v>3.6999999999999998E-2</v>
      </c>
      <c r="G12" t="s">
        <v>23</v>
      </c>
      <c r="H12" t="s">
        <v>18</v>
      </c>
      <c r="I12" s="8">
        <v>0.60299999999999998</v>
      </c>
      <c r="J12" t="s">
        <v>19</v>
      </c>
      <c r="K12" s="8">
        <v>0.39600000000000002</v>
      </c>
      <c r="M12" t="s">
        <v>23</v>
      </c>
      <c r="N12" t="s">
        <v>19</v>
      </c>
      <c r="O12" s="8">
        <v>0.88</v>
      </c>
      <c r="P12" t="s">
        <v>15</v>
      </c>
      <c r="Q12" s="8">
        <v>0.104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0.90269999999999995</v>
      </c>
      <c r="D14" t="s">
        <v>13</v>
      </c>
      <c r="E14" s="13">
        <f>SUM(E3:E12)/B15</f>
        <v>8.6700000000000013E-2</v>
      </c>
      <c r="G14" t="s">
        <v>28</v>
      </c>
      <c r="H14" s="4" t="s">
        <v>12</v>
      </c>
      <c r="I14" s="13">
        <f>SUM(I3:I12)/H15</f>
        <v>0.85519999999999996</v>
      </c>
      <c r="J14" t="s">
        <v>13</v>
      </c>
      <c r="K14" s="13">
        <f>SUM(K3:K12)/H15</f>
        <v>0.13730000000000003</v>
      </c>
      <c r="M14" t="s">
        <v>28</v>
      </c>
      <c r="N14" s="4" t="s">
        <v>12</v>
      </c>
      <c r="O14" s="13">
        <f>SUM(O3:O12)/N15</f>
        <v>0.9657</v>
      </c>
      <c r="P14" t="s">
        <v>13</v>
      </c>
      <c r="Q14" s="13">
        <f>SUM(Q3:Q12)/N15</f>
        <v>2.5600000000000001E-2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1.0600000000000054E-2</v>
      </c>
      <c r="G15" s="19" t="s">
        <v>42</v>
      </c>
      <c r="H15">
        <f>10-COUNTIF(H3:H12,"None")</f>
        <v>10</v>
      </c>
      <c r="J15" t="s">
        <v>41</v>
      </c>
      <c r="K15" s="13">
        <f>1-((I14+K14)/1)</f>
        <v>7.5000000000000622E-3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8.700000000000041E-3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1</v>
      </c>
      <c r="K18" s="4">
        <f>J18/SUM(J$18:J$25)</f>
        <v>0.1111111111111111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2</v>
      </c>
      <c r="E19" s="4">
        <f t="shared" si="2"/>
        <v>0.25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3</v>
      </c>
      <c r="K19" s="4">
        <f t="shared" ref="K19:K25" si="11">J19/SUM(J$18:J$25)</f>
        <v>0.33333333333333331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6</v>
      </c>
      <c r="Q19" s="4">
        <f t="shared" ref="Q19:Q25" si="14">P19/SUM(P$18:P$25)</f>
        <v>0.6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6</v>
      </c>
      <c r="C22" s="4">
        <f t="shared" si="8"/>
        <v>0.6</v>
      </c>
      <c r="D22">
        <f t="shared" si="1"/>
        <v>2</v>
      </c>
      <c r="E22" s="4">
        <f t="shared" si="2"/>
        <v>0.25</v>
      </c>
      <c r="G22" t="str">
        <f t="shared" si="9"/>
        <v>Happiness</v>
      </c>
      <c r="H22">
        <f t="shared" si="3"/>
        <v>4</v>
      </c>
      <c r="I22" s="4">
        <f t="shared" si="10"/>
        <v>0.4</v>
      </c>
      <c r="J22">
        <f t="shared" si="4"/>
        <v>2</v>
      </c>
      <c r="K22" s="4">
        <f t="shared" si="11"/>
        <v>0.22222222222222221</v>
      </c>
      <c r="M22" t="str">
        <f t="shared" si="12"/>
        <v>Happiness</v>
      </c>
      <c r="N22">
        <f t="shared" si="5"/>
        <v>1</v>
      </c>
      <c r="O22" s="4">
        <f t="shared" si="13"/>
        <v>0.1</v>
      </c>
      <c r="P22">
        <f t="shared" si="6"/>
        <v>2</v>
      </c>
      <c r="Q22" s="4">
        <f t="shared" si="14"/>
        <v>0.2</v>
      </c>
    </row>
    <row r="23" spans="1:17" x14ac:dyDescent="0.45">
      <c r="A23" t="str">
        <f t="shared" si="7"/>
        <v>Neutral</v>
      </c>
      <c r="B23">
        <f t="shared" si="0"/>
        <v>4</v>
      </c>
      <c r="C23" s="4">
        <f t="shared" si="8"/>
        <v>0.4</v>
      </c>
      <c r="D23">
        <f t="shared" si="1"/>
        <v>4</v>
      </c>
      <c r="E23" s="4">
        <f t="shared" si="2"/>
        <v>0.5</v>
      </c>
      <c r="G23" t="str">
        <f t="shared" si="9"/>
        <v>Neutral</v>
      </c>
      <c r="H23">
        <f t="shared" si="3"/>
        <v>6</v>
      </c>
      <c r="I23" s="4">
        <f t="shared" si="10"/>
        <v>0.6</v>
      </c>
      <c r="J23">
        <f t="shared" si="4"/>
        <v>2</v>
      </c>
      <c r="K23" s="4">
        <f t="shared" si="11"/>
        <v>0.22222222222222221</v>
      </c>
      <c r="M23" t="str">
        <f t="shared" si="12"/>
        <v>Neutral</v>
      </c>
      <c r="N23">
        <f t="shared" si="5"/>
        <v>9</v>
      </c>
      <c r="O23" s="4">
        <f t="shared" si="13"/>
        <v>0.9</v>
      </c>
      <c r="P23">
        <f t="shared" si="6"/>
        <v>1</v>
      </c>
      <c r="Q23" s="4">
        <f t="shared" si="14"/>
        <v>0.1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0</v>
      </c>
      <c r="E24" s="4">
        <f t="shared" si="2"/>
        <v>0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1</v>
      </c>
      <c r="K24" s="4">
        <f t="shared" si="11"/>
        <v>0.1111111111111111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1</v>
      </c>
      <c r="Q24" s="4">
        <f t="shared" si="14"/>
        <v>0.1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5"/>
      <c r="B28" s="38" t="s">
        <v>12</v>
      </c>
      <c r="C28" s="38"/>
      <c r="D28" s="38"/>
      <c r="E28" s="25"/>
      <c r="G28" s="25"/>
      <c r="H28" s="38" t="s">
        <v>12</v>
      </c>
      <c r="I28" s="38"/>
      <c r="J28" s="38"/>
      <c r="K28" s="25"/>
      <c r="M28" s="25"/>
      <c r="N28" s="38" t="s">
        <v>12</v>
      </c>
      <c r="O28" s="38"/>
      <c r="P28" s="38"/>
      <c r="Q28" s="25"/>
    </row>
    <row r="29" spans="1:17" x14ac:dyDescent="0.45">
      <c r="A29" s="25"/>
      <c r="B29" s="25" t="s">
        <v>35</v>
      </c>
      <c r="C29" s="25" t="s">
        <v>36</v>
      </c>
      <c r="D29" s="25" t="s">
        <v>37</v>
      </c>
      <c r="E29" s="25"/>
      <c r="G29" s="25"/>
      <c r="H29" s="25" t="s">
        <v>35</v>
      </c>
      <c r="I29" s="25" t="s">
        <v>36</v>
      </c>
      <c r="J29" s="25" t="s">
        <v>37</v>
      </c>
      <c r="K29" s="25"/>
      <c r="M29" s="25"/>
      <c r="N29" s="25" t="s">
        <v>35</v>
      </c>
      <c r="O29" s="25" t="s">
        <v>36</v>
      </c>
      <c r="P29" s="25" t="s">
        <v>37</v>
      </c>
      <c r="Q29" s="25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 t="e">
        <f>_xlfn.MODE.SNGL(C3:C7)</f>
        <v>#N/A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 t="e">
        <f>_xlfn.MODE.SNGL(I3:I7)</f>
        <v>#N/A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 t="e">
        <f>_xlfn.MODE.SNGL(O3:O7)</f>
        <v>#N/A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0.88016666666666665</v>
      </c>
      <c r="C34" s="8">
        <f t="shared" si="16"/>
        <v>0.92049999999999998</v>
      </c>
      <c r="E34" s="9"/>
      <c r="G34" t="s">
        <v>18</v>
      </c>
      <c r="H34" s="8">
        <f t="shared" si="18"/>
        <v>0.86599999999999988</v>
      </c>
      <c r="I34" s="8">
        <f t="shared" si="19"/>
        <v>0.93049999999999999</v>
      </c>
      <c r="K34" s="9"/>
      <c r="M34" t="s">
        <v>18</v>
      </c>
      <c r="N34" s="8">
        <f t="shared" si="20"/>
        <v>0.99399999999999999</v>
      </c>
      <c r="O34" s="8">
        <f t="shared" si="17"/>
        <v>0.99399999999999999</v>
      </c>
      <c r="Q34" s="9"/>
    </row>
    <row r="35" spans="1:18" x14ac:dyDescent="0.45">
      <c r="A35" t="s">
        <v>19</v>
      </c>
      <c r="B35" s="8">
        <f t="shared" si="15"/>
        <v>0.9365</v>
      </c>
      <c r="C35" s="8">
        <f t="shared" si="16"/>
        <v>0.94700000000000006</v>
      </c>
      <c r="E35" s="9"/>
      <c r="G35" t="s">
        <v>19</v>
      </c>
      <c r="H35" s="8">
        <f t="shared" si="18"/>
        <v>0.84799999999999986</v>
      </c>
      <c r="I35" s="8">
        <f t="shared" si="19"/>
        <v>0.9444999999999999</v>
      </c>
      <c r="K35" s="9"/>
      <c r="M35" t="s">
        <v>19</v>
      </c>
      <c r="N35" s="8">
        <f t="shared" si="20"/>
        <v>0.96255555555555561</v>
      </c>
      <c r="O35" s="8">
        <f t="shared" si="17"/>
        <v>0.96899999999999997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5"/>
      <c r="B38" s="38" t="s">
        <v>13</v>
      </c>
      <c r="C38" s="38"/>
      <c r="D38" s="38"/>
      <c r="E38" s="25"/>
      <c r="G38" s="25"/>
      <c r="H38" s="38" t="s">
        <v>13</v>
      </c>
      <c r="I38" s="38"/>
      <c r="J38" s="38"/>
      <c r="K38" s="25"/>
      <c r="M38" s="25"/>
      <c r="N38" s="38" t="s">
        <v>13</v>
      </c>
      <c r="O38" s="38"/>
      <c r="P38" s="38"/>
      <c r="Q38" s="25"/>
    </row>
    <row r="39" spans="1:18" x14ac:dyDescent="0.45">
      <c r="A39" s="25"/>
      <c r="B39" s="25" t="s">
        <v>35</v>
      </c>
      <c r="C39" s="25" t="s">
        <v>36</v>
      </c>
      <c r="D39" s="25" t="s">
        <v>37</v>
      </c>
      <c r="E39" s="25"/>
      <c r="G39" s="25"/>
      <c r="H39" s="25" t="s">
        <v>35</v>
      </c>
      <c r="I39" s="25" t="s">
        <v>36</v>
      </c>
      <c r="J39" s="25" t="s">
        <v>37</v>
      </c>
      <c r="K39" s="25"/>
      <c r="M39" s="25"/>
      <c r="N39" s="25" t="s">
        <v>35</v>
      </c>
      <c r="O39" s="25" t="s">
        <v>36</v>
      </c>
      <c r="P39" s="25" t="s">
        <v>37</v>
      </c>
      <c r="Q39" s="25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3.5999999999999997E-2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3.5999999999999997E-2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2.7499999999999997E-2</v>
      </c>
      <c r="C41" s="8">
        <f t="shared" si="22"/>
        <v>2.7499999999999997E-2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1.1000000000000001E-2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4.0000000000000001E-3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3.95E-2</v>
      </c>
      <c r="O41" s="8">
        <f t="shared" si="23"/>
        <v>2.5000000000000001E-2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5.8999999999999997E-2</v>
      </c>
      <c r="C44" s="8">
        <f t="shared" si="22"/>
        <v>5.8999999999999997E-2</v>
      </c>
      <c r="E44" s="9"/>
      <c r="G44" t="s">
        <v>18</v>
      </c>
      <c r="H44" s="8">
        <f t="shared" si="24"/>
        <v>0.38</v>
      </c>
      <c r="I44" s="8">
        <f t="shared" si="25"/>
        <v>0.38</v>
      </c>
      <c r="K44" s="9"/>
      <c r="M44" t="s">
        <v>18</v>
      </c>
      <c r="N44" s="8">
        <f t="shared" si="26"/>
        <v>5.0000000000000001E-3</v>
      </c>
      <c r="O44" s="8">
        <f t="shared" si="23"/>
        <v>5.0000000000000001E-3</v>
      </c>
      <c r="Q44" s="9"/>
    </row>
    <row r="45" spans="1:18" x14ac:dyDescent="0.45">
      <c r="A45" t="s">
        <v>19</v>
      </c>
      <c r="B45" s="8">
        <f t="shared" si="21"/>
        <v>0.17349999999999999</v>
      </c>
      <c r="C45" s="8">
        <f t="shared" si="22"/>
        <v>0.13950000000000001</v>
      </c>
      <c r="E45" s="9"/>
      <c r="G45" t="s">
        <v>19</v>
      </c>
      <c r="H45" s="8">
        <f t="shared" si="24"/>
        <v>0.26250000000000001</v>
      </c>
      <c r="I45" s="8">
        <f t="shared" si="25"/>
        <v>0.26250000000000001</v>
      </c>
      <c r="K45" s="9"/>
      <c r="M45" t="s">
        <v>19</v>
      </c>
      <c r="N45" s="8">
        <f t="shared" si="26"/>
        <v>5.0000000000000001E-3</v>
      </c>
      <c r="O45" s="8">
        <f t="shared" si="23"/>
        <v>5.0000000000000001E-3</v>
      </c>
      <c r="Q45" s="9"/>
    </row>
    <row r="46" spans="1:18" x14ac:dyDescent="0.45">
      <c r="A46" t="s">
        <v>20</v>
      </c>
      <c r="B46" s="8">
        <f t="shared" si="21"/>
        <v>0</v>
      </c>
      <c r="C46" s="8">
        <f t="shared" si="22"/>
        <v>0</v>
      </c>
      <c r="E46" s="8"/>
      <c r="G46" t="s">
        <v>20</v>
      </c>
      <c r="H46" s="8">
        <f t="shared" si="24"/>
        <v>1.9E-2</v>
      </c>
      <c r="I46" s="8">
        <f t="shared" si="25"/>
        <v>1.9E-2</v>
      </c>
      <c r="K46" s="8"/>
      <c r="M46" t="s">
        <v>20</v>
      </c>
      <c r="N46" s="8">
        <f t="shared" si="26"/>
        <v>4.0000000000000001E-3</v>
      </c>
      <c r="O46" s="8">
        <f t="shared" si="23"/>
        <v>4.0000000000000001E-3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3052-A94B-4AE8-B705-A94EB0AB8EDF}">
  <dimension ref="A1:R60"/>
  <sheetViews>
    <sheetView workbookViewId="0">
      <selection activeCell="O12" sqref="O12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0.76100000000000001</v>
      </c>
      <c r="D3" t="s">
        <v>18</v>
      </c>
      <c r="E3" s="8">
        <v>0.23499999999999999</v>
      </c>
      <c r="G3" t="s">
        <v>3</v>
      </c>
      <c r="H3" t="s">
        <v>19</v>
      </c>
      <c r="I3" s="8">
        <v>0.99099999999999999</v>
      </c>
      <c r="J3" t="s">
        <v>20</v>
      </c>
      <c r="K3" s="8">
        <v>8.0000000000000002E-3</v>
      </c>
      <c r="M3" t="s">
        <v>3</v>
      </c>
      <c r="N3" t="s">
        <v>19</v>
      </c>
      <c r="O3" s="8">
        <v>0.99299999999999999</v>
      </c>
      <c r="P3" t="s">
        <v>20</v>
      </c>
      <c r="Q3" s="8">
        <v>6.0000000000000001E-3</v>
      </c>
    </row>
    <row r="4" spans="1:17" x14ac:dyDescent="0.45">
      <c r="A4" t="s">
        <v>4</v>
      </c>
      <c r="B4" t="s">
        <v>19</v>
      </c>
      <c r="C4" s="9">
        <v>0.94899999999999995</v>
      </c>
      <c r="D4" t="s">
        <v>18</v>
      </c>
      <c r="E4" s="8">
        <v>0.05</v>
      </c>
      <c r="G4" t="s">
        <v>4</v>
      </c>
      <c r="H4" t="s">
        <v>19</v>
      </c>
      <c r="I4" s="8">
        <v>0.98899999999999999</v>
      </c>
      <c r="J4" t="s">
        <v>20</v>
      </c>
      <c r="K4" s="8">
        <v>8.9999999999999993E-3</v>
      </c>
      <c r="M4" t="s">
        <v>4</v>
      </c>
      <c r="N4" t="s">
        <v>19</v>
      </c>
      <c r="O4" s="8">
        <v>0.99199999999999999</v>
      </c>
      <c r="P4" t="s">
        <v>20</v>
      </c>
      <c r="Q4" s="8">
        <v>8.0000000000000002E-3</v>
      </c>
    </row>
    <row r="5" spans="1:17" x14ac:dyDescent="0.45">
      <c r="A5" t="s">
        <v>5</v>
      </c>
      <c r="B5" t="s">
        <v>19</v>
      </c>
      <c r="C5" s="9">
        <v>0.99099999999999999</v>
      </c>
      <c r="D5" t="s">
        <v>20</v>
      </c>
      <c r="E5" s="8">
        <v>7.0000000000000001E-3</v>
      </c>
      <c r="G5" t="s">
        <v>5</v>
      </c>
      <c r="H5" t="s">
        <v>19</v>
      </c>
      <c r="I5" s="8">
        <v>0.99199999999999999</v>
      </c>
      <c r="J5" t="s">
        <v>20</v>
      </c>
      <c r="K5" s="8">
        <v>7.0000000000000001E-3</v>
      </c>
      <c r="M5" t="s">
        <v>5</v>
      </c>
      <c r="N5" t="s">
        <v>19</v>
      </c>
      <c r="O5" s="8">
        <v>0.99299999999999999</v>
      </c>
      <c r="P5" t="s">
        <v>20</v>
      </c>
      <c r="Q5" s="8">
        <v>7.0000000000000001E-3</v>
      </c>
    </row>
    <row r="6" spans="1:17" x14ac:dyDescent="0.45">
      <c r="A6" t="s">
        <v>6</v>
      </c>
      <c r="B6" t="s">
        <v>19</v>
      </c>
      <c r="C6" s="9">
        <v>0.97699999999999998</v>
      </c>
      <c r="D6" t="s">
        <v>20</v>
      </c>
      <c r="E6" s="8">
        <v>2.1999999999999999E-2</v>
      </c>
      <c r="G6" t="s">
        <v>6</v>
      </c>
      <c r="H6" t="s">
        <v>19</v>
      </c>
      <c r="I6" s="8">
        <v>0.99</v>
      </c>
      <c r="J6" t="s">
        <v>20</v>
      </c>
      <c r="K6" s="8">
        <v>8.9999999999999993E-3</v>
      </c>
      <c r="M6" t="s">
        <v>6</v>
      </c>
      <c r="N6" t="s">
        <v>19</v>
      </c>
      <c r="O6" s="8">
        <v>0.996</v>
      </c>
      <c r="P6" t="s">
        <v>20</v>
      </c>
      <c r="Q6" s="8">
        <v>3.0000000000000001E-3</v>
      </c>
    </row>
    <row r="7" spans="1:17" x14ac:dyDescent="0.45">
      <c r="A7" t="s">
        <v>7</v>
      </c>
      <c r="B7" t="s">
        <v>19</v>
      </c>
      <c r="C7" s="9">
        <v>0.99</v>
      </c>
      <c r="D7" t="s">
        <v>20</v>
      </c>
      <c r="E7" s="8">
        <v>8.9999999999999993E-3</v>
      </c>
      <c r="G7" t="s">
        <v>7</v>
      </c>
      <c r="H7" t="s">
        <v>19</v>
      </c>
      <c r="I7" s="8">
        <v>0.98899999999999999</v>
      </c>
      <c r="J7" t="s">
        <v>20</v>
      </c>
      <c r="K7" s="8">
        <v>1.0999999999999999E-2</v>
      </c>
      <c r="M7" t="s">
        <v>7</v>
      </c>
      <c r="N7" t="s">
        <v>19</v>
      </c>
      <c r="O7" s="8">
        <v>0.96599999999999997</v>
      </c>
      <c r="P7" t="s">
        <v>20</v>
      </c>
      <c r="Q7" s="8">
        <v>3.0000000000000001E-3</v>
      </c>
    </row>
    <row r="8" spans="1:17" x14ac:dyDescent="0.45">
      <c r="A8" t="s">
        <v>8</v>
      </c>
      <c r="B8" t="s">
        <v>19</v>
      </c>
      <c r="C8" s="9">
        <v>0.99299999999999999</v>
      </c>
      <c r="D8" t="s">
        <v>20</v>
      </c>
      <c r="E8" s="8">
        <v>7.0000000000000001E-3</v>
      </c>
      <c r="G8" t="s">
        <v>8</v>
      </c>
      <c r="H8" t="s">
        <v>19</v>
      </c>
      <c r="I8" s="8">
        <v>0.98399999999999999</v>
      </c>
      <c r="J8" t="s">
        <v>20</v>
      </c>
      <c r="K8" s="8">
        <v>1.4999999999999999E-2</v>
      </c>
      <c r="M8" t="s">
        <v>8</v>
      </c>
      <c r="N8" t="s">
        <v>19</v>
      </c>
      <c r="O8" s="8">
        <v>0.99199999999999999</v>
      </c>
      <c r="P8" t="s">
        <v>20</v>
      </c>
      <c r="Q8" s="8">
        <v>7.0000000000000001E-3</v>
      </c>
    </row>
    <row r="9" spans="1:17" x14ac:dyDescent="0.45">
      <c r="A9" t="s">
        <v>9</v>
      </c>
      <c r="B9" t="s">
        <v>19</v>
      </c>
      <c r="C9" s="9">
        <v>0.98699999999999999</v>
      </c>
      <c r="D9" t="s">
        <v>20</v>
      </c>
      <c r="E9" s="8">
        <v>1.2E-2</v>
      </c>
      <c r="G9" t="s">
        <v>9</v>
      </c>
      <c r="H9" t="s">
        <v>19</v>
      </c>
      <c r="I9" s="8">
        <v>0.93100000000000005</v>
      </c>
      <c r="J9" t="s">
        <v>24</v>
      </c>
      <c r="K9" s="8">
        <v>5.7000000000000002E-2</v>
      </c>
      <c r="M9" t="s">
        <v>9</v>
      </c>
      <c r="N9" t="s">
        <v>19</v>
      </c>
      <c r="O9" s="8">
        <v>0.97499999999999998</v>
      </c>
      <c r="P9" t="s">
        <v>20</v>
      </c>
      <c r="Q9" s="8">
        <v>0.02</v>
      </c>
    </row>
    <row r="10" spans="1:17" x14ac:dyDescent="0.45">
      <c r="A10" t="s">
        <v>10</v>
      </c>
      <c r="B10" t="s">
        <v>19</v>
      </c>
      <c r="C10" s="9">
        <v>0.98599999999999999</v>
      </c>
      <c r="D10" t="s">
        <v>20</v>
      </c>
      <c r="E10" s="8">
        <v>1.4E-2</v>
      </c>
      <c r="G10" t="s">
        <v>10</v>
      </c>
      <c r="H10" t="s">
        <v>19</v>
      </c>
      <c r="I10" s="8">
        <v>0.98299999999999998</v>
      </c>
      <c r="J10" t="s">
        <v>20</v>
      </c>
      <c r="K10" s="8">
        <v>1.7000000000000001E-2</v>
      </c>
      <c r="M10" t="s">
        <v>10</v>
      </c>
      <c r="N10" t="s">
        <v>19</v>
      </c>
      <c r="O10" s="8">
        <v>0.99299999999999999</v>
      </c>
      <c r="P10" t="s">
        <v>20</v>
      </c>
      <c r="Q10" s="8">
        <v>7.0000000000000001E-3</v>
      </c>
    </row>
    <row r="11" spans="1:17" x14ac:dyDescent="0.45">
      <c r="A11" t="s">
        <v>11</v>
      </c>
      <c r="B11" t="s">
        <v>19</v>
      </c>
      <c r="C11" s="9">
        <v>0.98899999999999999</v>
      </c>
      <c r="D11" t="s">
        <v>20</v>
      </c>
      <c r="E11" s="8">
        <v>8.9999999999999993E-3</v>
      </c>
      <c r="G11" t="s">
        <v>11</v>
      </c>
      <c r="H11" t="s">
        <v>19</v>
      </c>
      <c r="I11" s="8">
        <v>0.99299999999999999</v>
      </c>
      <c r="J11" t="s">
        <v>20</v>
      </c>
      <c r="K11" s="8">
        <v>7.0000000000000001E-3</v>
      </c>
      <c r="M11" t="s">
        <v>11</v>
      </c>
      <c r="N11" t="s">
        <v>40</v>
      </c>
      <c r="O11" s="8">
        <v>0</v>
      </c>
      <c r="P11" t="s">
        <v>40</v>
      </c>
      <c r="Q11" s="8">
        <v>0</v>
      </c>
    </row>
    <row r="12" spans="1:17" x14ac:dyDescent="0.45">
      <c r="A12" t="s">
        <v>23</v>
      </c>
      <c r="B12" t="s">
        <v>19</v>
      </c>
      <c r="C12" s="9">
        <v>0.97899999999999998</v>
      </c>
      <c r="D12" t="s">
        <v>20</v>
      </c>
      <c r="E12" s="8">
        <v>0.02</v>
      </c>
      <c r="G12" t="s">
        <v>23</v>
      </c>
      <c r="H12" t="s">
        <v>40</v>
      </c>
      <c r="I12" s="8">
        <v>0</v>
      </c>
      <c r="J12" t="s">
        <v>40</v>
      </c>
      <c r="K12" s="8">
        <v>0</v>
      </c>
      <c r="M12" t="s">
        <v>23</v>
      </c>
      <c r="N12" t="s">
        <v>40</v>
      </c>
      <c r="O12" s="8">
        <v>0</v>
      </c>
      <c r="P12" t="s">
        <v>40</v>
      </c>
      <c r="Q12" s="8">
        <v>0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0.96020000000000005</v>
      </c>
      <c r="D14" t="s">
        <v>13</v>
      </c>
      <c r="E14" s="13">
        <f>SUM(E3:E12)/B15</f>
        <v>3.8500000000000006E-2</v>
      </c>
      <c r="G14" t="s">
        <v>28</v>
      </c>
      <c r="H14" s="4" t="s">
        <v>12</v>
      </c>
      <c r="I14" s="13">
        <f>SUM(I3:I12)/H15</f>
        <v>0.98244444444444434</v>
      </c>
      <c r="J14" t="s">
        <v>13</v>
      </c>
      <c r="K14" s="13">
        <f>SUM(K3:K12)/H15</f>
        <v>1.5555555555555557E-2</v>
      </c>
      <c r="M14" t="s">
        <v>28</v>
      </c>
      <c r="N14" s="4" t="s">
        <v>12</v>
      </c>
      <c r="O14" s="13">
        <f>SUM(O3:O12)/N15</f>
        <v>0.98749999999999993</v>
      </c>
      <c r="P14" t="s">
        <v>13</v>
      </c>
      <c r="Q14" s="13">
        <f>SUM(Q3:Q12)/N15</f>
        <v>7.6250000000000007E-3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1.2999999999999678E-3</v>
      </c>
      <c r="G15" s="19" t="s">
        <v>42</v>
      </c>
      <c r="H15">
        <f>10-COUNTIF(H3:H12,"None")</f>
        <v>9</v>
      </c>
      <c r="J15" t="s">
        <v>41</v>
      </c>
      <c r="K15" s="13">
        <f>1-((I14+K14)/1)</f>
        <v>2.0000000000001128E-3</v>
      </c>
      <c r="M15" s="19" t="s">
        <v>42</v>
      </c>
      <c r="N15">
        <f>10-COUNTIF(N3:N12,"None")</f>
        <v>8</v>
      </c>
      <c r="P15" t="s">
        <v>41</v>
      </c>
      <c r="Q15" s="13">
        <f>1-((O14+Q14)/1)</f>
        <v>4.8750000000000737E-3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0</v>
      </c>
      <c r="E19" s="4">
        <f t="shared" si="2"/>
        <v>0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0</v>
      </c>
      <c r="K19" s="4">
        <f t="shared" ref="K19:K25" si="11">J19/SUM(J$18:J$25)</f>
        <v>0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0</v>
      </c>
      <c r="Q19" s="4">
        <f t="shared" ref="Q19:Q25" si="14">P19/SUM(P$18:P$25)</f>
        <v>0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2</v>
      </c>
      <c r="E22" s="4">
        <f t="shared" si="2"/>
        <v>0.2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0</v>
      </c>
      <c r="K22" s="4">
        <f t="shared" si="11"/>
        <v>0</v>
      </c>
      <c r="M22" t="str">
        <f t="shared" si="12"/>
        <v>Happiness</v>
      </c>
      <c r="N22">
        <f t="shared" si="5"/>
        <v>0</v>
      </c>
      <c r="O22" s="4">
        <f t="shared" si="13"/>
        <v>0</v>
      </c>
      <c r="P22">
        <f t="shared" si="6"/>
        <v>0</v>
      </c>
      <c r="Q22" s="4">
        <f t="shared" si="14"/>
        <v>0</v>
      </c>
    </row>
    <row r="23" spans="1:17" x14ac:dyDescent="0.45">
      <c r="A23" t="str">
        <f t="shared" si="7"/>
        <v>Neutral</v>
      </c>
      <c r="B23">
        <f t="shared" si="0"/>
        <v>10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9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8</v>
      </c>
      <c r="O23" s="4">
        <f t="shared" si="13"/>
        <v>1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8</v>
      </c>
      <c r="E24" s="4">
        <f t="shared" si="2"/>
        <v>0.8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8</v>
      </c>
      <c r="K24" s="4">
        <f t="shared" si="11"/>
        <v>0.88888888888888884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8</v>
      </c>
      <c r="Q24" s="4">
        <f t="shared" si="14"/>
        <v>1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1</v>
      </c>
      <c r="K25" s="4">
        <f t="shared" si="11"/>
        <v>0.1111111111111111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5"/>
      <c r="B28" s="38" t="s">
        <v>12</v>
      </c>
      <c r="C28" s="38"/>
      <c r="D28" s="38"/>
      <c r="E28" s="25"/>
      <c r="G28" s="25"/>
      <c r="H28" s="38" t="s">
        <v>12</v>
      </c>
      <c r="I28" s="38"/>
      <c r="J28" s="38"/>
      <c r="K28" s="25"/>
      <c r="M28" s="25"/>
      <c r="N28" s="38" t="s">
        <v>12</v>
      </c>
      <c r="O28" s="38"/>
      <c r="P28" s="38"/>
      <c r="Q28" s="25"/>
    </row>
    <row r="29" spans="1:17" x14ac:dyDescent="0.45">
      <c r="A29" s="25"/>
      <c r="B29" s="25" t="s">
        <v>35</v>
      </c>
      <c r="C29" s="25" t="s">
        <v>36</v>
      </c>
      <c r="D29" s="25" t="s">
        <v>37</v>
      </c>
      <c r="E29" s="25"/>
      <c r="G29" s="25"/>
      <c r="H29" s="25" t="s">
        <v>35</v>
      </c>
      <c r="I29" s="25" t="s">
        <v>36</v>
      </c>
      <c r="J29" s="25" t="s">
        <v>37</v>
      </c>
      <c r="K29" s="25"/>
      <c r="M29" s="25"/>
      <c r="N29" s="25" t="s">
        <v>35</v>
      </c>
      <c r="O29" s="25" t="s">
        <v>36</v>
      </c>
      <c r="P29" s="25" t="s">
        <v>37</v>
      </c>
      <c r="Q29" s="25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 t="e">
        <f>_xlfn.MODE.SNGL(C3:C7)</f>
        <v>#N/A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>
        <f>_xlfn.MODE.SNGL(I3:I7)</f>
        <v>0.98899999999999999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>
        <f>_xlfn.MODE.SNGL(O3:O7)</f>
        <v>0.99299999999999999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8"/>
        <v>0</v>
      </c>
      <c r="I34" s="8">
        <f t="shared" si="19"/>
        <v>0</v>
      </c>
      <c r="K34" s="9"/>
      <c r="M34" t="s">
        <v>18</v>
      </c>
      <c r="N34" s="8">
        <f t="shared" si="20"/>
        <v>0</v>
      </c>
      <c r="O34" s="8">
        <f t="shared" si="17"/>
        <v>0</v>
      </c>
      <c r="Q34" s="9"/>
    </row>
    <row r="35" spans="1:18" x14ac:dyDescent="0.45">
      <c r="A35" t="s">
        <v>19</v>
      </c>
      <c r="B35" s="8">
        <f t="shared" si="15"/>
        <v>0.96020000000000005</v>
      </c>
      <c r="C35" s="8">
        <f t="shared" si="16"/>
        <v>0.98649999999999993</v>
      </c>
      <c r="E35" s="9"/>
      <c r="G35" t="s">
        <v>19</v>
      </c>
      <c r="H35" s="8">
        <f t="shared" si="18"/>
        <v>0.98244444444444434</v>
      </c>
      <c r="I35" s="8">
        <f t="shared" si="19"/>
        <v>0.98899999999999999</v>
      </c>
      <c r="K35" s="9"/>
      <c r="M35" t="s">
        <v>19</v>
      </c>
      <c r="N35" s="8">
        <f t="shared" si="20"/>
        <v>0.98749999999999993</v>
      </c>
      <c r="O35" s="8">
        <f t="shared" si="17"/>
        <v>0.99249999999999994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5"/>
      <c r="B38" s="38" t="s">
        <v>13</v>
      </c>
      <c r="C38" s="38"/>
      <c r="D38" s="38"/>
      <c r="E38" s="25"/>
      <c r="G38" s="25"/>
      <c r="H38" s="38" t="s">
        <v>13</v>
      </c>
      <c r="I38" s="38"/>
      <c r="J38" s="38"/>
      <c r="K38" s="25"/>
      <c r="M38" s="25"/>
      <c r="N38" s="38" t="s">
        <v>13</v>
      </c>
      <c r="O38" s="38"/>
      <c r="P38" s="38"/>
      <c r="Q38" s="25"/>
    </row>
    <row r="39" spans="1:18" x14ac:dyDescent="0.45">
      <c r="A39" s="25"/>
      <c r="B39" s="25" t="s">
        <v>35</v>
      </c>
      <c r="C39" s="25" t="s">
        <v>36</v>
      </c>
      <c r="D39" s="25" t="s">
        <v>37</v>
      </c>
      <c r="E39" s="25"/>
      <c r="G39" s="25"/>
      <c r="H39" s="25" t="s">
        <v>35</v>
      </c>
      <c r="I39" s="25" t="s">
        <v>36</v>
      </c>
      <c r="J39" s="25" t="s">
        <v>37</v>
      </c>
      <c r="K39" s="25"/>
      <c r="M39" s="25"/>
      <c r="N39" s="25" t="s">
        <v>35</v>
      </c>
      <c r="O39" s="25" t="s">
        <v>36</v>
      </c>
      <c r="P39" s="25" t="s">
        <v>37</v>
      </c>
      <c r="Q39" s="25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</v>
      </c>
      <c r="C41" s="8">
        <f t="shared" si="22"/>
        <v>0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0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0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0</v>
      </c>
      <c r="O41" s="8">
        <f t="shared" si="23"/>
        <v>0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0.14249999999999999</v>
      </c>
      <c r="C44" s="8">
        <f t="shared" si="22"/>
        <v>0.14250000000000002</v>
      </c>
      <c r="E44" s="9"/>
      <c r="G44" t="s">
        <v>18</v>
      </c>
      <c r="H44" s="8">
        <f t="shared" si="24"/>
        <v>0</v>
      </c>
      <c r="I44" s="8">
        <f t="shared" si="25"/>
        <v>0</v>
      </c>
      <c r="K44" s="9"/>
      <c r="M44" t="s">
        <v>18</v>
      </c>
      <c r="N44" s="8">
        <f t="shared" si="26"/>
        <v>0</v>
      </c>
      <c r="O44" s="8">
        <f t="shared" si="23"/>
        <v>0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</v>
      </c>
      <c r="O45" s="8">
        <f t="shared" si="23"/>
        <v>0</v>
      </c>
      <c r="Q45" s="9"/>
    </row>
    <row r="46" spans="1:18" x14ac:dyDescent="0.45">
      <c r="A46" t="s">
        <v>20</v>
      </c>
      <c r="B46" s="8">
        <f t="shared" si="21"/>
        <v>1.2499999999999999E-2</v>
      </c>
      <c r="C46" s="8">
        <f t="shared" si="22"/>
        <v>1.0499999999999999E-2</v>
      </c>
      <c r="E46" s="8"/>
      <c r="G46" t="s">
        <v>20</v>
      </c>
      <c r="H46" s="8">
        <f t="shared" si="24"/>
        <v>1.0375000000000001E-2</v>
      </c>
      <c r="I46" s="8">
        <f t="shared" si="25"/>
        <v>8.9999999999999993E-3</v>
      </c>
      <c r="K46" s="8"/>
      <c r="M46" t="s">
        <v>20</v>
      </c>
      <c r="N46" s="8">
        <f t="shared" si="26"/>
        <v>7.6250000000000007E-3</v>
      </c>
      <c r="O46" s="8">
        <f t="shared" si="23"/>
        <v>7.0000000000000001E-3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4"/>
        <v>5.7000000000000002E-2</v>
      </c>
      <c r="I47" s="8">
        <f t="shared" si="25"/>
        <v>5.7000000000000002E-2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985F3-8F56-471D-BA9A-E24615442D99}">
  <dimension ref="A1:R60"/>
  <sheetViews>
    <sheetView workbookViewId="0">
      <selection activeCell="H9" sqref="H9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0.82</v>
      </c>
      <c r="D3" t="s">
        <v>20</v>
      </c>
      <c r="E3" s="8">
        <v>0.17899999999999999</v>
      </c>
      <c r="G3" t="s">
        <v>3</v>
      </c>
      <c r="H3" t="s">
        <v>19</v>
      </c>
      <c r="I3" s="8">
        <v>0.99</v>
      </c>
      <c r="J3" t="s">
        <v>20</v>
      </c>
      <c r="K3" s="8">
        <v>8.9999999999999993E-3</v>
      </c>
      <c r="M3" t="s">
        <v>3</v>
      </c>
      <c r="N3" t="s">
        <v>19</v>
      </c>
      <c r="O3" s="8">
        <v>0.99</v>
      </c>
      <c r="P3" t="s">
        <v>15</v>
      </c>
      <c r="Q3" s="8">
        <v>3.0000000000000001E-3</v>
      </c>
    </row>
    <row r="4" spans="1:17" x14ac:dyDescent="0.45">
      <c r="A4" t="s">
        <v>4</v>
      </c>
      <c r="B4" t="s">
        <v>19</v>
      </c>
      <c r="C4" s="9">
        <v>0.90200000000000002</v>
      </c>
      <c r="D4" t="s">
        <v>18</v>
      </c>
      <c r="E4" s="8">
        <v>9.5000000000000001E-2</v>
      </c>
      <c r="G4" t="s">
        <v>4</v>
      </c>
      <c r="H4" t="s">
        <v>19</v>
      </c>
      <c r="I4" s="8">
        <v>0.95899999999999996</v>
      </c>
      <c r="J4" t="s">
        <v>20</v>
      </c>
      <c r="K4" s="8">
        <v>0.04</v>
      </c>
      <c r="M4" t="s">
        <v>4</v>
      </c>
      <c r="N4" t="s">
        <v>19</v>
      </c>
      <c r="O4" s="8">
        <v>0.97499999999999998</v>
      </c>
      <c r="P4" t="s">
        <v>20</v>
      </c>
      <c r="Q4" s="8">
        <v>2.4E-2</v>
      </c>
    </row>
    <row r="5" spans="1:17" x14ac:dyDescent="0.45">
      <c r="A5" t="s">
        <v>5</v>
      </c>
      <c r="B5" t="s">
        <v>19</v>
      </c>
      <c r="C5" s="9">
        <v>0.9</v>
      </c>
      <c r="D5" t="s">
        <v>15</v>
      </c>
      <c r="E5" s="8">
        <v>7.0999999999999994E-2</v>
      </c>
      <c r="G5" t="s">
        <v>5</v>
      </c>
      <c r="H5" t="s">
        <v>19</v>
      </c>
      <c r="I5" s="8">
        <v>0.90200000000000002</v>
      </c>
      <c r="J5" t="s">
        <v>20</v>
      </c>
      <c r="K5" s="8">
        <v>9.7000000000000003E-2</v>
      </c>
      <c r="M5" t="s">
        <v>5</v>
      </c>
      <c r="N5" t="s">
        <v>19</v>
      </c>
      <c r="O5" s="8">
        <v>0.89200000000000002</v>
      </c>
      <c r="P5" t="s">
        <v>20</v>
      </c>
      <c r="Q5" s="8">
        <v>0.107</v>
      </c>
    </row>
    <row r="6" spans="1:17" x14ac:dyDescent="0.45">
      <c r="A6" t="s">
        <v>6</v>
      </c>
      <c r="B6" t="s">
        <v>19</v>
      </c>
      <c r="C6" s="9">
        <v>0.94799999999999995</v>
      </c>
      <c r="D6" t="s">
        <v>20</v>
      </c>
      <c r="E6" s="8">
        <v>5.0999999999999997E-2</v>
      </c>
      <c r="G6" t="s">
        <v>6</v>
      </c>
      <c r="H6" t="s">
        <v>19</v>
      </c>
      <c r="I6" s="8">
        <v>0.82</v>
      </c>
      <c r="J6" t="s">
        <v>20</v>
      </c>
      <c r="K6" s="8">
        <v>0.17899999999999999</v>
      </c>
      <c r="M6" t="s">
        <v>6</v>
      </c>
      <c r="N6" t="s">
        <v>18</v>
      </c>
      <c r="O6" s="8">
        <v>0.96699999999999997</v>
      </c>
      <c r="P6" t="s">
        <v>19</v>
      </c>
      <c r="Q6" s="8">
        <v>3.2000000000000001E-2</v>
      </c>
    </row>
    <row r="7" spans="1:17" x14ac:dyDescent="0.45">
      <c r="A7" t="s">
        <v>7</v>
      </c>
      <c r="B7" t="s">
        <v>19</v>
      </c>
      <c r="C7" s="9">
        <v>0.64300000000000002</v>
      </c>
      <c r="D7" t="s">
        <v>20</v>
      </c>
      <c r="E7" s="8">
        <v>0.35599999999999998</v>
      </c>
      <c r="G7" t="s">
        <v>7</v>
      </c>
      <c r="H7" t="s">
        <v>19</v>
      </c>
      <c r="I7" s="8">
        <v>0.90100000000000002</v>
      </c>
      <c r="J7" t="s">
        <v>20</v>
      </c>
      <c r="K7" s="8">
        <v>9.8000000000000004E-2</v>
      </c>
      <c r="M7" t="s">
        <v>7</v>
      </c>
      <c r="N7" t="s">
        <v>18</v>
      </c>
      <c r="O7" s="8">
        <v>0.94399999999999995</v>
      </c>
      <c r="P7" t="s">
        <v>19</v>
      </c>
      <c r="Q7" s="8">
        <v>5.6000000000000001E-2</v>
      </c>
    </row>
    <row r="8" spans="1:17" x14ac:dyDescent="0.45">
      <c r="A8" t="s">
        <v>8</v>
      </c>
      <c r="B8" t="s">
        <v>19</v>
      </c>
      <c r="C8" s="9">
        <v>0.84</v>
      </c>
      <c r="D8" t="s">
        <v>20</v>
      </c>
      <c r="E8" s="8">
        <v>0.156</v>
      </c>
      <c r="G8" t="s">
        <v>8</v>
      </c>
      <c r="H8" t="s">
        <v>19</v>
      </c>
      <c r="I8" s="8">
        <v>0.89900000000000002</v>
      </c>
      <c r="J8" t="s">
        <v>20</v>
      </c>
      <c r="K8" s="8">
        <v>0.10100000000000001</v>
      </c>
      <c r="M8" t="s">
        <v>8</v>
      </c>
      <c r="N8" t="s">
        <v>19</v>
      </c>
      <c r="O8" s="8">
        <v>0.879</v>
      </c>
      <c r="P8" t="s">
        <v>20</v>
      </c>
      <c r="Q8" s="8">
        <v>0.121</v>
      </c>
    </row>
    <row r="9" spans="1:17" x14ac:dyDescent="0.45">
      <c r="A9" t="s">
        <v>9</v>
      </c>
      <c r="B9" t="s">
        <v>19</v>
      </c>
      <c r="C9" s="9">
        <v>0.67900000000000005</v>
      </c>
      <c r="D9" t="s">
        <v>20</v>
      </c>
      <c r="E9" s="8">
        <v>0.32</v>
      </c>
      <c r="G9" t="s">
        <v>9</v>
      </c>
      <c r="H9" t="s">
        <v>19</v>
      </c>
      <c r="I9" s="8">
        <v>0.83599999999999997</v>
      </c>
      <c r="J9" t="s">
        <v>20</v>
      </c>
      <c r="K9" s="8">
        <v>0.16400000000000001</v>
      </c>
      <c r="M9" t="s">
        <v>9</v>
      </c>
      <c r="N9" t="s">
        <v>19</v>
      </c>
      <c r="O9" s="8">
        <v>0.91300000000000003</v>
      </c>
      <c r="P9" t="s">
        <v>20</v>
      </c>
      <c r="Q9" s="8">
        <v>8.5999999999999993E-2</v>
      </c>
    </row>
    <row r="10" spans="1:17" x14ac:dyDescent="0.45">
      <c r="A10" t="s">
        <v>10</v>
      </c>
      <c r="B10" t="s">
        <v>19</v>
      </c>
      <c r="C10" s="9">
        <v>0.68600000000000005</v>
      </c>
      <c r="D10" t="s">
        <v>20</v>
      </c>
      <c r="E10" s="8">
        <v>0.314</v>
      </c>
      <c r="G10" t="s">
        <v>10</v>
      </c>
      <c r="H10" t="s">
        <v>19</v>
      </c>
      <c r="I10" s="8">
        <v>0.95799999999999996</v>
      </c>
      <c r="J10" t="s">
        <v>20</v>
      </c>
      <c r="K10" s="8">
        <v>4.1000000000000002E-2</v>
      </c>
      <c r="M10" t="s">
        <v>10</v>
      </c>
      <c r="N10" t="s">
        <v>19</v>
      </c>
      <c r="O10" s="8">
        <v>0.85799999999999998</v>
      </c>
      <c r="P10" t="s">
        <v>20</v>
      </c>
      <c r="Q10" s="8">
        <v>0.14099999999999999</v>
      </c>
    </row>
    <row r="11" spans="1:17" x14ac:dyDescent="0.45">
      <c r="A11" t="s">
        <v>11</v>
      </c>
      <c r="B11" t="s">
        <v>19</v>
      </c>
      <c r="C11" s="9">
        <v>0.91800000000000004</v>
      </c>
      <c r="D11" t="s">
        <v>20</v>
      </c>
      <c r="E11" s="8">
        <v>8.1000000000000003E-2</v>
      </c>
      <c r="G11" t="s">
        <v>11</v>
      </c>
      <c r="H11" t="s">
        <v>19</v>
      </c>
      <c r="I11" s="8">
        <v>0.82699999999999996</v>
      </c>
      <c r="J11" t="s">
        <v>20</v>
      </c>
      <c r="K11" s="8">
        <v>0.17299999999999999</v>
      </c>
      <c r="M11" t="s">
        <v>11</v>
      </c>
      <c r="N11" t="s">
        <v>19</v>
      </c>
      <c r="O11" s="8">
        <v>0.96899999999999997</v>
      </c>
      <c r="P11" t="s">
        <v>20</v>
      </c>
      <c r="Q11" s="8">
        <v>3.1E-2</v>
      </c>
    </row>
    <row r="12" spans="1:17" x14ac:dyDescent="0.45">
      <c r="A12" t="s">
        <v>23</v>
      </c>
      <c r="B12" t="s">
        <v>19</v>
      </c>
      <c r="C12" s="9">
        <v>0.875</v>
      </c>
      <c r="D12" t="s">
        <v>20</v>
      </c>
      <c r="E12" s="8">
        <v>0.124</v>
      </c>
      <c r="G12" t="s">
        <v>23</v>
      </c>
      <c r="H12" t="s">
        <v>19</v>
      </c>
      <c r="I12" s="8">
        <v>0.86199999999999999</v>
      </c>
      <c r="J12" t="s">
        <v>20</v>
      </c>
      <c r="K12" s="8">
        <v>0.13800000000000001</v>
      </c>
      <c r="M12" t="s">
        <v>23</v>
      </c>
      <c r="N12" t="s">
        <v>19</v>
      </c>
      <c r="O12" s="8">
        <v>0.92700000000000005</v>
      </c>
      <c r="P12" t="s">
        <v>18</v>
      </c>
      <c r="Q12" s="8">
        <v>6.2E-2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0.82110000000000005</v>
      </c>
      <c r="D14" t="s">
        <v>13</v>
      </c>
      <c r="E14" s="13">
        <f>SUM(E3:E12)/B15</f>
        <v>0.17469999999999999</v>
      </c>
      <c r="G14" t="s">
        <v>28</v>
      </c>
      <c r="H14" s="4" t="s">
        <v>12</v>
      </c>
      <c r="I14" s="13">
        <f>SUM(I3:I12)/H15</f>
        <v>0.89540000000000008</v>
      </c>
      <c r="J14" t="s">
        <v>13</v>
      </c>
      <c r="K14" s="13">
        <f>SUM(K3:K12)/H15</f>
        <v>0.10400000000000001</v>
      </c>
      <c r="M14" t="s">
        <v>28</v>
      </c>
      <c r="N14" s="4" t="s">
        <v>12</v>
      </c>
      <c r="O14" s="13">
        <f>SUM(O3:O12)/N15</f>
        <v>0.93140000000000001</v>
      </c>
      <c r="P14" t="s">
        <v>13</v>
      </c>
      <c r="Q14" s="13">
        <f>SUM(Q3:Q12)/N15</f>
        <v>6.6299999999999998E-2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4.1999999999999815E-3</v>
      </c>
      <c r="G15" s="19" t="s">
        <v>42</v>
      </c>
      <c r="H15">
        <f>10-COUNTIF(H3:H12,"None")</f>
        <v>10</v>
      </c>
      <c r="J15" t="s">
        <v>41</v>
      </c>
      <c r="K15" s="13">
        <f>1-((I14+K14)/1)</f>
        <v>5.9999999999993392E-4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2.2999999999999687E-3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1</v>
      </c>
      <c r="E19" s="4">
        <f t="shared" si="2"/>
        <v>0.1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0</v>
      </c>
      <c r="K19" s="4">
        <f t="shared" ref="K19:K25" si="11">J19/SUM(J$18:J$25)</f>
        <v>0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1</v>
      </c>
      <c r="Q19" s="4">
        <f t="shared" ref="Q19:Q25" si="14">P19/SUM(P$18:P$25)</f>
        <v>0.1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1</v>
      </c>
      <c r="E22" s="4">
        <f t="shared" si="2"/>
        <v>0.1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0</v>
      </c>
      <c r="K22" s="4">
        <f t="shared" si="11"/>
        <v>0</v>
      </c>
      <c r="M22" t="str">
        <f t="shared" si="12"/>
        <v>Happiness</v>
      </c>
      <c r="N22">
        <f t="shared" si="5"/>
        <v>2</v>
      </c>
      <c r="O22" s="4">
        <f t="shared" si="13"/>
        <v>0.2</v>
      </c>
      <c r="P22">
        <f t="shared" si="6"/>
        <v>1</v>
      </c>
      <c r="Q22" s="4">
        <f t="shared" si="14"/>
        <v>0.1</v>
      </c>
    </row>
    <row r="23" spans="1:17" x14ac:dyDescent="0.45">
      <c r="A23" t="str">
        <f t="shared" si="7"/>
        <v>Neutral</v>
      </c>
      <c r="B23">
        <f t="shared" si="0"/>
        <v>10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10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8</v>
      </c>
      <c r="O23" s="4">
        <f t="shared" si="13"/>
        <v>0.8</v>
      </c>
      <c r="P23">
        <f t="shared" si="6"/>
        <v>2</v>
      </c>
      <c r="Q23" s="4">
        <f t="shared" si="14"/>
        <v>0.2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8</v>
      </c>
      <c r="E24" s="4">
        <f t="shared" si="2"/>
        <v>0.8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10</v>
      </c>
      <c r="K24" s="4">
        <f t="shared" si="11"/>
        <v>1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6</v>
      </c>
      <c r="Q24" s="4">
        <f t="shared" si="14"/>
        <v>0.6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5"/>
      <c r="B28" s="38" t="s">
        <v>12</v>
      </c>
      <c r="C28" s="38"/>
      <c r="D28" s="38"/>
      <c r="E28" s="25"/>
      <c r="G28" s="25"/>
      <c r="H28" s="38" t="s">
        <v>12</v>
      </c>
      <c r="I28" s="38"/>
      <c r="J28" s="38"/>
      <c r="K28" s="25"/>
      <c r="M28" s="25"/>
      <c r="N28" s="38" t="s">
        <v>12</v>
      </c>
      <c r="O28" s="38"/>
      <c r="P28" s="38"/>
      <c r="Q28" s="25"/>
    </row>
    <row r="29" spans="1:17" x14ac:dyDescent="0.45">
      <c r="A29" s="25"/>
      <c r="B29" s="25" t="s">
        <v>35</v>
      </c>
      <c r="C29" s="25" t="s">
        <v>36</v>
      </c>
      <c r="D29" s="25" t="s">
        <v>37</v>
      </c>
      <c r="E29" s="25"/>
      <c r="G29" s="25"/>
      <c r="H29" s="25" t="s">
        <v>35</v>
      </c>
      <c r="I29" s="25" t="s">
        <v>36</v>
      </c>
      <c r="J29" s="25" t="s">
        <v>37</v>
      </c>
      <c r="K29" s="25"/>
      <c r="M29" s="25"/>
      <c r="N29" s="25" t="s">
        <v>35</v>
      </c>
      <c r="O29" s="25" t="s">
        <v>36</v>
      </c>
      <c r="P29" s="25" t="s">
        <v>37</v>
      </c>
      <c r="Q29" s="25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 t="e">
        <f>_xlfn.MODE.SNGL(C3:C7)</f>
        <v>#N/A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 t="e">
        <f>_xlfn.MODE.SNGL(I3:I7)</f>
        <v>#N/A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 t="e">
        <f>_xlfn.MODE.SNGL(O3:O7)</f>
        <v>#N/A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8"/>
        <v>0</v>
      </c>
      <c r="I34" s="8">
        <f t="shared" si="19"/>
        <v>0</v>
      </c>
      <c r="K34" s="9"/>
      <c r="M34" t="s">
        <v>18</v>
      </c>
      <c r="N34" s="8">
        <f t="shared" si="20"/>
        <v>0.95550000000000002</v>
      </c>
      <c r="O34" s="8">
        <f t="shared" si="17"/>
        <v>0.95550000000000002</v>
      </c>
      <c r="Q34" s="9"/>
    </row>
    <row r="35" spans="1:18" x14ac:dyDescent="0.45">
      <c r="A35" t="s">
        <v>19</v>
      </c>
      <c r="B35" s="8">
        <f t="shared" si="15"/>
        <v>0.82110000000000005</v>
      </c>
      <c r="C35" s="8">
        <f t="shared" si="16"/>
        <v>0.85749999999999993</v>
      </c>
      <c r="E35" s="9"/>
      <c r="G35" t="s">
        <v>19</v>
      </c>
      <c r="H35" s="8">
        <f t="shared" si="18"/>
        <v>0.89540000000000008</v>
      </c>
      <c r="I35" s="8">
        <f t="shared" si="19"/>
        <v>0.9</v>
      </c>
      <c r="K35" s="9"/>
      <c r="M35" t="s">
        <v>19</v>
      </c>
      <c r="N35" s="8">
        <f t="shared" si="20"/>
        <v>0.92537500000000006</v>
      </c>
      <c r="O35" s="8">
        <f t="shared" si="17"/>
        <v>0.92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5"/>
      <c r="B38" s="38" t="s">
        <v>13</v>
      </c>
      <c r="C38" s="38"/>
      <c r="D38" s="38"/>
      <c r="E38" s="25"/>
      <c r="G38" s="25"/>
      <c r="H38" s="38" t="s">
        <v>13</v>
      </c>
      <c r="I38" s="38"/>
      <c r="J38" s="38"/>
      <c r="K38" s="25"/>
      <c r="M38" s="25"/>
      <c r="N38" s="38" t="s">
        <v>13</v>
      </c>
      <c r="O38" s="38"/>
      <c r="P38" s="38"/>
      <c r="Q38" s="25"/>
    </row>
    <row r="39" spans="1:18" x14ac:dyDescent="0.45">
      <c r="A39" s="25"/>
      <c r="B39" s="25" t="s">
        <v>35</v>
      </c>
      <c r="C39" s="25" t="s">
        <v>36</v>
      </c>
      <c r="D39" s="25" t="s">
        <v>37</v>
      </c>
      <c r="E39" s="25"/>
      <c r="G39" s="25"/>
      <c r="H39" s="25" t="s">
        <v>35</v>
      </c>
      <c r="I39" s="25" t="s">
        <v>36</v>
      </c>
      <c r="J39" s="25" t="s">
        <v>37</v>
      </c>
      <c r="K39" s="25"/>
      <c r="M39" s="25"/>
      <c r="N39" s="25" t="s">
        <v>35</v>
      </c>
      <c r="O39" s="25" t="s">
        <v>36</v>
      </c>
      <c r="P39" s="25" t="s">
        <v>37</v>
      </c>
      <c r="Q39" s="25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7.0999999999999994E-2</v>
      </c>
      <c r="C41" s="8">
        <f t="shared" si="22"/>
        <v>7.0999999999999994E-2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0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0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3.0000000000000001E-3</v>
      </c>
      <c r="O41" s="8">
        <f t="shared" si="23"/>
        <v>3.0000000000000001E-3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9.5000000000000001E-2</v>
      </c>
      <c r="C44" s="8">
        <f t="shared" si="22"/>
        <v>9.5000000000000001E-2</v>
      </c>
      <c r="E44" s="9"/>
      <c r="G44" t="s">
        <v>18</v>
      </c>
      <c r="H44" s="8">
        <f t="shared" si="24"/>
        <v>0</v>
      </c>
      <c r="I44" s="8">
        <f t="shared" si="25"/>
        <v>0</v>
      </c>
      <c r="K44" s="9"/>
      <c r="M44" t="s">
        <v>18</v>
      </c>
      <c r="N44" s="8">
        <f t="shared" si="26"/>
        <v>6.2E-2</v>
      </c>
      <c r="O44" s="8">
        <f t="shared" si="23"/>
        <v>6.2E-2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4.3999999999999997E-2</v>
      </c>
      <c r="O45" s="8">
        <f t="shared" si="23"/>
        <v>4.3999999999999997E-2</v>
      </c>
      <c r="Q45" s="9"/>
    </row>
    <row r="46" spans="1:18" x14ac:dyDescent="0.45">
      <c r="A46" t="s">
        <v>20</v>
      </c>
      <c r="B46" s="8">
        <f t="shared" si="21"/>
        <v>0.197625</v>
      </c>
      <c r="C46" s="8">
        <f t="shared" si="22"/>
        <v>0.16749999999999998</v>
      </c>
      <c r="E46" s="8"/>
      <c r="G46" t="s">
        <v>20</v>
      </c>
      <c r="H46" s="8">
        <f t="shared" si="24"/>
        <v>0.10400000000000001</v>
      </c>
      <c r="I46" s="8">
        <f t="shared" si="25"/>
        <v>9.9500000000000005E-2</v>
      </c>
      <c r="K46" s="8"/>
      <c r="M46" t="s">
        <v>20</v>
      </c>
      <c r="N46" s="8">
        <f t="shared" si="26"/>
        <v>8.5000000000000006E-2</v>
      </c>
      <c r="O46" s="8">
        <f t="shared" si="23"/>
        <v>9.6500000000000002E-2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A3D1-B5F4-4F0D-8EB5-3B0B0B92D1DC}">
  <dimension ref="A1:R60"/>
  <sheetViews>
    <sheetView workbookViewId="0">
      <selection activeCell="O12" sqref="O12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0.999</v>
      </c>
      <c r="D3" t="s">
        <v>18</v>
      </c>
      <c r="E3" s="8">
        <v>1E-3</v>
      </c>
      <c r="G3" t="s">
        <v>3</v>
      </c>
      <c r="H3" t="s">
        <v>19</v>
      </c>
      <c r="I3" s="8">
        <v>0.995</v>
      </c>
      <c r="J3" t="s">
        <v>18</v>
      </c>
      <c r="K3" s="8">
        <v>4.0000000000000001E-3</v>
      </c>
      <c r="M3" t="s">
        <v>3</v>
      </c>
      <c r="N3" t="s">
        <v>19</v>
      </c>
      <c r="O3" s="8">
        <v>0.998</v>
      </c>
      <c r="P3" t="s">
        <v>18</v>
      </c>
      <c r="Q3" s="8">
        <v>1E-3</v>
      </c>
    </row>
    <row r="4" spans="1:17" x14ac:dyDescent="0.45">
      <c r="A4" t="s">
        <v>4</v>
      </c>
      <c r="B4" t="s">
        <v>19</v>
      </c>
      <c r="C4" s="9">
        <v>0.99299999999999999</v>
      </c>
      <c r="D4" t="s">
        <v>18</v>
      </c>
      <c r="E4" s="8">
        <v>6.0000000000000001E-3</v>
      </c>
      <c r="G4" t="s">
        <v>4</v>
      </c>
      <c r="H4" t="s">
        <v>19</v>
      </c>
      <c r="I4" s="8">
        <v>0.97399999999999998</v>
      </c>
      <c r="J4" t="s">
        <v>18</v>
      </c>
      <c r="K4" s="8">
        <v>2.5000000000000001E-2</v>
      </c>
      <c r="M4" t="s">
        <v>4</v>
      </c>
      <c r="N4" t="s">
        <v>19</v>
      </c>
      <c r="O4" s="8">
        <v>0.998</v>
      </c>
      <c r="P4" t="s">
        <v>18</v>
      </c>
      <c r="Q4" s="8">
        <v>1E-3</v>
      </c>
    </row>
    <row r="5" spans="1:17" x14ac:dyDescent="0.45">
      <c r="A5" t="s">
        <v>5</v>
      </c>
      <c r="B5" t="s">
        <v>18</v>
      </c>
      <c r="C5" s="9">
        <v>0.78</v>
      </c>
      <c r="D5" t="s">
        <v>19</v>
      </c>
      <c r="E5" s="8">
        <v>0.19400000000000001</v>
      </c>
      <c r="G5" t="s">
        <v>5</v>
      </c>
      <c r="H5" t="s">
        <v>19</v>
      </c>
      <c r="I5" s="8">
        <v>0.96199999999999997</v>
      </c>
      <c r="J5" t="s">
        <v>18</v>
      </c>
      <c r="K5" s="8">
        <v>3.3000000000000002E-2</v>
      </c>
      <c r="M5" t="s">
        <v>5</v>
      </c>
      <c r="N5" t="s">
        <v>19</v>
      </c>
      <c r="O5" s="8">
        <v>0.996</v>
      </c>
      <c r="P5" t="s">
        <v>18</v>
      </c>
      <c r="Q5" s="8">
        <v>3.0000000000000001E-3</v>
      </c>
    </row>
    <row r="6" spans="1:17" x14ac:dyDescent="0.45">
      <c r="A6" t="s">
        <v>6</v>
      </c>
      <c r="B6" t="s">
        <v>19</v>
      </c>
      <c r="C6" s="9">
        <v>0.97</v>
      </c>
      <c r="D6" t="s">
        <v>18</v>
      </c>
      <c r="E6" s="8">
        <v>2.9000000000000001E-2</v>
      </c>
      <c r="G6" t="s">
        <v>6</v>
      </c>
      <c r="H6" t="s">
        <v>19</v>
      </c>
      <c r="I6" s="8">
        <v>0.97299999999999998</v>
      </c>
      <c r="J6" t="s">
        <v>18</v>
      </c>
      <c r="K6" s="8">
        <v>2.1999999999999999E-2</v>
      </c>
      <c r="M6" t="s">
        <v>6</v>
      </c>
      <c r="N6" t="s">
        <v>19</v>
      </c>
      <c r="O6" s="8">
        <v>0.95799999999999996</v>
      </c>
      <c r="P6" t="s">
        <v>18</v>
      </c>
      <c r="Q6" s="8">
        <v>4.1000000000000002E-2</v>
      </c>
    </row>
    <row r="7" spans="1:17" x14ac:dyDescent="0.45">
      <c r="A7" t="s">
        <v>7</v>
      </c>
      <c r="B7" t="s">
        <v>19</v>
      </c>
      <c r="C7" s="9">
        <v>0.91500000000000004</v>
      </c>
      <c r="D7" t="s">
        <v>18</v>
      </c>
      <c r="E7" s="8">
        <v>8.5000000000000006E-2</v>
      </c>
      <c r="G7" t="s">
        <v>7</v>
      </c>
      <c r="H7" t="s">
        <v>19</v>
      </c>
      <c r="I7" s="8">
        <v>0.93300000000000005</v>
      </c>
      <c r="J7" t="s">
        <v>18</v>
      </c>
      <c r="K7" s="8">
        <v>6.6000000000000003E-2</v>
      </c>
      <c r="M7" t="s">
        <v>7</v>
      </c>
      <c r="N7" t="s">
        <v>19</v>
      </c>
      <c r="O7" s="8">
        <v>0.98299999999999998</v>
      </c>
      <c r="P7" t="s">
        <v>18</v>
      </c>
      <c r="Q7" s="8">
        <v>1.7000000000000001E-2</v>
      </c>
    </row>
    <row r="8" spans="1:17" x14ac:dyDescent="0.45">
      <c r="A8" t="s">
        <v>8</v>
      </c>
      <c r="B8" t="s">
        <v>19</v>
      </c>
      <c r="C8" s="9">
        <v>0.67100000000000004</v>
      </c>
      <c r="D8" t="s">
        <v>18</v>
      </c>
      <c r="E8" s="8">
        <v>0.32800000000000001</v>
      </c>
      <c r="G8" t="s">
        <v>8</v>
      </c>
      <c r="H8" t="s">
        <v>19</v>
      </c>
      <c r="I8" s="8">
        <v>0.98599999999999999</v>
      </c>
      <c r="J8" t="s">
        <v>18</v>
      </c>
      <c r="K8" s="8">
        <v>8.0000000000000002E-3</v>
      </c>
      <c r="M8" t="s">
        <v>8</v>
      </c>
      <c r="N8" t="s">
        <v>19</v>
      </c>
      <c r="O8" s="8">
        <v>0.98</v>
      </c>
      <c r="P8" t="s">
        <v>18</v>
      </c>
      <c r="Q8" s="8">
        <v>0.02</v>
      </c>
    </row>
    <row r="9" spans="1:17" x14ac:dyDescent="0.45">
      <c r="A9" t="s">
        <v>9</v>
      </c>
      <c r="B9" t="s">
        <v>19</v>
      </c>
      <c r="C9" s="9">
        <v>0.96099999999999997</v>
      </c>
      <c r="D9" t="s">
        <v>18</v>
      </c>
      <c r="E9" s="8">
        <v>3.7999999999999999E-2</v>
      </c>
      <c r="G9" t="s">
        <v>9</v>
      </c>
      <c r="H9" t="s">
        <v>19</v>
      </c>
      <c r="I9" s="8">
        <v>0.99199999999999999</v>
      </c>
      <c r="J9" t="s">
        <v>18</v>
      </c>
      <c r="K9" s="8">
        <v>6.0000000000000001E-3</v>
      </c>
      <c r="M9" t="s">
        <v>9</v>
      </c>
      <c r="N9" t="s">
        <v>19</v>
      </c>
      <c r="O9" s="8">
        <v>0.99299999999999999</v>
      </c>
      <c r="P9" t="s">
        <v>18</v>
      </c>
      <c r="Q9" s="8">
        <v>6.0000000000000001E-3</v>
      </c>
    </row>
    <row r="10" spans="1:17" x14ac:dyDescent="0.45">
      <c r="A10" t="s">
        <v>10</v>
      </c>
      <c r="B10" t="s">
        <v>19</v>
      </c>
      <c r="C10" s="9">
        <v>0.96499999999999997</v>
      </c>
      <c r="D10" t="s">
        <v>18</v>
      </c>
      <c r="E10" s="8">
        <v>3.3000000000000002E-2</v>
      </c>
      <c r="G10" t="s">
        <v>10</v>
      </c>
      <c r="H10" t="s">
        <v>19</v>
      </c>
      <c r="I10" s="8">
        <v>0.99399999999999999</v>
      </c>
      <c r="J10" t="s">
        <v>18</v>
      </c>
      <c r="K10" s="8">
        <v>6.0000000000000001E-3</v>
      </c>
      <c r="M10" t="s">
        <v>10</v>
      </c>
      <c r="N10" t="s">
        <v>19</v>
      </c>
      <c r="O10" s="8">
        <v>0.99</v>
      </c>
      <c r="P10" t="s">
        <v>18</v>
      </c>
      <c r="Q10" s="8">
        <v>0.01</v>
      </c>
    </row>
    <row r="11" spans="1:17" x14ac:dyDescent="0.45">
      <c r="A11" t="s">
        <v>11</v>
      </c>
      <c r="B11" t="s">
        <v>19</v>
      </c>
      <c r="C11" s="9">
        <v>0.97899999999999998</v>
      </c>
      <c r="D11" t="s">
        <v>18</v>
      </c>
      <c r="E11" s="8">
        <v>0.02</v>
      </c>
      <c r="G11" t="s">
        <v>11</v>
      </c>
      <c r="H11" t="s">
        <v>19</v>
      </c>
      <c r="I11" s="8">
        <v>0.91500000000000004</v>
      </c>
      <c r="J11" t="s">
        <v>18</v>
      </c>
      <c r="K11" s="8">
        <v>0.08</v>
      </c>
      <c r="M11" t="s">
        <v>11</v>
      </c>
      <c r="N11" t="s">
        <v>19</v>
      </c>
      <c r="O11" s="8">
        <v>0.997</v>
      </c>
      <c r="P11" t="s">
        <v>18</v>
      </c>
      <c r="Q11" s="8">
        <v>2E-3</v>
      </c>
    </row>
    <row r="12" spans="1:17" x14ac:dyDescent="0.45">
      <c r="A12" t="s">
        <v>23</v>
      </c>
      <c r="B12" t="s">
        <v>19</v>
      </c>
      <c r="C12" s="9">
        <v>0.98</v>
      </c>
      <c r="D12" t="s">
        <v>18</v>
      </c>
      <c r="E12" s="8">
        <v>1.9E-2</v>
      </c>
      <c r="G12" t="s">
        <v>23</v>
      </c>
      <c r="H12" t="s">
        <v>18</v>
      </c>
      <c r="I12" s="8">
        <v>0.997</v>
      </c>
      <c r="J12" t="s">
        <v>15</v>
      </c>
      <c r="K12" s="8">
        <v>2E-3</v>
      </c>
      <c r="M12" t="s">
        <v>23</v>
      </c>
      <c r="N12" t="s">
        <v>19</v>
      </c>
      <c r="O12" s="8">
        <v>0.99299999999999999</v>
      </c>
      <c r="P12" t="s">
        <v>18</v>
      </c>
      <c r="Q12" s="8">
        <v>7.0000000000000001E-3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0.92130000000000012</v>
      </c>
      <c r="D14" t="s">
        <v>13</v>
      </c>
      <c r="E14" s="13">
        <f>SUM(E3:E12)/B15</f>
        <v>7.5300000000000006E-2</v>
      </c>
      <c r="G14" t="s">
        <v>28</v>
      </c>
      <c r="H14" s="4" t="s">
        <v>12</v>
      </c>
      <c r="I14" s="13">
        <f>SUM(I3:I12)/H15</f>
        <v>0.97209999999999996</v>
      </c>
      <c r="J14" t="s">
        <v>13</v>
      </c>
      <c r="K14" s="13">
        <f>SUM(K3:K12)/H15</f>
        <v>2.52E-2</v>
      </c>
      <c r="M14" t="s">
        <v>28</v>
      </c>
      <c r="N14" s="4" t="s">
        <v>12</v>
      </c>
      <c r="O14" s="13">
        <f>SUM(O3:O12)/N15</f>
        <v>0.98860000000000015</v>
      </c>
      <c r="P14" t="s">
        <v>13</v>
      </c>
      <c r="Q14" s="13">
        <f>SUM(Q3:Q12)/N15</f>
        <v>1.0800000000000001E-2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3.3999999999998476E-3</v>
      </c>
      <c r="G15" s="19" t="s">
        <v>42</v>
      </c>
      <c r="H15">
        <f>10-COUNTIF(H3:H12,"None")</f>
        <v>10</v>
      </c>
      <c r="J15" t="s">
        <v>41</v>
      </c>
      <c r="K15" s="13">
        <f>1-((I14+K14)/1)</f>
        <v>2.7000000000000357E-3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5.999999999998229E-4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0</v>
      </c>
      <c r="E19" s="4">
        <f t="shared" si="2"/>
        <v>0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1</v>
      </c>
      <c r="K19" s="4">
        <f t="shared" ref="K19:K25" si="11">J19/SUM(J$18:J$25)</f>
        <v>0.1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0</v>
      </c>
      <c r="Q19" s="4">
        <f t="shared" ref="Q19:Q25" si="14">P19/SUM(P$18:P$25)</f>
        <v>0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1</v>
      </c>
      <c r="C22" s="4">
        <f t="shared" si="8"/>
        <v>0.1</v>
      </c>
      <c r="D22">
        <f t="shared" si="1"/>
        <v>9</v>
      </c>
      <c r="E22" s="4">
        <f t="shared" si="2"/>
        <v>0.9</v>
      </c>
      <c r="G22" t="str">
        <f t="shared" si="9"/>
        <v>Happiness</v>
      </c>
      <c r="H22">
        <f t="shared" si="3"/>
        <v>1</v>
      </c>
      <c r="I22" s="4">
        <f t="shared" si="10"/>
        <v>0.1</v>
      </c>
      <c r="J22">
        <f t="shared" si="4"/>
        <v>9</v>
      </c>
      <c r="K22" s="4">
        <f t="shared" si="11"/>
        <v>0.9</v>
      </c>
      <c r="M22" t="str">
        <f t="shared" si="12"/>
        <v>Happiness</v>
      </c>
      <c r="N22">
        <f t="shared" si="5"/>
        <v>0</v>
      </c>
      <c r="O22" s="4">
        <f t="shared" si="13"/>
        <v>0</v>
      </c>
      <c r="P22">
        <f t="shared" si="6"/>
        <v>10</v>
      </c>
      <c r="Q22" s="4">
        <f t="shared" si="14"/>
        <v>1</v>
      </c>
    </row>
    <row r="23" spans="1:17" x14ac:dyDescent="0.45">
      <c r="A23" t="str">
        <f t="shared" si="7"/>
        <v>Neutral</v>
      </c>
      <c r="B23">
        <f t="shared" si="0"/>
        <v>9</v>
      </c>
      <c r="C23" s="4">
        <f t="shared" si="8"/>
        <v>0.9</v>
      </c>
      <c r="D23">
        <f t="shared" si="1"/>
        <v>1</v>
      </c>
      <c r="E23" s="4">
        <f t="shared" si="2"/>
        <v>0.1</v>
      </c>
      <c r="G23" t="str">
        <f t="shared" si="9"/>
        <v>Neutral</v>
      </c>
      <c r="H23">
        <f t="shared" si="3"/>
        <v>9</v>
      </c>
      <c r="I23" s="4">
        <f t="shared" si="10"/>
        <v>0.9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10</v>
      </c>
      <c r="O23" s="4">
        <f t="shared" si="13"/>
        <v>1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0</v>
      </c>
      <c r="E24" s="4">
        <f t="shared" si="2"/>
        <v>0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0</v>
      </c>
      <c r="K24" s="4">
        <f t="shared" si="11"/>
        <v>0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0</v>
      </c>
      <c r="Q24" s="4">
        <f t="shared" si="14"/>
        <v>0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25"/>
      <c r="B28" s="38" t="s">
        <v>12</v>
      </c>
      <c r="C28" s="38"/>
      <c r="D28" s="38"/>
      <c r="E28" s="25"/>
      <c r="G28" s="25"/>
      <c r="H28" s="38" t="s">
        <v>12</v>
      </c>
      <c r="I28" s="38"/>
      <c r="J28" s="38"/>
      <c r="K28" s="25"/>
      <c r="M28" s="25"/>
      <c r="N28" s="38" t="s">
        <v>12</v>
      </c>
      <c r="O28" s="38"/>
      <c r="P28" s="38"/>
      <c r="Q28" s="25"/>
    </row>
    <row r="29" spans="1:17" x14ac:dyDescent="0.45">
      <c r="A29" s="25"/>
      <c r="B29" s="25" t="s">
        <v>35</v>
      </c>
      <c r="C29" s="25" t="s">
        <v>36</v>
      </c>
      <c r="D29" s="25" t="s">
        <v>37</v>
      </c>
      <c r="E29" s="25"/>
      <c r="G29" s="25"/>
      <c r="H29" s="25" t="s">
        <v>35</v>
      </c>
      <c r="I29" s="25" t="s">
        <v>36</v>
      </c>
      <c r="J29" s="25" t="s">
        <v>37</v>
      </c>
      <c r="K29" s="25"/>
      <c r="M29" s="25"/>
      <c r="N29" s="25" t="s">
        <v>35</v>
      </c>
      <c r="O29" s="25" t="s">
        <v>36</v>
      </c>
      <c r="P29" s="25" t="s">
        <v>37</v>
      </c>
      <c r="Q29" s="25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 t="e">
        <f>_xlfn.MODE.SNGL(C3:C7)</f>
        <v>#N/A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 t="e">
        <f>_xlfn.MODE.SNGL(I3:I7)</f>
        <v>#N/A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>
        <f>_xlfn.MODE.SNGL(O3:O7)</f>
        <v>0.998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0.78</v>
      </c>
      <c r="C34" s="8">
        <f t="shared" si="16"/>
        <v>0.78</v>
      </c>
      <c r="E34" s="9"/>
      <c r="G34" t="s">
        <v>18</v>
      </c>
      <c r="H34" s="8">
        <f t="shared" si="18"/>
        <v>0.997</v>
      </c>
      <c r="I34" s="8">
        <f t="shared" si="19"/>
        <v>0.997</v>
      </c>
      <c r="K34" s="9"/>
      <c r="M34" t="s">
        <v>18</v>
      </c>
      <c r="N34" s="8">
        <f t="shared" si="20"/>
        <v>0</v>
      </c>
      <c r="O34" s="8">
        <f t="shared" si="17"/>
        <v>0</v>
      </c>
      <c r="Q34" s="9"/>
    </row>
    <row r="35" spans="1:18" x14ac:dyDescent="0.45">
      <c r="A35" t="s">
        <v>19</v>
      </c>
      <c r="B35" s="8">
        <f t="shared" si="15"/>
        <v>0.93699999999999994</v>
      </c>
      <c r="C35" s="8">
        <f t="shared" si="16"/>
        <v>0.97</v>
      </c>
      <c r="E35" s="9"/>
      <c r="G35" t="s">
        <v>19</v>
      </c>
      <c r="H35" s="8">
        <f t="shared" si="18"/>
        <v>0.96933333333333338</v>
      </c>
      <c r="I35" s="8">
        <f t="shared" si="19"/>
        <v>0.97399999999999998</v>
      </c>
      <c r="K35" s="9"/>
      <c r="M35" t="s">
        <v>19</v>
      </c>
      <c r="N35" s="8">
        <f t="shared" si="20"/>
        <v>0.98860000000000015</v>
      </c>
      <c r="O35" s="8">
        <f t="shared" si="17"/>
        <v>0.99299999999999999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25"/>
      <c r="B38" s="38" t="s">
        <v>13</v>
      </c>
      <c r="C38" s="38"/>
      <c r="D38" s="38"/>
      <c r="E38" s="25"/>
      <c r="G38" s="25"/>
      <c r="H38" s="38" t="s">
        <v>13</v>
      </c>
      <c r="I38" s="38"/>
      <c r="J38" s="38"/>
      <c r="K38" s="25"/>
      <c r="M38" s="25"/>
      <c r="N38" s="38" t="s">
        <v>13</v>
      </c>
      <c r="O38" s="38"/>
      <c r="P38" s="38"/>
      <c r="Q38" s="25"/>
    </row>
    <row r="39" spans="1:18" x14ac:dyDescent="0.45">
      <c r="A39" s="25"/>
      <c r="B39" s="25" t="s">
        <v>35</v>
      </c>
      <c r="C39" s="25" t="s">
        <v>36</v>
      </c>
      <c r="D39" s="25" t="s">
        <v>37</v>
      </c>
      <c r="E39" s="25"/>
      <c r="G39" s="25"/>
      <c r="H39" s="25" t="s">
        <v>35</v>
      </c>
      <c r="I39" s="25" t="s">
        <v>36</v>
      </c>
      <c r="J39" s="25" t="s">
        <v>37</v>
      </c>
      <c r="K39" s="25"/>
      <c r="M39" s="25"/>
      <c r="N39" s="25" t="s">
        <v>35</v>
      </c>
      <c r="O39" s="25" t="s">
        <v>36</v>
      </c>
      <c r="P39" s="25" t="s">
        <v>37</v>
      </c>
      <c r="Q39" s="25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</v>
      </c>
      <c r="C41" s="8">
        <f t="shared" si="22"/>
        <v>0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2E-3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2E-3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0</v>
      </c>
      <c r="O41" s="8">
        <f t="shared" si="23"/>
        <v>0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6.2111111111111117E-2</v>
      </c>
      <c r="C44" s="8">
        <f t="shared" si="22"/>
        <v>2.9000000000000001E-2</v>
      </c>
      <c r="E44" s="9"/>
      <c r="G44" t="s">
        <v>18</v>
      </c>
      <c r="H44" s="8">
        <f t="shared" si="24"/>
        <v>2.7777777777777776E-2</v>
      </c>
      <c r="I44" s="8">
        <f t="shared" si="25"/>
        <v>2.1999999999999999E-2</v>
      </c>
      <c r="K44" s="9"/>
      <c r="M44" t="s">
        <v>18</v>
      </c>
      <c r="N44" s="8">
        <f t="shared" si="26"/>
        <v>1.0800000000000001E-2</v>
      </c>
      <c r="O44" s="8">
        <f t="shared" si="23"/>
        <v>6.5000000000000006E-3</v>
      </c>
      <c r="Q44" s="9"/>
    </row>
    <row r="45" spans="1:18" x14ac:dyDescent="0.45">
      <c r="A45" t="s">
        <v>19</v>
      </c>
      <c r="B45" s="8">
        <f t="shared" si="21"/>
        <v>0.19400000000000001</v>
      </c>
      <c r="C45" s="8">
        <f t="shared" si="22"/>
        <v>0.19400000000000001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</v>
      </c>
      <c r="O45" s="8">
        <f t="shared" si="23"/>
        <v>0</v>
      </c>
      <c r="Q45" s="9"/>
    </row>
    <row r="46" spans="1:18" x14ac:dyDescent="0.45">
      <c r="A46" t="s">
        <v>20</v>
      </c>
      <c r="B46" s="8">
        <f t="shared" si="21"/>
        <v>0</v>
      </c>
      <c r="C46" s="8">
        <f t="shared" si="22"/>
        <v>0</v>
      </c>
      <c r="E46" s="8"/>
      <c r="G46" t="s">
        <v>20</v>
      </c>
      <c r="H46" s="8">
        <f t="shared" si="24"/>
        <v>0</v>
      </c>
      <c r="I46" s="8">
        <f t="shared" si="25"/>
        <v>0</v>
      </c>
      <c r="K46" s="8"/>
      <c r="M46" t="s">
        <v>20</v>
      </c>
      <c r="N46" s="8">
        <f t="shared" si="26"/>
        <v>0</v>
      </c>
      <c r="O46" s="8">
        <f t="shared" si="23"/>
        <v>0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CC0A-7172-44B8-9DFD-8710CB4BB5D8}">
  <dimension ref="A1:R60"/>
  <sheetViews>
    <sheetView topLeftCell="A7" workbookViewId="0">
      <selection activeCell="B36" sqref="B36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1">
        <v>1</v>
      </c>
      <c r="D3" t="s">
        <v>20</v>
      </c>
      <c r="E3">
        <v>0</v>
      </c>
      <c r="G3" t="s">
        <v>3</v>
      </c>
      <c r="H3" t="s">
        <v>19</v>
      </c>
      <c r="I3">
        <v>0.999</v>
      </c>
      <c r="J3" t="s">
        <v>20</v>
      </c>
      <c r="K3">
        <v>1E-3</v>
      </c>
      <c r="M3" t="s">
        <v>3</v>
      </c>
      <c r="N3" t="s">
        <v>19</v>
      </c>
      <c r="O3">
        <v>0.88800000000000001</v>
      </c>
      <c r="P3" t="s">
        <v>20</v>
      </c>
      <c r="Q3">
        <v>0.109</v>
      </c>
    </row>
    <row r="4" spans="1:17" x14ac:dyDescent="0.45">
      <c r="A4" t="s">
        <v>4</v>
      </c>
      <c r="B4" t="s">
        <v>19</v>
      </c>
      <c r="C4">
        <v>0.995</v>
      </c>
      <c r="D4" t="s">
        <v>20</v>
      </c>
      <c r="E4">
        <v>5.0000000000000001E-3</v>
      </c>
      <c r="G4" t="s">
        <v>4</v>
      </c>
      <c r="H4" t="s">
        <v>19</v>
      </c>
      <c r="I4">
        <v>0.998</v>
      </c>
      <c r="J4" t="s">
        <v>20</v>
      </c>
      <c r="K4">
        <v>2E-3</v>
      </c>
      <c r="M4" t="s">
        <v>4</v>
      </c>
      <c r="N4" t="s">
        <v>19</v>
      </c>
      <c r="O4">
        <v>1</v>
      </c>
      <c r="P4" t="s">
        <v>24</v>
      </c>
      <c r="Q4">
        <v>0</v>
      </c>
    </row>
    <row r="5" spans="1:17" x14ac:dyDescent="0.45">
      <c r="A5" t="s">
        <v>5</v>
      </c>
      <c r="B5" t="s">
        <v>19</v>
      </c>
      <c r="C5">
        <v>0.99399999999999999</v>
      </c>
      <c r="D5" t="s">
        <v>24</v>
      </c>
      <c r="E5">
        <v>6.0000000000000001E-3</v>
      </c>
      <c r="G5" t="s">
        <v>5</v>
      </c>
      <c r="H5" t="s">
        <v>19</v>
      </c>
      <c r="I5">
        <v>0.99099999999999999</v>
      </c>
      <c r="J5" t="s">
        <v>20</v>
      </c>
      <c r="K5">
        <v>8.9999999999999993E-3</v>
      </c>
      <c r="M5" t="s">
        <v>5</v>
      </c>
      <c r="N5" t="s">
        <v>19</v>
      </c>
      <c r="O5">
        <v>1</v>
      </c>
      <c r="P5" t="s">
        <v>20</v>
      </c>
      <c r="Q5">
        <v>0</v>
      </c>
    </row>
    <row r="6" spans="1:17" x14ac:dyDescent="0.45">
      <c r="A6" t="s">
        <v>6</v>
      </c>
      <c r="B6" t="s">
        <v>14</v>
      </c>
      <c r="C6">
        <v>0.99199999999999999</v>
      </c>
      <c r="D6" t="s">
        <v>16</v>
      </c>
      <c r="E6">
        <v>8.0000000000000002E-3</v>
      </c>
      <c r="G6" t="s">
        <v>6</v>
      </c>
      <c r="H6" t="s">
        <v>19</v>
      </c>
      <c r="I6">
        <v>0.995</v>
      </c>
      <c r="J6" t="s">
        <v>20</v>
      </c>
      <c r="K6">
        <v>5.0000000000000001E-3</v>
      </c>
      <c r="M6" t="s">
        <v>6</v>
      </c>
      <c r="N6" t="s">
        <v>19</v>
      </c>
      <c r="O6">
        <v>0.96099999999999997</v>
      </c>
      <c r="P6" t="s">
        <v>20</v>
      </c>
      <c r="Q6">
        <v>1.6E-2</v>
      </c>
    </row>
    <row r="7" spans="1:17" x14ac:dyDescent="0.45">
      <c r="A7" t="s">
        <v>7</v>
      </c>
      <c r="B7" t="s">
        <v>14</v>
      </c>
      <c r="C7">
        <v>0.99199999999999999</v>
      </c>
      <c r="D7" t="s">
        <v>18</v>
      </c>
      <c r="E7">
        <v>8.0000000000000002E-3</v>
      </c>
      <c r="G7" t="s">
        <v>7</v>
      </c>
      <c r="H7" t="s">
        <v>19</v>
      </c>
      <c r="I7">
        <v>0.995</v>
      </c>
      <c r="J7" t="s">
        <v>20</v>
      </c>
      <c r="K7">
        <v>5.0000000000000001E-3</v>
      </c>
      <c r="M7" t="s">
        <v>7</v>
      </c>
      <c r="N7" t="s">
        <v>19</v>
      </c>
      <c r="O7">
        <v>1</v>
      </c>
      <c r="P7" t="s">
        <v>20</v>
      </c>
      <c r="Q7">
        <v>0</v>
      </c>
    </row>
    <row r="8" spans="1:17" x14ac:dyDescent="0.45">
      <c r="A8" t="s">
        <v>8</v>
      </c>
      <c r="B8" t="s">
        <v>19</v>
      </c>
      <c r="C8">
        <v>0.99199999999999999</v>
      </c>
      <c r="D8" t="s">
        <v>20</v>
      </c>
      <c r="E8">
        <v>8.0000000000000002E-3</v>
      </c>
      <c r="G8" t="s">
        <v>8</v>
      </c>
      <c r="H8" t="s">
        <v>19</v>
      </c>
      <c r="I8">
        <v>0.96599999999999997</v>
      </c>
      <c r="J8" t="s">
        <v>20</v>
      </c>
      <c r="K8">
        <v>3.4000000000000002E-2</v>
      </c>
      <c r="M8" t="s">
        <v>8</v>
      </c>
      <c r="N8" t="s">
        <v>19</v>
      </c>
      <c r="O8">
        <v>0.96699999999999997</v>
      </c>
      <c r="P8" t="s">
        <v>20</v>
      </c>
      <c r="Q8">
        <v>3.2000000000000001E-2</v>
      </c>
    </row>
    <row r="9" spans="1:17" x14ac:dyDescent="0.45">
      <c r="A9" t="s">
        <v>9</v>
      </c>
      <c r="B9" t="s">
        <v>19</v>
      </c>
      <c r="C9">
        <v>0.996</v>
      </c>
      <c r="D9" t="s">
        <v>20</v>
      </c>
      <c r="E9">
        <v>4.0000000000000001E-3</v>
      </c>
      <c r="G9" t="s">
        <v>9</v>
      </c>
      <c r="H9" t="s">
        <v>19</v>
      </c>
      <c r="I9">
        <v>0.999</v>
      </c>
      <c r="J9" t="s">
        <v>20</v>
      </c>
      <c r="K9">
        <v>1E-3</v>
      </c>
      <c r="M9" t="s">
        <v>9</v>
      </c>
      <c r="N9" t="s">
        <v>19</v>
      </c>
      <c r="O9">
        <v>0.95499999999999996</v>
      </c>
      <c r="P9" t="s">
        <v>20</v>
      </c>
      <c r="Q9">
        <v>4.2000000000000003E-2</v>
      </c>
    </row>
    <row r="10" spans="1:17" x14ac:dyDescent="0.45">
      <c r="A10" t="s">
        <v>10</v>
      </c>
      <c r="B10" t="s">
        <v>19</v>
      </c>
      <c r="C10">
        <v>0.99199999999999999</v>
      </c>
      <c r="D10" t="s">
        <v>20</v>
      </c>
      <c r="E10">
        <v>8.0000000000000002E-3</v>
      </c>
      <c r="G10" t="s">
        <v>10</v>
      </c>
      <c r="H10" t="s">
        <v>19</v>
      </c>
      <c r="I10">
        <v>0.97499999999999998</v>
      </c>
      <c r="J10" t="s">
        <v>20</v>
      </c>
      <c r="K10">
        <v>2.5000000000000001E-2</v>
      </c>
      <c r="M10" t="s">
        <v>10</v>
      </c>
      <c r="N10" t="s">
        <v>19</v>
      </c>
      <c r="O10">
        <v>0.996</v>
      </c>
      <c r="P10" t="s">
        <v>20</v>
      </c>
      <c r="Q10">
        <v>4.0000000000000001E-3</v>
      </c>
    </row>
    <row r="11" spans="1:17" x14ac:dyDescent="0.45">
      <c r="A11" t="s">
        <v>11</v>
      </c>
      <c r="B11" t="s">
        <v>19</v>
      </c>
      <c r="C11">
        <v>0.98299999999999998</v>
      </c>
      <c r="D11" t="s">
        <v>20</v>
      </c>
      <c r="E11">
        <v>1.7000000000000001E-2</v>
      </c>
      <c r="G11" t="s">
        <v>11</v>
      </c>
      <c r="H11" t="s">
        <v>19</v>
      </c>
      <c r="I11">
        <v>0.998</v>
      </c>
      <c r="J11" t="s">
        <v>15</v>
      </c>
      <c r="K11">
        <v>2E-3</v>
      </c>
      <c r="M11" t="s">
        <v>11</v>
      </c>
      <c r="N11" t="s">
        <v>19</v>
      </c>
      <c r="O11">
        <v>0.995</v>
      </c>
      <c r="P11" t="s">
        <v>15</v>
      </c>
      <c r="Q11">
        <v>5.0000000000000001E-3</v>
      </c>
    </row>
    <row r="12" spans="1:17" x14ac:dyDescent="0.45">
      <c r="A12" t="s">
        <v>23</v>
      </c>
      <c r="B12" t="s">
        <v>19</v>
      </c>
      <c r="C12">
        <v>0.98299999999999998</v>
      </c>
      <c r="D12" t="s">
        <v>18</v>
      </c>
      <c r="E12">
        <v>1.7000000000000001E-2</v>
      </c>
      <c r="G12" t="s">
        <v>23</v>
      </c>
      <c r="H12" t="s">
        <v>19</v>
      </c>
      <c r="I12">
        <v>0.998</v>
      </c>
      <c r="J12" t="s">
        <v>20</v>
      </c>
      <c r="K12">
        <v>2E-3</v>
      </c>
      <c r="M12" t="s">
        <v>23</v>
      </c>
      <c r="N12" t="s">
        <v>19</v>
      </c>
      <c r="O12">
        <v>0.996</v>
      </c>
      <c r="P12" t="s">
        <v>27</v>
      </c>
      <c r="Q12">
        <v>4.0000000000000001E-3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0.9919</v>
      </c>
      <c r="D14" t="s">
        <v>13</v>
      </c>
      <c r="E14" s="13">
        <f>SUM(E3:E12)/B15</f>
        <v>8.0999999999999996E-3</v>
      </c>
      <c r="G14" t="s">
        <v>28</v>
      </c>
      <c r="H14" s="4" t="s">
        <v>12</v>
      </c>
      <c r="I14" s="13">
        <f>SUM(I3:I12)/H15</f>
        <v>0.99139999999999984</v>
      </c>
      <c r="J14" t="s">
        <v>13</v>
      </c>
      <c r="K14" s="13">
        <f>SUM(K3:K12)/H15</f>
        <v>8.6000000000000017E-3</v>
      </c>
      <c r="M14" t="s">
        <v>28</v>
      </c>
      <c r="N14" s="4" t="s">
        <v>12</v>
      </c>
      <c r="O14" s="13">
        <f>SUM(O3:O12)/N15</f>
        <v>0.97579999999999989</v>
      </c>
      <c r="P14" t="s">
        <v>13</v>
      </c>
      <c r="Q14" s="13">
        <f>SUM(Q3:Q12)/N15</f>
        <v>2.1200000000000004E-2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0</v>
      </c>
      <c r="G15" s="19" t="s">
        <v>42</v>
      </c>
      <c r="H15">
        <f>10-COUNTIF(H3:H12,"None")</f>
        <v>10</v>
      </c>
      <c r="J15" t="s">
        <v>41</v>
      </c>
      <c r="K15" s="13">
        <f>1-((I14+K14)/1)</f>
        <v>0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3.0000000000001137E-3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2</v>
      </c>
      <c r="C18" s="4">
        <f>B18/SUM(B$18:B$25)</f>
        <v>0.2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0</v>
      </c>
      <c r="E19" s="4">
        <f t="shared" si="2"/>
        <v>0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1</v>
      </c>
      <c r="K19" s="4">
        <f t="shared" ref="K19:K25" si="11">J19/SUM(J$18:J$25)</f>
        <v>0.1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1</v>
      </c>
      <c r="Q19" s="4">
        <f t="shared" ref="Q19:Q25" si="14">P19/SUM(P$18:P$25)</f>
        <v>0.1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1</v>
      </c>
      <c r="E20" s="4">
        <f t="shared" si="2"/>
        <v>0.1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2</v>
      </c>
      <c r="E22" s="4">
        <f t="shared" si="2"/>
        <v>0.2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0</v>
      </c>
      <c r="K22" s="4">
        <f t="shared" si="11"/>
        <v>0</v>
      </c>
      <c r="M22" t="str">
        <f t="shared" si="12"/>
        <v>Happiness</v>
      </c>
      <c r="N22">
        <f t="shared" si="5"/>
        <v>0</v>
      </c>
      <c r="O22" s="4">
        <f t="shared" si="13"/>
        <v>0</v>
      </c>
      <c r="P22">
        <f t="shared" si="6"/>
        <v>0</v>
      </c>
      <c r="Q22" s="4">
        <f t="shared" si="14"/>
        <v>0</v>
      </c>
    </row>
    <row r="23" spans="1:17" x14ac:dyDescent="0.45">
      <c r="A23" t="str">
        <f t="shared" si="7"/>
        <v>Neutral</v>
      </c>
      <c r="B23">
        <f t="shared" si="0"/>
        <v>8</v>
      </c>
      <c r="C23" s="4">
        <f t="shared" si="8"/>
        <v>0.8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10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10</v>
      </c>
      <c r="O23" s="4">
        <f t="shared" si="13"/>
        <v>1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6</v>
      </c>
      <c r="E24" s="4">
        <f t="shared" si="2"/>
        <v>0.6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9</v>
      </c>
      <c r="K24" s="4">
        <f t="shared" si="11"/>
        <v>0.9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8</v>
      </c>
      <c r="Q24" s="4">
        <f t="shared" si="14"/>
        <v>0.8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1</v>
      </c>
      <c r="E25" s="4">
        <f t="shared" si="2"/>
        <v>0.1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1</v>
      </c>
      <c r="Q25" s="4">
        <f t="shared" si="14"/>
        <v>0.1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6"/>
      <c r="B28" s="38" t="s">
        <v>12</v>
      </c>
      <c r="C28" s="38"/>
      <c r="D28" s="38"/>
      <c r="E28" s="6"/>
      <c r="G28" s="6"/>
      <c r="H28" s="38" t="s">
        <v>12</v>
      </c>
      <c r="I28" s="38"/>
      <c r="J28" s="38"/>
      <c r="K28" s="6"/>
      <c r="M28" s="6"/>
      <c r="N28" s="38" t="s">
        <v>12</v>
      </c>
      <c r="O28" s="38"/>
      <c r="P28" s="38"/>
      <c r="Q28" s="6"/>
    </row>
    <row r="29" spans="1:17" x14ac:dyDescent="0.45">
      <c r="A29" s="6"/>
      <c r="B29" s="6" t="s">
        <v>35</v>
      </c>
      <c r="C29" s="6" t="s">
        <v>36</v>
      </c>
      <c r="D29" s="6" t="s">
        <v>37</v>
      </c>
      <c r="E29" s="6"/>
      <c r="G29" s="6"/>
      <c r="H29" s="6" t="s">
        <v>35</v>
      </c>
      <c r="I29" s="6" t="s">
        <v>36</v>
      </c>
      <c r="J29" s="6" t="s">
        <v>37</v>
      </c>
      <c r="K29" s="6"/>
      <c r="M29" s="6"/>
      <c r="N29" s="6" t="s">
        <v>35</v>
      </c>
      <c r="O29" s="6" t="s">
        <v>36</v>
      </c>
      <c r="P29" s="6" t="s">
        <v>37</v>
      </c>
      <c r="Q29" s="6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0.99199999999999999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0.99199999999999999</v>
      </c>
      <c r="D30" t="e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#VALUE!</v>
      </c>
      <c r="E30">
        <f>_xlfn.MODE.SNGL(C3:C7)</f>
        <v>0.99199999999999999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>
        <f>_xlfn.MODE.SNGL(I3:I7)</f>
        <v>0.995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>
        <f>_xlfn.MODE.SNGL(O3:O7)</f>
        <v>1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8"/>
        <v>0</v>
      </c>
      <c r="I34" s="8">
        <f t="shared" si="19"/>
        <v>0</v>
      </c>
      <c r="K34" s="9"/>
      <c r="M34" t="s">
        <v>18</v>
      </c>
      <c r="N34" s="8">
        <f t="shared" si="20"/>
        <v>0</v>
      </c>
      <c r="O34" s="8">
        <f t="shared" si="17"/>
        <v>0</v>
      </c>
      <c r="Q34" s="9"/>
    </row>
    <row r="35" spans="1:18" x14ac:dyDescent="0.45">
      <c r="A35" t="s">
        <v>19</v>
      </c>
      <c r="B35" s="8">
        <f t="shared" si="15"/>
        <v>0.99187499999999995</v>
      </c>
      <c r="C35" s="8">
        <f t="shared" si="16"/>
        <v>0.99299999999999999</v>
      </c>
      <c r="E35" s="9"/>
      <c r="G35" t="s">
        <v>19</v>
      </c>
      <c r="H35" s="8">
        <f t="shared" si="18"/>
        <v>0.99139999999999984</v>
      </c>
      <c r="I35" s="8">
        <f t="shared" si="19"/>
        <v>0.99649999999999994</v>
      </c>
      <c r="K35" s="9"/>
      <c r="M35" t="s">
        <v>19</v>
      </c>
      <c r="N35" s="8">
        <f t="shared" si="20"/>
        <v>0.97579999999999989</v>
      </c>
      <c r="O35" s="8">
        <f t="shared" si="17"/>
        <v>0.99550000000000005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6"/>
      <c r="B38" s="38" t="s">
        <v>13</v>
      </c>
      <c r="C38" s="38"/>
      <c r="D38" s="38"/>
      <c r="E38" s="6"/>
      <c r="G38" s="6"/>
      <c r="H38" s="38" t="s">
        <v>13</v>
      </c>
      <c r="I38" s="38"/>
      <c r="J38" s="38"/>
      <c r="K38" s="6"/>
      <c r="M38" s="6"/>
      <c r="N38" s="38" t="s">
        <v>13</v>
      </c>
      <c r="O38" s="38"/>
      <c r="P38" s="38"/>
      <c r="Q38" s="6"/>
    </row>
    <row r="39" spans="1:18" x14ac:dyDescent="0.45">
      <c r="A39" s="6"/>
      <c r="B39" s="6" t="s">
        <v>35</v>
      </c>
      <c r="C39" s="6" t="s">
        <v>36</v>
      </c>
      <c r="D39" s="6" t="s">
        <v>37</v>
      </c>
      <c r="E39" s="6"/>
      <c r="G39" s="6"/>
      <c r="H39" s="6" t="s">
        <v>35</v>
      </c>
      <c r="I39" s="6" t="s">
        <v>36</v>
      </c>
      <c r="J39" s="6" t="s">
        <v>37</v>
      </c>
      <c r="K39" s="6"/>
      <c r="M39" s="6"/>
      <c r="N39" s="6" t="s">
        <v>35</v>
      </c>
      <c r="O39" s="6" t="s">
        <v>36</v>
      </c>
      <c r="P39" s="6" t="s">
        <v>37</v>
      </c>
      <c r="Q39" s="6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</v>
      </c>
      <c r="C41" s="8">
        <f t="shared" si="22"/>
        <v>0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2E-3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2E-3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5.0000000000000001E-3</v>
      </c>
      <c r="O41" s="8">
        <f t="shared" si="23"/>
        <v>5.0000000000000001E-3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8.0000000000000002E-3</v>
      </c>
      <c r="C42" s="8">
        <f t="shared" si="22"/>
        <v>8.0000000000000002E-3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1.2500000000000001E-2</v>
      </c>
      <c r="C44" s="8">
        <f t="shared" si="22"/>
        <v>1.2500000000000001E-2</v>
      </c>
      <c r="E44" s="9"/>
      <c r="G44" t="s">
        <v>18</v>
      </c>
      <c r="H44" s="8">
        <f t="shared" si="24"/>
        <v>0</v>
      </c>
      <c r="I44" s="8">
        <f t="shared" si="25"/>
        <v>0</v>
      </c>
      <c r="K44" s="9"/>
      <c r="M44" t="s">
        <v>18</v>
      </c>
      <c r="N44" s="8">
        <f t="shared" si="26"/>
        <v>0</v>
      </c>
      <c r="O44" s="8">
        <f t="shared" si="23"/>
        <v>0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</v>
      </c>
      <c r="O45" s="8">
        <f t="shared" si="23"/>
        <v>0</v>
      </c>
      <c r="Q45" s="9"/>
    </row>
    <row r="46" spans="1:18" x14ac:dyDescent="0.45">
      <c r="A46" t="s">
        <v>20</v>
      </c>
      <c r="B46" s="8">
        <f t="shared" si="21"/>
        <v>7.0000000000000001E-3</v>
      </c>
      <c r="C46" s="8">
        <f t="shared" si="22"/>
        <v>6.5000000000000006E-3</v>
      </c>
      <c r="E46" s="8"/>
      <c r="G46" t="s">
        <v>20</v>
      </c>
      <c r="H46" s="8">
        <f t="shared" si="24"/>
        <v>9.3333333333333358E-3</v>
      </c>
      <c r="I46" s="8">
        <f t="shared" si="25"/>
        <v>5.0000000000000001E-3</v>
      </c>
      <c r="K46" s="8"/>
      <c r="M46" t="s">
        <v>20</v>
      </c>
      <c r="N46" s="8">
        <f t="shared" si="26"/>
        <v>2.5875000000000002E-2</v>
      </c>
      <c r="O46" s="8">
        <f t="shared" si="23"/>
        <v>0.01</v>
      </c>
      <c r="Q46" s="8"/>
    </row>
    <row r="47" spans="1:18" x14ac:dyDescent="0.45">
      <c r="A47" t="s">
        <v>24</v>
      </c>
      <c r="B47" s="8">
        <f t="shared" si="21"/>
        <v>6.0000000000000001E-3</v>
      </c>
      <c r="C47" s="8">
        <f t="shared" si="22"/>
        <v>6.0000000000000001E-3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M27:Q27"/>
    <mergeCell ref="N28:P28"/>
    <mergeCell ref="N38:P38"/>
    <mergeCell ref="B28:D28"/>
    <mergeCell ref="B38:D38"/>
    <mergeCell ref="G27:K27"/>
    <mergeCell ref="H28:J28"/>
    <mergeCell ref="H38:J38"/>
    <mergeCell ref="A27:E27"/>
    <mergeCell ref="A17:E17"/>
    <mergeCell ref="B1:D1"/>
    <mergeCell ref="H1:J1"/>
    <mergeCell ref="N1:P1"/>
    <mergeCell ref="M13:Q13"/>
    <mergeCell ref="G13:K13"/>
    <mergeCell ref="A13:E13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1A848-8ECC-4D50-8B1D-5A9D78A42817}">
  <dimension ref="A1:W60"/>
  <sheetViews>
    <sheetView workbookViewId="0">
      <selection activeCell="E33" sqref="E33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23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23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23" x14ac:dyDescent="0.45">
      <c r="A3" t="s">
        <v>3</v>
      </c>
      <c r="B3" t="s">
        <v>22</v>
      </c>
      <c r="C3" s="9">
        <v>0.95</v>
      </c>
      <c r="D3" t="s">
        <v>40</v>
      </c>
      <c r="E3" s="8">
        <v>0</v>
      </c>
      <c r="G3" t="s">
        <v>3</v>
      </c>
      <c r="H3" t="s">
        <v>19</v>
      </c>
      <c r="I3">
        <v>0.999</v>
      </c>
      <c r="J3" t="s">
        <v>20</v>
      </c>
      <c r="K3">
        <v>1E-3</v>
      </c>
      <c r="M3" t="s">
        <v>3</v>
      </c>
      <c r="N3" t="s">
        <v>24</v>
      </c>
      <c r="O3" s="8">
        <v>0.88800000000000001</v>
      </c>
      <c r="P3" t="s">
        <v>17</v>
      </c>
      <c r="Q3" s="8">
        <v>0.109</v>
      </c>
      <c r="R3" s="8"/>
      <c r="S3" s="8"/>
      <c r="T3" s="8"/>
      <c r="V3" s="8"/>
      <c r="W3" s="8"/>
    </row>
    <row r="4" spans="1:23" x14ac:dyDescent="0.45">
      <c r="A4" t="s">
        <v>4</v>
      </c>
      <c r="B4" t="s">
        <v>22</v>
      </c>
      <c r="C4">
        <v>0.995</v>
      </c>
      <c r="D4" t="s">
        <v>20</v>
      </c>
      <c r="E4">
        <v>5.0000000000000001E-3</v>
      </c>
      <c r="G4" t="s">
        <v>4</v>
      </c>
      <c r="H4" t="s">
        <v>19</v>
      </c>
      <c r="I4">
        <v>0.998</v>
      </c>
      <c r="J4" t="s">
        <v>20</v>
      </c>
      <c r="K4">
        <v>2E-3</v>
      </c>
      <c r="M4" t="s">
        <v>4</v>
      </c>
      <c r="N4" t="s">
        <v>25</v>
      </c>
      <c r="O4" s="8">
        <v>1</v>
      </c>
      <c r="P4" t="s">
        <v>40</v>
      </c>
      <c r="Q4" s="8">
        <v>0</v>
      </c>
      <c r="R4" s="8"/>
      <c r="S4" s="8"/>
      <c r="T4" s="8"/>
      <c r="V4" s="8"/>
      <c r="W4" s="8"/>
    </row>
    <row r="5" spans="1:23" x14ac:dyDescent="0.45">
      <c r="A5" t="s">
        <v>5</v>
      </c>
      <c r="B5" t="s">
        <v>22</v>
      </c>
      <c r="C5">
        <v>0.99399999999999999</v>
      </c>
      <c r="D5" t="s">
        <v>20</v>
      </c>
      <c r="E5">
        <v>6.0000000000000001E-3</v>
      </c>
      <c r="G5" t="s">
        <v>5</v>
      </c>
      <c r="H5" t="s">
        <v>19</v>
      </c>
      <c r="I5">
        <v>0.99099999999999999</v>
      </c>
      <c r="J5" t="s">
        <v>20</v>
      </c>
      <c r="K5">
        <v>8.9999999999999993E-3</v>
      </c>
      <c r="M5" t="s">
        <v>5</v>
      </c>
      <c r="N5" t="s">
        <v>26</v>
      </c>
      <c r="O5" s="8">
        <v>1</v>
      </c>
      <c r="P5" t="s">
        <v>40</v>
      </c>
      <c r="Q5" s="8">
        <v>0</v>
      </c>
      <c r="R5" s="8"/>
      <c r="S5" s="8"/>
      <c r="T5" s="8"/>
      <c r="V5" s="8"/>
      <c r="W5" s="8"/>
    </row>
    <row r="6" spans="1:23" x14ac:dyDescent="0.45">
      <c r="A6" t="s">
        <v>6</v>
      </c>
      <c r="B6" t="s">
        <v>22</v>
      </c>
      <c r="C6">
        <v>0.99199999999999999</v>
      </c>
      <c r="D6" t="s">
        <v>20</v>
      </c>
      <c r="E6">
        <v>8.0000000000000002E-3</v>
      </c>
      <c r="G6" t="s">
        <v>6</v>
      </c>
      <c r="H6" t="s">
        <v>19</v>
      </c>
      <c r="I6">
        <v>0.995</v>
      </c>
      <c r="J6" t="s">
        <v>20</v>
      </c>
      <c r="K6">
        <v>5.0000000000000001E-3</v>
      </c>
      <c r="M6" t="s">
        <v>6</v>
      </c>
      <c r="N6" t="s">
        <v>26</v>
      </c>
      <c r="O6" s="8">
        <v>0.96099999999999997</v>
      </c>
      <c r="P6" t="s">
        <v>14</v>
      </c>
      <c r="Q6" s="8">
        <v>1.6E-2</v>
      </c>
      <c r="R6" s="8"/>
      <c r="S6" s="8"/>
      <c r="T6" s="8"/>
      <c r="V6" s="8"/>
      <c r="W6" s="8"/>
    </row>
    <row r="7" spans="1:23" x14ac:dyDescent="0.45">
      <c r="A7" t="s">
        <v>7</v>
      </c>
      <c r="B7" t="s">
        <v>22</v>
      </c>
      <c r="C7">
        <v>0.99199999999999999</v>
      </c>
      <c r="D7" t="s">
        <v>20</v>
      </c>
      <c r="E7">
        <v>8.0000000000000002E-3</v>
      </c>
      <c r="G7" t="s">
        <v>7</v>
      </c>
      <c r="H7" t="s">
        <v>19</v>
      </c>
      <c r="I7">
        <v>0.995</v>
      </c>
      <c r="J7" t="s">
        <v>20</v>
      </c>
      <c r="K7">
        <v>5.0000000000000001E-3</v>
      </c>
      <c r="M7" t="s">
        <v>7</v>
      </c>
      <c r="N7" t="s">
        <v>26</v>
      </c>
      <c r="O7" s="8">
        <v>1</v>
      </c>
      <c r="P7" t="s">
        <v>40</v>
      </c>
      <c r="Q7" s="8">
        <v>0</v>
      </c>
      <c r="R7" s="8"/>
      <c r="S7" s="8"/>
      <c r="T7" s="8"/>
      <c r="V7" s="8"/>
      <c r="W7" s="8"/>
    </row>
    <row r="8" spans="1:23" x14ac:dyDescent="0.45">
      <c r="A8" t="s">
        <v>8</v>
      </c>
      <c r="B8" t="s">
        <v>22</v>
      </c>
      <c r="C8">
        <v>0.99199999999999999</v>
      </c>
      <c r="D8" t="s">
        <v>20</v>
      </c>
      <c r="E8">
        <v>8.0000000000000002E-3</v>
      </c>
      <c r="G8" t="s">
        <v>8</v>
      </c>
      <c r="H8" t="s">
        <v>19</v>
      </c>
      <c r="I8">
        <v>0.96599999999999997</v>
      </c>
      <c r="J8" t="s">
        <v>20</v>
      </c>
      <c r="K8">
        <v>3.4000000000000002E-2</v>
      </c>
      <c r="M8" t="s">
        <v>8</v>
      </c>
      <c r="N8" t="s">
        <v>25</v>
      </c>
      <c r="O8" s="8">
        <v>0.96699999999999997</v>
      </c>
      <c r="P8" t="s">
        <v>14</v>
      </c>
      <c r="Q8" s="8">
        <v>3.2000000000000001E-2</v>
      </c>
      <c r="R8" s="8"/>
      <c r="S8" s="8"/>
      <c r="T8" s="8"/>
      <c r="V8" s="8"/>
      <c r="W8" s="8"/>
    </row>
    <row r="9" spans="1:23" x14ac:dyDescent="0.45">
      <c r="A9" t="s">
        <v>9</v>
      </c>
      <c r="B9" t="s">
        <v>22</v>
      </c>
      <c r="C9">
        <v>0.996</v>
      </c>
      <c r="D9" t="s">
        <v>20</v>
      </c>
      <c r="E9">
        <v>4.0000000000000001E-3</v>
      </c>
      <c r="G9" t="s">
        <v>9</v>
      </c>
      <c r="H9" t="s">
        <v>19</v>
      </c>
      <c r="I9">
        <v>0.999</v>
      </c>
      <c r="J9" t="s">
        <v>20</v>
      </c>
      <c r="K9">
        <v>1E-3</v>
      </c>
      <c r="M9" t="s">
        <v>9</v>
      </c>
      <c r="N9" t="s">
        <v>25</v>
      </c>
      <c r="O9" s="8">
        <v>0.95499999999999996</v>
      </c>
      <c r="P9" t="s">
        <v>17</v>
      </c>
      <c r="Q9" s="8">
        <v>4.2000000000000003E-2</v>
      </c>
      <c r="R9" s="8"/>
      <c r="S9" s="8"/>
      <c r="T9" s="8"/>
      <c r="V9" s="8"/>
      <c r="W9" s="8"/>
    </row>
    <row r="10" spans="1:23" x14ac:dyDescent="0.45">
      <c r="A10" t="s">
        <v>10</v>
      </c>
      <c r="B10" t="s">
        <v>22</v>
      </c>
      <c r="C10">
        <v>0.99199999999999999</v>
      </c>
      <c r="D10" t="s">
        <v>20</v>
      </c>
      <c r="E10">
        <v>8.0000000000000002E-3</v>
      </c>
      <c r="G10" t="s">
        <v>10</v>
      </c>
      <c r="H10" t="s">
        <v>19</v>
      </c>
      <c r="I10">
        <v>0.97499999999999998</v>
      </c>
      <c r="J10" t="s">
        <v>20</v>
      </c>
      <c r="K10">
        <v>2.5000000000000001E-2</v>
      </c>
      <c r="M10" t="s">
        <v>10</v>
      </c>
      <c r="N10" t="s">
        <v>22</v>
      </c>
      <c r="O10" s="8">
        <v>0.996</v>
      </c>
      <c r="P10" t="s">
        <v>20</v>
      </c>
      <c r="Q10" s="8">
        <v>4.0000000000000001E-3</v>
      </c>
      <c r="R10" s="8"/>
      <c r="S10" s="8"/>
      <c r="T10" s="8"/>
      <c r="V10" s="8"/>
      <c r="W10" s="8"/>
    </row>
    <row r="11" spans="1:23" x14ac:dyDescent="0.45">
      <c r="A11" t="s">
        <v>11</v>
      </c>
      <c r="B11" t="s">
        <v>22</v>
      </c>
      <c r="C11">
        <v>0.98299999999999998</v>
      </c>
      <c r="D11" t="s">
        <v>20</v>
      </c>
      <c r="E11">
        <v>1.7000000000000001E-2</v>
      </c>
      <c r="G11" t="s">
        <v>11</v>
      </c>
      <c r="H11" t="s">
        <v>19</v>
      </c>
      <c r="I11">
        <v>0.998</v>
      </c>
      <c r="J11" t="s">
        <v>20</v>
      </c>
      <c r="K11">
        <v>2E-3</v>
      </c>
      <c r="M11" t="s">
        <v>11</v>
      </c>
      <c r="N11" t="s">
        <v>22</v>
      </c>
      <c r="O11" s="8">
        <v>0.995</v>
      </c>
      <c r="P11" t="s">
        <v>20</v>
      </c>
      <c r="Q11" s="8">
        <v>5.0000000000000001E-3</v>
      </c>
      <c r="R11" s="8"/>
      <c r="S11" s="8"/>
      <c r="T11" s="8"/>
      <c r="V11" s="8"/>
      <c r="W11" s="8"/>
    </row>
    <row r="12" spans="1:23" x14ac:dyDescent="0.45">
      <c r="A12" t="s">
        <v>23</v>
      </c>
      <c r="B12" t="s">
        <v>22</v>
      </c>
      <c r="C12">
        <v>0.98299999999999998</v>
      </c>
      <c r="D12" t="s">
        <v>20</v>
      </c>
      <c r="E12">
        <v>1.7000000000000001E-2</v>
      </c>
      <c r="G12" t="s">
        <v>23</v>
      </c>
      <c r="H12" t="s">
        <v>19</v>
      </c>
      <c r="I12">
        <v>0.998</v>
      </c>
      <c r="J12" t="s">
        <v>20</v>
      </c>
      <c r="K12">
        <v>2E-3</v>
      </c>
      <c r="M12" t="s">
        <v>23</v>
      </c>
      <c r="N12" t="s">
        <v>22</v>
      </c>
      <c r="O12" s="8">
        <v>0.996</v>
      </c>
      <c r="P12" t="s">
        <v>20</v>
      </c>
      <c r="Q12" s="8">
        <v>4.0000000000000001E-3</v>
      </c>
      <c r="R12" s="8"/>
      <c r="S12" s="8"/>
      <c r="T12" s="8"/>
      <c r="V12" s="8"/>
      <c r="W12" s="8"/>
    </row>
    <row r="13" spans="1:23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  <c r="S13" s="13"/>
      <c r="T13" s="8"/>
    </row>
    <row r="14" spans="1:23" x14ac:dyDescent="0.45">
      <c r="A14" t="s">
        <v>28</v>
      </c>
      <c r="B14" s="4" t="s">
        <v>12</v>
      </c>
      <c r="C14" s="13">
        <f>SUM(C3:C12)/B15</f>
        <v>0.9869</v>
      </c>
      <c r="D14" t="s">
        <v>13</v>
      </c>
      <c r="E14" s="13">
        <f>SUM(E3:E12)/B15</f>
        <v>8.0999999999999996E-3</v>
      </c>
      <c r="G14" t="s">
        <v>28</v>
      </c>
      <c r="H14" s="4" t="s">
        <v>12</v>
      </c>
      <c r="I14" s="13">
        <f>SUM(I3:I12)/H15</f>
        <v>0.99139999999999984</v>
      </c>
      <c r="J14" t="s">
        <v>13</v>
      </c>
      <c r="K14" s="13">
        <f>SUM(K3:K12)/H15</f>
        <v>8.6000000000000017E-3</v>
      </c>
      <c r="M14" t="s">
        <v>28</v>
      </c>
      <c r="N14" s="4" t="s">
        <v>12</v>
      </c>
      <c r="O14" s="13">
        <f>SUM(O3:O12)/N15</f>
        <v>0.97579999999999989</v>
      </c>
      <c r="P14" t="s">
        <v>13</v>
      </c>
      <c r="Q14" s="13">
        <f>SUM(Q3:Q12)/N15</f>
        <v>2.1200000000000004E-2</v>
      </c>
      <c r="T14" s="13"/>
      <c r="V14" s="13"/>
    </row>
    <row r="15" spans="1:23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5.0000000000000044E-3</v>
      </c>
      <c r="G15" s="19" t="s">
        <v>42</v>
      </c>
      <c r="H15">
        <f>10-COUNTIF(H3:H12,"None")</f>
        <v>10</v>
      </c>
      <c r="J15" t="s">
        <v>41</v>
      </c>
      <c r="K15" s="13">
        <f>1-((I14+K14)/1)</f>
        <v>0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3.0000000000001137E-3</v>
      </c>
      <c r="T15" s="8"/>
      <c r="U15" s="13"/>
    </row>
    <row r="16" spans="1:23" x14ac:dyDescent="0.45">
      <c r="B16" s="4"/>
      <c r="C16" s="4"/>
      <c r="E16" s="4"/>
      <c r="H16" s="4"/>
      <c r="I16" s="4"/>
      <c r="K16" s="4"/>
      <c r="N16" s="4"/>
      <c r="O16" s="4"/>
      <c r="Q16" s="4"/>
      <c r="T16" s="16"/>
    </row>
    <row r="17" spans="1:20" x14ac:dyDescent="0.45">
      <c r="A17" s="38" t="s">
        <v>32</v>
      </c>
      <c r="B17" s="38"/>
      <c r="C17" s="38"/>
      <c r="D17" s="38"/>
      <c r="E17" s="38"/>
      <c r="T17" s="13"/>
    </row>
    <row r="18" spans="1:20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2</v>
      </c>
      <c r="Q18" s="4">
        <f>P18/SUM(P$18:P$25)</f>
        <v>0.2857142857142857</v>
      </c>
      <c r="T18" s="13"/>
    </row>
    <row r="19" spans="1:20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0</v>
      </c>
      <c r="E19" s="4">
        <f t="shared" si="2"/>
        <v>0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0</v>
      </c>
      <c r="K19" s="4">
        <f t="shared" ref="K19:K25" si="11">J19/SUM(J$18:J$25)</f>
        <v>0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0</v>
      </c>
      <c r="Q19" s="4">
        <f t="shared" ref="Q19:Q25" si="14">P19/SUM(P$18:P$25)</f>
        <v>0</v>
      </c>
      <c r="T19" s="13"/>
    </row>
    <row r="20" spans="1:20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20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2</v>
      </c>
      <c r="Q21" s="4">
        <f t="shared" si="14"/>
        <v>0.2857142857142857</v>
      </c>
      <c r="S21" s="17"/>
    </row>
    <row r="22" spans="1:20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0</v>
      </c>
      <c r="E22" s="4">
        <f t="shared" si="2"/>
        <v>0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0</v>
      </c>
      <c r="K22" s="4">
        <f t="shared" si="11"/>
        <v>0</v>
      </c>
      <c r="M22" t="str">
        <f t="shared" si="12"/>
        <v>Happiness</v>
      </c>
      <c r="N22">
        <f t="shared" si="5"/>
        <v>3</v>
      </c>
      <c r="O22" s="4">
        <f t="shared" si="13"/>
        <v>0.3</v>
      </c>
      <c r="P22">
        <f t="shared" si="6"/>
        <v>0</v>
      </c>
      <c r="Q22" s="4">
        <f t="shared" si="14"/>
        <v>0</v>
      </c>
      <c r="T22" s="13"/>
    </row>
    <row r="23" spans="1:20" x14ac:dyDescent="0.45">
      <c r="A23" t="str">
        <f t="shared" si="7"/>
        <v>Neutral</v>
      </c>
      <c r="B23">
        <f t="shared" si="0"/>
        <v>10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10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3</v>
      </c>
      <c r="O23" s="4">
        <f t="shared" si="13"/>
        <v>0.3</v>
      </c>
      <c r="P23">
        <f t="shared" si="6"/>
        <v>0</v>
      </c>
      <c r="Q23" s="4">
        <f t="shared" si="14"/>
        <v>0</v>
      </c>
    </row>
    <row r="24" spans="1:20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9</v>
      </c>
      <c r="E24" s="4">
        <f t="shared" si="2"/>
        <v>1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10</v>
      </c>
      <c r="K24" s="4">
        <f t="shared" si="11"/>
        <v>1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3</v>
      </c>
      <c r="Q24" s="4">
        <f t="shared" si="14"/>
        <v>0.42857142857142855</v>
      </c>
      <c r="T24" s="18"/>
    </row>
    <row r="25" spans="1:20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4</v>
      </c>
      <c r="O25" s="14">
        <f t="shared" si="13"/>
        <v>0.4</v>
      </c>
      <c r="P25">
        <f t="shared" si="6"/>
        <v>0</v>
      </c>
      <c r="Q25" s="4">
        <f t="shared" si="14"/>
        <v>0</v>
      </c>
    </row>
    <row r="27" spans="1:20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20" x14ac:dyDescent="0.45">
      <c r="A28" s="6"/>
      <c r="B28" s="38" t="s">
        <v>12</v>
      </c>
      <c r="C28" s="38"/>
      <c r="D28" s="38"/>
      <c r="E28" s="6"/>
      <c r="G28" s="6"/>
      <c r="H28" s="38" t="s">
        <v>12</v>
      </c>
      <c r="I28" s="38"/>
      <c r="J28" s="38"/>
      <c r="K28" s="6"/>
      <c r="M28" s="6"/>
      <c r="N28" s="38" t="s">
        <v>12</v>
      </c>
      <c r="O28" s="38"/>
      <c r="P28" s="38"/>
      <c r="Q28" s="6"/>
    </row>
    <row r="29" spans="1:20" x14ac:dyDescent="0.45">
      <c r="A29" s="6"/>
      <c r="B29" s="6" t="s">
        <v>35</v>
      </c>
      <c r="C29" s="6" t="s">
        <v>36</v>
      </c>
      <c r="D29" s="6" t="s">
        <v>37</v>
      </c>
      <c r="E29" s="6"/>
      <c r="G29" s="6"/>
      <c r="H29" s="6" t="s">
        <v>35</v>
      </c>
      <c r="I29" s="6" t="s">
        <v>36</v>
      </c>
      <c r="J29" s="6" t="s">
        <v>37</v>
      </c>
      <c r="K29" s="6"/>
      <c r="M29" s="6"/>
      <c r="N29" s="6" t="s">
        <v>35</v>
      </c>
      <c r="O29" s="6" t="s">
        <v>36</v>
      </c>
      <c r="P29" s="6" t="s">
        <v>37</v>
      </c>
      <c r="Q29" s="6"/>
    </row>
    <row r="30" spans="1:20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>
        <f>_xlfn.MODE.SNGL(C3:C7)</f>
        <v>0.99199999999999999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 t="shared" ref="I30:I37" si="17">IF(H18&gt;0,MEDIAN(IF(H3=G30,I3,$H$60),IF($H$4=G30,$I$4,$H$60),IF($H$5=G30,$I$5,$H$60),IF($H$6=G30,$I$6,$H$60),IF($H$7=G30,$I$7,$H$60),IF($H$8=G30,$I$8,$H$60),IF($H$9=G30,$I$9,$H$60),IF($H$10=G30,$I$10,$H$60),IF($H$11=G30,$I$11,$H$60),IF($H$12=G30,$I$12,$H$60)),0)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>
        <f>_xlfn.MODE.SNGL(I3:I7)</f>
        <v>0.995</v>
      </c>
      <c r="M30" t="s">
        <v>14</v>
      </c>
      <c r="N30" s="8">
        <f t="shared" ref="N30:N37" si="18">IF(N18&gt;0,(IF(N3=M30,O3,0)+IF($N$4=M30,$O$4,0)+IF($N$5=M30,$O$5,0)+IF($N$6=M30,$O$6,0)+IF($N$7=M30,$O$7,0)+IF($N$8=M30,$O$8,0)+IF($N$9=M30,$O$9,0)+IF($N$10=M30,$O$10,0)+IF($N$11=M30,$O$11,0)+IF($N$12=M30,$O$12,0))/N18,0)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9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>
        <f>_xlfn.MODE.SNGL(O3:O7)</f>
        <v>1</v>
      </c>
    </row>
    <row r="31" spans="1:20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20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si="17"/>
        <v>0</v>
      </c>
      <c r="M31" t="s">
        <v>15</v>
      </c>
      <c r="N31" s="8">
        <f t="shared" si="18"/>
        <v>0</v>
      </c>
      <c r="O31" s="8">
        <f t="shared" si="19"/>
        <v>0</v>
      </c>
    </row>
    <row r="32" spans="1:20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20"/>
        <v>0</v>
      </c>
      <c r="I32" s="8">
        <f t="shared" si="17"/>
        <v>0</v>
      </c>
      <c r="M32" t="s">
        <v>16</v>
      </c>
      <c r="N32" s="8">
        <f t="shared" si="18"/>
        <v>0</v>
      </c>
      <c r="O32" s="8">
        <f t="shared" si="19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20"/>
        <v>0</v>
      </c>
      <c r="I33" s="8">
        <f t="shared" si="17"/>
        <v>0</v>
      </c>
      <c r="M33" t="s">
        <v>17</v>
      </c>
      <c r="N33" s="8">
        <f t="shared" si="18"/>
        <v>0</v>
      </c>
      <c r="O33" s="8">
        <f t="shared" si="19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20"/>
        <v>0</v>
      </c>
      <c r="I34" s="8">
        <f t="shared" si="17"/>
        <v>0</v>
      </c>
      <c r="K34" s="9"/>
      <c r="M34" t="s">
        <v>18</v>
      </c>
      <c r="N34" s="8">
        <f t="shared" si="18"/>
        <v>1.3203333333333334</v>
      </c>
      <c r="O34" s="8">
        <f t="shared" si="19"/>
        <v>1</v>
      </c>
      <c r="Q34" s="9"/>
    </row>
    <row r="35" spans="1:18" x14ac:dyDescent="0.45">
      <c r="A35" t="s">
        <v>19</v>
      </c>
      <c r="B35" s="8">
        <f t="shared" si="15"/>
        <v>0.9869</v>
      </c>
      <c r="C35" s="8">
        <f t="shared" si="16"/>
        <v>0.99199999999999999</v>
      </c>
      <c r="E35" s="9"/>
      <c r="G35" t="s">
        <v>19</v>
      </c>
      <c r="H35" s="8">
        <f t="shared" si="20"/>
        <v>0.99139999999999984</v>
      </c>
      <c r="I35" s="8">
        <f t="shared" si="17"/>
        <v>0.995</v>
      </c>
      <c r="K35" s="9"/>
      <c r="M35" t="s">
        <v>19</v>
      </c>
      <c r="N35" s="8">
        <f t="shared" si="18"/>
        <v>0.9956666666666667</v>
      </c>
      <c r="O35" s="8">
        <f t="shared" si="19"/>
        <v>0.996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20"/>
        <v>0</v>
      </c>
      <c r="I36" s="8">
        <f t="shared" si="17"/>
        <v>0</v>
      </c>
      <c r="M36" t="s">
        <v>20</v>
      </c>
      <c r="N36" s="8">
        <f t="shared" si="18"/>
        <v>0</v>
      </c>
      <c r="O36" s="8">
        <f t="shared" si="19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20"/>
        <v>0</v>
      </c>
      <c r="I37" s="8">
        <f t="shared" si="17"/>
        <v>0</v>
      </c>
      <c r="M37" t="s">
        <v>24</v>
      </c>
      <c r="N37" s="8">
        <f t="shared" si="18"/>
        <v>0.73050000000000004</v>
      </c>
      <c r="O37" s="8">
        <f t="shared" si="19"/>
        <v>0.96099999999999997</v>
      </c>
    </row>
    <row r="38" spans="1:18" x14ac:dyDescent="0.45">
      <c r="A38" s="6"/>
      <c r="B38" s="38" t="s">
        <v>13</v>
      </c>
      <c r="C38" s="38"/>
      <c r="D38" s="38"/>
      <c r="E38" s="6"/>
      <c r="G38" s="6"/>
      <c r="H38" s="38" t="s">
        <v>13</v>
      </c>
      <c r="I38" s="38"/>
      <c r="J38" s="38"/>
      <c r="K38" s="6"/>
      <c r="M38" s="6"/>
      <c r="N38" s="38" t="s">
        <v>13</v>
      </c>
      <c r="O38" s="38"/>
      <c r="P38" s="38"/>
      <c r="Q38" s="6"/>
    </row>
    <row r="39" spans="1:18" x14ac:dyDescent="0.45">
      <c r="A39" s="6"/>
      <c r="B39" s="6" t="s">
        <v>35</v>
      </c>
      <c r="C39" s="6" t="s">
        <v>36</v>
      </c>
      <c r="D39" s="6" t="s">
        <v>37</v>
      </c>
      <c r="E39" s="6"/>
      <c r="G39" s="6"/>
      <c r="H39" s="6" t="s">
        <v>35</v>
      </c>
      <c r="I39" s="6" t="s">
        <v>36</v>
      </c>
      <c r="J39" s="6" t="s">
        <v>37</v>
      </c>
      <c r="K39" s="6"/>
      <c r="M39" s="6"/>
      <c r="N39" s="6" t="s">
        <v>35</v>
      </c>
      <c r="O39" s="6" t="s">
        <v>36</v>
      </c>
      <c r="P39" s="6" t="s">
        <v>37</v>
      </c>
      <c r="Q39" s="6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 t="shared" ref="H40:H47" si="23">IF(J18&gt;0,(IF(J3=G40,K3,0)+IF($J$4=G40,$K$4,0)+IF($J$5=G40,$K$5,0)+IF($J$6=G40,$K$6,0)+IF($J$7=G40,$K$7,0)+IF($J$8=G40,$K$8,0)+IF($J$9=G40,$K$9,0)+IF($J$10=G40,$K$10,0)+IF($J$11=G40,$K$11,0)+IF($J$12=G40,$K$12,0))/J18,0)</f>
        <v>0</v>
      </c>
      <c r="I40" s="8">
        <f t="shared" ref="I40:I47" si="24">IF(J18&gt;0,MEDIAN(IF(J3=G30,K3,$B$60),IF($J$4=G30,$K$4,$B$60),IF($J$5=G30,$K$5,$B$60),IF($J$6=G30,$K$6,$B$60),IF($J$7=G30,$K$7,$B$60),IF($J$8=G30,$K$8,$B$60),IF($J$9=G30,$K$9,$B$60),IF($J$10=G30,$K$10,$B$60),IF($J$11=G30,$K$11,$B$60),IF($J$12=G30,$K$12,$B$60)),0)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2.4E-2</v>
      </c>
      <c r="O40" s="8">
        <f t="shared" ref="O40:O47" si="25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2.4E-2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</v>
      </c>
      <c r="C41" s="8">
        <f t="shared" si="22"/>
        <v>0</v>
      </c>
      <c r="G41" t="s">
        <v>15</v>
      </c>
      <c r="H41" s="8">
        <f t="shared" si="23"/>
        <v>0</v>
      </c>
      <c r="I41" s="8">
        <f t="shared" si="24"/>
        <v>0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0</v>
      </c>
      <c r="O41" s="8">
        <f t="shared" si="25"/>
        <v>0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3"/>
        <v>0</v>
      </c>
      <c r="I42" s="8">
        <f t="shared" si="24"/>
        <v>0</v>
      </c>
      <c r="M42" t="s">
        <v>16</v>
      </c>
      <c r="N42" s="8">
        <f t="shared" si="26"/>
        <v>0</v>
      </c>
      <c r="O42" s="8">
        <f t="shared" si="25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3"/>
        <v>0</v>
      </c>
      <c r="I43" s="8">
        <f t="shared" si="24"/>
        <v>0</v>
      </c>
      <c r="M43" t="s">
        <v>17</v>
      </c>
      <c r="N43" s="8">
        <f t="shared" si="26"/>
        <v>7.5499999999999998E-2</v>
      </c>
      <c r="O43" s="8">
        <f t="shared" si="25"/>
        <v>7.5500000000000012E-2</v>
      </c>
    </row>
    <row r="44" spans="1:18" x14ac:dyDescent="0.45">
      <c r="A44" t="s">
        <v>18</v>
      </c>
      <c r="B44" s="8">
        <f t="shared" si="21"/>
        <v>0</v>
      </c>
      <c r="C44" s="8">
        <f t="shared" si="22"/>
        <v>0</v>
      </c>
      <c r="E44" s="9"/>
      <c r="G44" t="s">
        <v>18</v>
      </c>
      <c r="H44" s="8">
        <f t="shared" si="23"/>
        <v>0</v>
      </c>
      <c r="I44" s="8">
        <f t="shared" si="24"/>
        <v>0</v>
      </c>
      <c r="K44" s="9"/>
      <c r="M44" t="s">
        <v>18</v>
      </c>
      <c r="N44" s="8">
        <f t="shared" si="26"/>
        <v>0</v>
      </c>
      <c r="O44" s="8">
        <f t="shared" si="25"/>
        <v>0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3"/>
        <v>0</v>
      </c>
      <c r="I45" s="8">
        <f t="shared" si="24"/>
        <v>0</v>
      </c>
      <c r="K45" s="9"/>
      <c r="M45" t="s">
        <v>19</v>
      </c>
      <c r="N45" s="8">
        <f t="shared" si="26"/>
        <v>0</v>
      </c>
      <c r="O45" s="8">
        <f t="shared" si="25"/>
        <v>0</v>
      </c>
      <c r="Q45" s="9"/>
    </row>
    <row r="46" spans="1:18" x14ac:dyDescent="0.45">
      <c r="A46" t="s">
        <v>20</v>
      </c>
      <c r="B46" s="8">
        <f t="shared" si="21"/>
        <v>9.0000000000000011E-3</v>
      </c>
      <c r="C46" s="8">
        <f t="shared" si="22"/>
        <v>8.0000000000000002E-3</v>
      </c>
      <c r="E46" s="8"/>
      <c r="G46" t="s">
        <v>20</v>
      </c>
      <c r="H46" s="8">
        <f t="shared" si="23"/>
        <v>8.6000000000000017E-3</v>
      </c>
      <c r="I46" s="8">
        <f t="shared" si="24"/>
        <v>3.5000000000000001E-3</v>
      </c>
      <c r="K46" s="8"/>
      <c r="M46" t="s">
        <v>20</v>
      </c>
      <c r="N46" s="8">
        <f t="shared" si="26"/>
        <v>4.333333333333334E-3</v>
      </c>
      <c r="O46" s="8">
        <f t="shared" si="25"/>
        <v>4.0000000000000001E-3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3"/>
        <v>0</v>
      </c>
      <c r="I47" s="8">
        <f t="shared" si="24"/>
        <v>0</v>
      </c>
      <c r="M47" t="s">
        <v>24</v>
      </c>
      <c r="N47" s="8">
        <f t="shared" si="26"/>
        <v>0</v>
      </c>
      <c r="O47" s="8">
        <f t="shared" si="25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8198-3D43-45B5-BF5B-E2B8735980E7}">
  <dimension ref="A1:R60"/>
  <sheetViews>
    <sheetView topLeftCell="G1" workbookViewId="0">
      <selection activeCell="I44" sqref="I44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0.96099999999999997</v>
      </c>
      <c r="D3" t="s">
        <v>15</v>
      </c>
      <c r="E3" s="8">
        <v>3.6999999999999998E-2</v>
      </c>
      <c r="G3" t="s">
        <v>3</v>
      </c>
      <c r="H3" t="s">
        <v>19</v>
      </c>
      <c r="I3" s="8">
        <v>0.76700000000000002</v>
      </c>
      <c r="J3" t="s">
        <v>15</v>
      </c>
      <c r="K3" s="8">
        <v>0.21199999999999999</v>
      </c>
      <c r="M3" t="s">
        <v>3</v>
      </c>
      <c r="N3" t="s">
        <v>19</v>
      </c>
      <c r="O3" s="8">
        <v>0.98399999999999999</v>
      </c>
      <c r="P3" t="s">
        <v>15</v>
      </c>
      <c r="Q3" s="8">
        <v>1.4E-2</v>
      </c>
    </row>
    <row r="4" spans="1:17" x14ac:dyDescent="0.45">
      <c r="A4" t="s">
        <v>4</v>
      </c>
      <c r="B4" t="s">
        <v>19</v>
      </c>
      <c r="C4" s="9">
        <v>0.97499999999999998</v>
      </c>
      <c r="D4" t="s">
        <v>15</v>
      </c>
      <c r="E4" s="8">
        <v>2.1000000000000001E-2</v>
      </c>
      <c r="G4" t="s">
        <v>4</v>
      </c>
      <c r="H4" t="s">
        <v>19</v>
      </c>
      <c r="I4" s="8">
        <v>0.91700000000000004</v>
      </c>
      <c r="J4" t="s">
        <v>15</v>
      </c>
      <c r="K4" s="8">
        <v>8.1000000000000003E-2</v>
      </c>
      <c r="M4" t="s">
        <v>4</v>
      </c>
      <c r="N4" t="s">
        <v>19</v>
      </c>
      <c r="O4" s="8">
        <v>0.97599999999999998</v>
      </c>
      <c r="P4" t="s">
        <v>15</v>
      </c>
      <c r="Q4" s="8">
        <v>1.7999999999999999E-2</v>
      </c>
    </row>
    <row r="5" spans="1:17" x14ac:dyDescent="0.45">
      <c r="A5" t="s">
        <v>5</v>
      </c>
      <c r="B5" t="s">
        <v>19</v>
      </c>
      <c r="C5" s="9">
        <v>0.83099999999999996</v>
      </c>
      <c r="D5" t="s">
        <v>15</v>
      </c>
      <c r="E5" s="8">
        <v>0.16400000000000001</v>
      </c>
      <c r="G5" t="s">
        <v>5</v>
      </c>
      <c r="H5" t="s">
        <v>19</v>
      </c>
      <c r="I5" s="8">
        <v>0.88300000000000001</v>
      </c>
      <c r="J5" t="s">
        <v>15</v>
      </c>
      <c r="K5" s="8">
        <v>0.11</v>
      </c>
      <c r="M5" t="s">
        <v>5</v>
      </c>
      <c r="N5" t="s">
        <v>19</v>
      </c>
      <c r="O5" s="8">
        <v>0.96799999999999997</v>
      </c>
      <c r="P5" t="s">
        <v>15</v>
      </c>
      <c r="Q5" s="8">
        <v>2.7E-2</v>
      </c>
    </row>
    <row r="6" spans="1:17" x14ac:dyDescent="0.45">
      <c r="A6" t="s">
        <v>6</v>
      </c>
      <c r="B6" t="s">
        <v>19</v>
      </c>
      <c r="C6" s="9">
        <v>0.88300000000000001</v>
      </c>
      <c r="D6" t="s">
        <v>20</v>
      </c>
      <c r="E6" s="8">
        <v>8.3000000000000004E-2</v>
      </c>
      <c r="G6" t="s">
        <v>6</v>
      </c>
      <c r="H6" t="s">
        <v>19</v>
      </c>
      <c r="I6" s="8">
        <v>0.45100000000000001</v>
      </c>
      <c r="J6" t="s">
        <v>15</v>
      </c>
      <c r="K6" s="8">
        <v>0.42699999999999999</v>
      </c>
      <c r="M6" t="s">
        <v>6</v>
      </c>
      <c r="N6" t="s">
        <v>19</v>
      </c>
      <c r="O6" s="8">
        <v>0.97</v>
      </c>
      <c r="P6" t="s">
        <v>20</v>
      </c>
      <c r="Q6" s="8">
        <v>1.6E-2</v>
      </c>
    </row>
    <row r="7" spans="1:17" x14ac:dyDescent="0.45">
      <c r="A7" t="s">
        <v>7</v>
      </c>
      <c r="B7" t="s">
        <v>19</v>
      </c>
      <c r="C7" s="9">
        <v>0.92400000000000004</v>
      </c>
      <c r="D7" t="s">
        <v>15</v>
      </c>
      <c r="E7" s="8">
        <v>4.8000000000000001E-2</v>
      </c>
      <c r="G7" t="s">
        <v>7</v>
      </c>
      <c r="H7" t="s">
        <v>19</v>
      </c>
      <c r="I7" s="8">
        <v>0.84499999999999997</v>
      </c>
      <c r="J7" t="s">
        <v>15</v>
      </c>
      <c r="K7" s="8">
        <v>0.152</v>
      </c>
      <c r="M7" t="s">
        <v>7</v>
      </c>
      <c r="N7" t="s">
        <v>19</v>
      </c>
      <c r="O7" s="8">
        <v>0.98699999999999999</v>
      </c>
      <c r="P7" t="s">
        <v>20</v>
      </c>
      <c r="Q7" s="8">
        <v>8.9999999999999993E-3</v>
      </c>
    </row>
    <row r="8" spans="1:17" x14ac:dyDescent="0.45">
      <c r="A8" t="s">
        <v>8</v>
      </c>
      <c r="B8" t="s">
        <v>19</v>
      </c>
      <c r="C8" s="9">
        <v>0.628</v>
      </c>
      <c r="D8" t="s">
        <v>15</v>
      </c>
      <c r="E8" s="8">
        <v>0.26200000000000001</v>
      </c>
      <c r="G8" t="s">
        <v>8</v>
      </c>
      <c r="H8" t="s">
        <v>40</v>
      </c>
      <c r="I8" s="8">
        <v>0</v>
      </c>
      <c r="J8" t="s">
        <v>40</v>
      </c>
      <c r="K8" s="8">
        <v>0</v>
      </c>
      <c r="M8" t="s">
        <v>8</v>
      </c>
      <c r="N8" t="s">
        <v>19</v>
      </c>
      <c r="O8" s="8">
        <v>0.997</v>
      </c>
      <c r="P8" t="s">
        <v>15</v>
      </c>
      <c r="Q8" s="8">
        <v>2E-3</v>
      </c>
    </row>
    <row r="9" spans="1:17" x14ac:dyDescent="0.45">
      <c r="A9" t="s">
        <v>9</v>
      </c>
      <c r="B9" t="s">
        <v>19</v>
      </c>
      <c r="C9" s="9">
        <v>0.89300000000000002</v>
      </c>
      <c r="D9" t="s">
        <v>20</v>
      </c>
      <c r="E9" s="8">
        <v>0.105</v>
      </c>
      <c r="G9" t="s">
        <v>9</v>
      </c>
      <c r="H9" t="s">
        <v>40</v>
      </c>
      <c r="I9" s="8">
        <v>0</v>
      </c>
      <c r="J9" t="s">
        <v>40</v>
      </c>
      <c r="K9" s="8">
        <v>0</v>
      </c>
      <c r="M9" t="s">
        <v>9</v>
      </c>
      <c r="N9" t="s">
        <v>19</v>
      </c>
      <c r="O9" s="8">
        <v>0.90700000000000003</v>
      </c>
      <c r="P9" t="s">
        <v>20</v>
      </c>
      <c r="Q9" s="8">
        <v>8.5000000000000006E-2</v>
      </c>
    </row>
    <row r="10" spans="1:17" x14ac:dyDescent="0.45">
      <c r="A10" t="s">
        <v>10</v>
      </c>
      <c r="B10" t="s">
        <v>19</v>
      </c>
      <c r="C10" s="9">
        <v>0.62</v>
      </c>
      <c r="D10" t="s">
        <v>15</v>
      </c>
      <c r="E10" s="8">
        <v>0.377</v>
      </c>
      <c r="G10" t="s">
        <v>10</v>
      </c>
      <c r="H10" t="s">
        <v>40</v>
      </c>
      <c r="I10" s="8">
        <v>0</v>
      </c>
      <c r="J10" t="s">
        <v>40</v>
      </c>
      <c r="K10" s="8">
        <v>0</v>
      </c>
      <c r="M10" t="s">
        <v>10</v>
      </c>
      <c r="N10" t="s">
        <v>19</v>
      </c>
      <c r="O10" s="8">
        <v>0.79300000000000004</v>
      </c>
      <c r="P10" t="s">
        <v>20</v>
      </c>
      <c r="Q10" s="8">
        <v>0.13500000000000001</v>
      </c>
    </row>
    <row r="11" spans="1:17" x14ac:dyDescent="0.45">
      <c r="A11" t="s">
        <v>11</v>
      </c>
      <c r="B11" t="s">
        <v>19</v>
      </c>
      <c r="C11" s="9">
        <v>0.61799999999999999</v>
      </c>
      <c r="D11" t="s">
        <v>20</v>
      </c>
      <c r="E11" s="8">
        <v>0.31</v>
      </c>
      <c r="G11" t="s">
        <v>11</v>
      </c>
      <c r="H11" t="s">
        <v>40</v>
      </c>
      <c r="I11" s="8">
        <v>0</v>
      </c>
      <c r="J11" t="s">
        <v>40</v>
      </c>
      <c r="K11" s="8">
        <v>0</v>
      </c>
      <c r="M11" t="s">
        <v>11</v>
      </c>
      <c r="N11" t="s">
        <v>19</v>
      </c>
      <c r="O11" s="8">
        <v>0.84499999999999997</v>
      </c>
      <c r="P11" t="s">
        <v>20</v>
      </c>
      <c r="Q11" s="8">
        <v>0.14799999999999999</v>
      </c>
    </row>
    <row r="12" spans="1:17" x14ac:dyDescent="0.45">
      <c r="A12" t="s">
        <v>23</v>
      </c>
      <c r="B12" t="s">
        <v>19</v>
      </c>
      <c r="C12" s="9">
        <v>0.495</v>
      </c>
      <c r="D12" t="s">
        <v>20</v>
      </c>
      <c r="E12" s="8">
        <v>0.32800000000000001</v>
      </c>
      <c r="G12" t="s">
        <v>23</v>
      </c>
      <c r="H12" t="s">
        <v>40</v>
      </c>
      <c r="I12" s="8">
        <v>0</v>
      </c>
      <c r="J12" t="s">
        <v>40</v>
      </c>
      <c r="K12" s="8">
        <v>0</v>
      </c>
      <c r="M12" t="s">
        <v>23</v>
      </c>
      <c r="N12" t="s">
        <v>19</v>
      </c>
      <c r="O12" s="8">
        <v>0.76700000000000002</v>
      </c>
      <c r="P12" t="s">
        <v>20</v>
      </c>
      <c r="Q12" s="8">
        <v>0.224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0.78280000000000005</v>
      </c>
      <c r="D14" t="s">
        <v>13</v>
      </c>
      <c r="E14" s="13">
        <f>SUM(E3:E12)/B15</f>
        <v>0.17350000000000002</v>
      </c>
      <c r="G14" t="s">
        <v>28</v>
      </c>
      <c r="H14" s="4" t="s">
        <v>12</v>
      </c>
      <c r="I14" s="13">
        <f>SUM(I3:I12)/H15</f>
        <v>0.77260000000000006</v>
      </c>
      <c r="J14" t="s">
        <v>13</v>
      </c>
      <c r="K14" s="13">
        <f>SUM(K3:K12)/H15</f>
        <v>0.19639999999999999</v>
      </c>
      <c r="M14" t="s">
        <v>28</v>
      </c>
      <c r="N14" s="4" t="s">
        <v>12</v>
      </c>
      <c r="O14" s="13">
        <f>SUM(O3:O12)/N15</f>
        <v>0.91939999999999988</v>
      </c>
      <c r="P14" t="s">
        <v>13</v>
      </c>
      <c r="Q14" s="13">
        <f>SUM(Q3:Q12)/N15</f>
        <v>6.7799999999999999E-2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4.3699999999999961E-2</v>
      </c>
      <c r="G15" s="19" t="s">
        <v>42</v>
      </c>
      <c r="H15">
        <f>10-COUNTIF(H3:H12,"None")</f>
        <v>5</v>
      </c>
      <c r="J15" t="s">
        <v>41</v>
      </c>
      <c r="K15" s="13">
        <f>1-((I14+K14)/1)</f>
        <v>3.0999999999999917E-2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1.2800000000000145E-2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6</v>
      </c>
      <c r="E19" s="4">
        <f t="shared" si="2"/>
        <v>0.6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5</v>
      </c>
      <c r="K19" s="4">
        <f t="shared" ref="K19:K25" si="11">J19/SUM(J$18:J$25)</f>
        <v>1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4</v>
      </c>
      <c r="Q19" s="4">
        <f t="shared" ref="Q19:Q25" si="14">P19/SUM(P$18:P$25)</f>
        <v>0.4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0</v>
      </c>
      <c r="E22" s="4">
        <f t="shared" si="2"/>
        <v>0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0</v>
      </c>
      <c r="K22" s="4">
        <f t="shared" si="11"/>
        <v>0</v>
      </c>
      <c r="M22" t="str">
        <f t="shared" si="12"/>
        <v>Happiness</v>
      </c>
      <c r="N22">
        <f t="shared" si="5"/>
        <v>0</v>
      </c>
      <c r="O22" s="4">
        <f t="shared" si="13"/>
        <v>0</v>
      </c>
      <c r="P22">
        <f t="shared" si="6"/>
        <v>0</v>
      </c>
      <c r="Q22" s="4">
        <f t="shared" si="14"/>
        <v>0</v>
      </c>
    </row>
    <row r="23" spans="1:17" x14ac:dyDescent="0.45">
      <c r="A23" t="str">
        <f t="shared" si="7"/>
        <v>Neutral</v>
      </c>
      <c r="B23">
        <f t="shared" si="0"/>
        <v>10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5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10</v>
      </c>
      <c r="O23" s="4">
        <f t="shared" si="13"/>
        <v>1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4</v>
      </c>
      <c r="E24" s="4">
        <f t="shared" si="2"/>
        <v>0.4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0</v>
      </c>
      <c r="K24" s="4">
        <f t="shared" si="11"/>
        <v>0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6</v>
      </c>
      <c r="Q24" s="4">
        <f t="shared" si="14"/>
        <v>0.6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10"/>
      <c r="B28" s="38" t="s">
        <v>12</v>
      </c>
      <c r="C28" s="38"/>
      <c r="D28" s="38"/>
      <c r="E28" s="10"/>
      <c r="G28" s="10"/>
      <c r="H28" s="38" t="s">
        <v>12</v>
      </c>
      <c r="I28" s="38"/>
      <c r="J28" s="38"/>
      <c r="K28" s="10"/>
      <c r="M28" s="10"/>
      <c r="N28" s="38" t="s">
        <v>12</v>
      </c>
      <c r="O28" s="38"/>
      <c r="P28" s="38"/>
      <c r="Q28" s="10"/>
    </row>
    <row r="29" spans="1:17" x14ac:dyDescent="0.45">
      <c r="A29" s="10"/>
      <c r="B29" s="10" t="s">
        <v>35</v>
      </c>
      <c r="C29" s="10" t="s">
        <v>36</v>
      </c>
      <c r="D29" s="10" t="s">
        <v>37</v>
      </c>
      <c r="E29" s="10"/>
      <c r="G29" s="10"/>
      <c r="H29" s="10" t="s">
        <v>35</v>
      </c>
      <c r="I29" s="10" t="s">
        <v>36</v>
      </c>
      <c r="J29" s="10" t="s">
        <v>37</v>
      </c>
      <c r="K29" s="10"/>
      <c r="M29" s="10"/>
      <c r="N29" s="10" t="s">
        <v>35</v>
      </c>
      <c r="O29" s="10" t="s">
        <v>36</v>
      </c>
      <c r="P29" s="10" t="s">
        <v>37</v>
      </c>
      <c r="Q29" s="10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 t="e">
        <f>_xlfn.MODE.SNGL(C3:C7)</f>
        <v>#N/A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 t="shared" ref="I30:I37" si="17">IF(H18&gt;0,MEDIAN(IF(H3=G30,I3,$H$60),IF($H$4=G30,$I$4,$H$60),IF($H$5=G30,$I$5,$H$60),IF($H$6=G30,$I$6,$H$60),IF($H$7=G30,$I$7,$H$60),IF($H$8=G30,$I$8,$H$60),IF($H$9=G30,$I$9,$H$60),IF($H$10=G30,$I$10,$H$60),IF($H$11=G30,$I$11,$H$60),IF($H$12=G30,$I$12,$H$60)),0)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 t="e">
        <f>_xlfn.MODE.SNGL(I3:I7)</f>
        <v>#N/A</v>
      </c>
      <c r="M30" t="s">
        <v>14</v>
      </c>
      <c r="N30" s="8">
        <f t="shared" ref="N30:N37" si="18">IF(N18&gt;0,(IF(N3=M30,O3,0)+IF($N$4=M30,$O$4,0)+IF($N$5=M30,$O$5,0)+IF($N$6=M30,$O$6,0)+IF($N$7=M30,$O$7,0)+IF($N$8=M30,$O$8,0)+IF($N$9=M30,$O$9,0)+IF($N$10=M30,$O$10,0)+IF($N$11=M30,$O$11,0)+IF($N$12=M30,$O$12,0))/N18,0)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9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 t="e">
        <f>_xlfn.MODE.SNGL(O3:O7)</f>
        <v>#N/A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20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si="17"/>
        <v>0</v>
      </c>
      <c r="M31" t="s">
        <v>15</v>
      </c>
      <c r="N31" s="8">
        <f t="shared" si="18"/>
        <v>0</v>
      </c>
      <c r="O31" s="8">
        <f t="shared" si="19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20"/>
        <v>0</v>
      </c>
      <c r="I32" s="8">
        <f t="shared" si="17"/>
        <v>0</v>
      </c>
      <c r="M32" t="s">
        <v>16</v>
      </c>
      <c r="N32" s="8">
        <f t="shared" si="18"/>
        <v>0</v>
      </c>
      <c r="O32" s="8">
        <f t="shared" si="19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20"/>
        <v>0</v>
      </c>
      <c r="I33" s="8">
        <f t="shared" si="17"/>
        <v>0</v>
      </c>
      <c r="M33" t="s">
        <v>17</v>
      </c>
      <c r="N33" s="8">
        <f t="shared" si="18"/>
        <v>0</v>
      </c>
      <c r="O33" s="8">
        <f t="shared" si="19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20"/>
        <v>0</v>
      </c>
      <c r="I34" s="8">
        <f t="shared" si="17"/>
        <v>0</v>
      </c>
      <c r="K34" s="9"/>
      <c r="M34" t="s">
        <v>18</v>
      </c>
      <c r="N34" s="8">
        <f t="shared" si="18"/>
        <v>0</v>
      </c>
      <c r="O34" s="8">
        <f t="shared" si="19"/>
        <v>0</v>
      </c>
      <c r="Q34" s="9"/>
    </row>
    <row r="35" spans="1:18" x14ac:dyDescent="0.45">
      <c r="A35" t="s">
        <v>19</v>
      </c>
      <c r="B35" s="8">
        <f t="shared" si="15"/>
        <v>0.78280000000000005</v>
      </c>
      <c r="C35" s="8">
        <f t="shared" si="16"/>
        <v>0.85699999999999998</v>
      </c>
      <c r="E35" s="9"/>
      <c r="G35" t="s">
        <v>19</v>
      </c>
      <c r="H35" s="8">
        <f t="shared" si="20"/>
        <v>0.77260000000000006</v>
      </c>
      <c r="I35" s="8">
        <f t="shared" si="17"/>
        <v>0.86399999999999999</v>
      </c>
      <c r="K35" s="9"/>
      <c r="M35" t="s">
        <v>19</v>
      </c>
      <c r="N35" s="8">
        <f t="shared" si="18"/>
        <v>0.92069999999999985</v>
      </c>
      <c r="O35" s="8">
        <f t="shared" si="19"/>
        <v>0.96899999999999997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20"/>
        <v>0</v>
      </c>
      <c r="I36" s="8">
        <f t="shared" si="17"/>
        <v>0</v>
      </c>
      <c r="M36" t="s">
        <v>20</v>
      </c>
      <c r="N36" s="8">
        <f t="shared" si="18"/>
        <v>0</v>
      </c>
      <c r="O36" s="8">
        <f t="shared" si="19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20"/>
        <v>0</v>
      </c>
      <c r="I37" s="8">
        <f t="shared" si="17"/>
        <v>0</v>
      </c>
      <c r="M37" t="s">
        <v>24</v>
      </c>
      <c r="N37" s="8">
        <f t="shared" si="18"/>
        <v>0</v>
      </c>
      <c r="O37" s="8">
        <f t="shared" si="19"/>
        <v>0</v>
      </c>
    </row>
    <row r="38" spans="1:18" x14ac:dyDescent="0.45">
      <c r="A38" s="10"/>
      <c r="B38" s="38" t="s">
        <v>13</v>
      </c>
      <c r="C38" s="38"/>
      <c r="D38" s="38"/>
      <c r="E38" s="10"/>
      <c r="G38" s="10"/>
      <c r="H38" s="38" t="s">
        <v>13</v>
      </c>
      <c r="I38" s="38"/>
      <c r="J38" s="38"/>
      <c r="K38" s="10"/>
      <c r="M38" s="10"/>
      <c r="N38" s="38" t="s">
        <v>13</v>
      </c>
      <c r="O38" s="38"/>
      <c r="P38" s="38"/>
      <c r="Q38" s="10"/>
    </row>
    <row r="39" spans="1:18" x14ac:dyDescent="0.45">
      <c r="A39" s="10"/>
      <c r="B39" s="10" t="s">
        <v>35</v>
      </c>
      <c r="C39" s="10" t="s">
        <v>36</v>
      </c>
      <c r="D39" s="10" t="s">
        <v>37</v>
      </c>
      <c r="E39" s="10"/>
      <c r="G39" s="10"/>
      <c r="H39" s="10" t="s">
        <v>35</v>
      </c>
      <c r="I39" s="10" t="s">
        <v>36</v>
      </c>
      <c r="J39" s="10" t="s">
        <v>37</v>
      </c>
      <c r="K39" s="10"/>
      <c r="M39" s="10"/>
      <c r="N39" s="10" t="s">
        <v>35</v>
      </c>
      <c r="O39" s="10" t="s">
        <v>36</v>
      </c>
      <c r="P39" s="10" t="s">
        <v>37</v>
      </c>
      <c r="Q39" s="10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 t="shared" ref="H40:H47" si="23">IF(J18&gt;0,(IF(J3=G40,K3,0)+IF($J$4=G40,$K$4,0)+IF($J$5=G40,$K$5,0)+IF($J$6=G40,$K$6,0)+IF($J$7=G40,$K$7,0)+IF($J$8=G40,$K$8,0)+IF($J$9=G40,$K$9,0)+IF($J$10=G40,$K$10,0)+IF($J$11=G40,$K$11,0)+IF($J$12=G40,$K$12,0))/J18,0)</f>
        <v>0</v>
      </c>
      <c r="I40" s="8">
        <f t="shared" ref="I40:I47" si="24">IF(J18&gt;0,MEDIAN(IF(J3=G30,K3,$B$60),IF($J$4=G30,$K$4,$B$60),IF($J$5=G30,$K$5,$B$60),IF($J$6=G30,$K$6,$B$60),IF($J$7=G30,$K$7,$B$60),IF($J$8=G30,$K$8,$B$60),IF($J$9=G30,$K$9,$B$60),IF($J$10=G30,$K$10,$B$60),IF($J$11=G30,$K$11,$B$60),IF($J$12=G30,$K$12,$B$60)),0)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5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0.1515</v>
      </c>
      <c r="C41" s="8">
        <f t="shared" si="22"/>
        <v>0.10600000000000001</v>
      </c>
      <c r="G41" t="s">
        <v>15</v>
      </c>
      <c r="H41" s="8">
        <f t="shared" si="23"/>
        <v>0.17020000000000002</v>
      </c>
      <c r="I41" s="8">
        <f t="shared" si="24"/>
        <v>0.11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1.525E-2</v>
      </c>
      <c r="O41" s="8">
        <f t="shared" si="25"/>
        <v>1.6E-2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3"/>
        <v>0</v>
      </c>
      <c r="I42" s="8">
        <f t="shared" si="24"/>
        <v>0</v>
      </c>
      <c r="M42" t="s">
        <v>16</v>
      </c>
      <c r="N42" s="8">
        <f t="shared" si="26"/>
        <v>0</v>
      </c>
      <c r="O42" s="8">
        <f t="shared" si="25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3"/>
        <v>0</v>
      </c>
      <c r="I43" s="8">
        <f t="shared" si="24"/>
        <v>0</v>
      </c>
      <c r="M43" t="s">
        <v>17</v>
      </c>
      <c r="N43" s="8">
        <f t="shared" si="26"/>
        <v>0</v>
      </c>
      <c r="O43" s="8">
        <f t="shared" si="25"/>
        <v>0</v>
      </c>
    </row>
    <row r="44" spans="1:18" x14ac:dyDescent="0.45">
      <c r="A44" t="s">
        <v>18</v>
      </c>
      <c r="B44" s="8">
        <f t="shared" si="21"/>
        <v>0</v>
      </c>
      <c r="C44" s="8">
        <f t="shared" si="22"/>
        <v>0</v>
      </c>
      <c r="E44" s="9"/>
      <c r="G44" t="s">
        <v>18</v>
      </c>
      <c r="H44" s="8">
        <f t="shared" si="23"/>
        <v>0</v>
      </c>
      <c r="I44" s="8">
        <f t="shared" si="24"/>
        <v>0</v>
      </c>
      <c r="K44" s="9"/>
      <c r="M44" t="s">
        <v>18</v>
      </c>
      <c r="N44" s="8">
        <f t="shared" si="26"/>
        <v>0</v>
      </c>
      <c r="O44" s="8">
        <f t="shared" si="25"/>
        <v>0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3"/>
        <v>0</v>
      </c>
      <c r="I45" s="8">
        <f t="shared" si="24"/>
        <v>0</v>
      </c>
      <c r="K45" s="9"/>
      <c r="M45" t="s">
        <v>19</v>
      </c>
      <c r="N45" s="8">
        <f t="shared" si="26"/>
        <v>0</v>
      </c>
      <c r="O45" s="8">
        <f t="shared" si="25"/>
        <v>0</v>
      </c>
      <c r="Q45" s="9"/>
    </row>
    <row r="46" spans="1:18" x14ac:dyDescent="0.45">
      <c r="A46" t="s">
        <v>20</v>
      </c>
      <c r="B46" s="8">
        <f t="shared" si="21"/>
        <v>0.20650000000000002</v>
      </c>
      <c r="C46" s="8">
        <f t="shared" si="22"/>
        <v>0.20750000000000002</v>
      </c>
      <c r="E46" s="8"/>
      <c r="G46" t="s">
        <v>20</v>
      </c>
      <c r="H46" s="8">
        <f t="shared" si="23"/>
        <v>0</v>
      </c>
      <c r="I46" s="8">
        <f t="shared" si="24"/>
        <v>0</v>
      </c>
      <c r="K46" s="8"/>
      <c r="M46" t="s">
        <v>20</v>
      </c>
      <c r="N46" s="8">
        <f t="shared" si="26"/>
        <v>0.10283333333333333</v>
      </c>
      <c r="O46" s="8">
        <f t="shared" si="25"/>
        <v>0.11000000000000001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3"/>
        <v>0</v>
      </c>
      <c r="I47" s="8">
        <f t="shared" si="24"/>
        <v>0</v>
      </c>
      <c r="M47" t="s">
        <v>24</v>
      </c>
      <c r="N47" s="8">
        <f t="shared" si="26"/>
        <v>0</v>
      </c>
      <c r="O47" s="8">
        <f t="shared" si="25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BB79-B719-48F1-BE69-86379F4D75A1}">
  <dimension ref="A1:R60"/>
  <sheetViews>
    <sheetView workbookViewId="0">
      <selection activeCell="O40" sqref="O40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0.99199999999999999</v>
      </c>
      <c r="D3" t="s">
        <v>20</v>
      </c>
      <c r="E3" s="8">
        <v>8.0000000000000002E-3</v>
      </c>
      <c r="G3" t="s">
        <v>3</v>
      </c>
      <c r="H3" t="s">
        <v>19</v>
      </c>
      <c r="I3" s="8">
        <v>0.94399999999999995</v>
      </c>
      <c r="J3" t="s">
        <v>18</v>
      </c>
      <c r="K3" s="8">
        <v>5.2999999999999999E-2</v>
      </c>
      <c r="M3" t="s">
        <v>3</v>
      </c>
      <c r="N3" t="s">
        <v>19</v>
      </c>
      <c r="O3" s="8">
        <v>0.47299999999999998</v>
      </c>
      <c r="P3" t="s">
        <v>20</v>
      </c>
      <c r="Q3" s="8">
        <v>0.39200000000000002</v>
      </c>
    </row>
    <row r="4" spans="1:17" x14ac:dyDescent="0.45">
      <c r="A4" t="s">
        <v>4</v>
      </c>
      <c r="B4" t="s">
        <v>19</v>
      </c>
      <c r="C4" s="9">
        <v>0.99299999999999999</v>
      </c>
      <c r="D4" t="s">
        <v>20</v>
      </c>
      <c r="E4" s="8">
        <v>5.0000000000000001E-3</v>
      </c>
      <c r="G4" t="s">
        <v>4</v>
      </c>
      <c r="H4" t="s">
        <v>19</v>
      </c>
      <c r="I4" s="8">
        <v>0.98499999999999999</v>
      </c>
      <c r="J4" t="s">
        <v>20</v>
      </c>
      <c r="K4" s="8">
        <v>1.2E-2</v>
      </c>
      <c r="M4" t="s">
        <v>4</v>
      </c>
      <c r="N4" t="s">
        <v>19</v>
      </c>
      <c r="O4" s="8">
        <v>0.89500000000000002</v>
      </c>
      <c r="P4" t="s">
        <v>20</v>
      </c>
      <c r="Q4" s="8">
        <v>8.2000000000000003E-2</v>
      </c>
    </row>
    <row r="5" spans="1:17" x14ac:dyDescent="0.45">
      <c r="A5" t="s">
        <v>5</v>
      </c>
      <c r="B5" t="s">
        <v>19</v>
      </c>
      <c r="C5" s="9">
        <v>0.98699999999999999</v>
      </c>
      <c r="D5" t="s">
        <v>20</v>
      </c>
      <c r="E5" s="8">
        <v>1.0999999999999999E-2</v>
      </c>
      <c r="G5" t="s">
        <v>5</v>
      </c>
      <c r="H5" t="s">
        <v>19</v>
      </c>
      <c r="I5" s="8">
        <v>0.97899999999999998</v>
      </c>
      <c r="J5" t="s">
        <v>20</v>
      </c>
      <c r="K5" s="8">
        <v>1.9E-2</v>
      </c>
      <c r="M5" t="s">
        <v>5</v>
      </c>
      <c r="N5" t="s">
        <v>19</v>
      </c>
      <c r="O5" s="8">
        <v>0.98699999999999999</v>
      </c>
      <c r="P5" t="s">
        <v>20</v>
      </c>
      <c r="Q5" s="8">
        <v>1.0999999999999999E-2</v>
      </c>
    </row>
    <row r="6" spans="1:17" x14ac:dyDescent="0.45">
      <c r="A6" t="s">
        <v>6</v>
      </c>
      <c r="B6" t="s">
        <v>19</v>
      </c>
      <c r="C6" s="9">
        <v>0.8</v>
      </c>
      <c r="D6" t="s">
        <v>20</v>
      </c>
      <c r="E6" s="8">
        <v>0.19900000000000001</v>
      </c>
      <c r="G6" t="s">
        <v>6</v>
      </c>
      <c r="H6" t="s">
        <v>19</v>
      </c>
      <c r="I6" s="8">
        <v>0.88700000000000001</v>
      </c>
      <c r="J6" t="s">
        <v>20</v>
      </c>
      <c r="K6" s="8">
        <v>0.111</v>
      </c>
      <c r="M6" t="s">
        <v>6</v>
      </c>
      <c r="N6" t="s">
        <v>19</v>
      </c>
      <c r="O6" s="8">
        <v>0.92800000000000005</v>
      </c>
      <c r="P6" t="s">
        <v>20</v>
      </c>
      <c r="Q6" s="8">
        <v>7.0999999999999994E-2</v>
      </c>
    </row>
    <row r="7" spans="1:17" x14ac:dyDescent="0.45">
      <c r="A7" t="s">
        <v>7</v>
      </c>
      <c r="B7" t="s">
        <v>19</v>
      </c>
      <c r="C7" s="9">
        <v>0.95099999999999996</v>
      </c>
      <c r="D7" t="s">
        <v>20</v>
      </c>
      <c r="E7" s="8">
        <v>4.1000000000000002E-2</v>
      </c>
      <c r="G7" t="s">
        <v>7</v>
      </c>
      <c r="H7" t="s">
        <v>19</v>
      </c>
      <c r="I7" s="8">
        <v>0.82199999999999995</v>
      </c>
      <c r="J7" t="s">
        <v>20</v>
      </c>
      <c r="K7" s="8">
        <v>0.17399999999999999</v>
      </c>
      <c r="M7" t="s">
        <v>7</v>
      </c>
      <c r="N7" t="s">
        <v>19</v>
      </c>
      <c r="O7" s="8">
        <v>0.95199999999999996</v>
      </c>
      <c r="P7" t="s">
        <v>20</v>
      </c>
      <c r="Q7" s="8">
        <v>4.5999999999999999E-2</v>
      </c>
    </row>
    <row r="8" spans="1:17" x14ac:dyDescent="0.45">
      <c r="A8" t="s">
        <v>8</v>
      </c>
      <c r="B8" t="s">
        <v>19</v>
      </c>
      <c r="C8" s="9">
        <v>0.95099999999999996</v>
      </c>
      <c r="D8" t="s">
        <v>20</v>
      </c>
      <c r="E8" s="8">
        <v>4.2999999999999997E-2</v>
      </c>
      <c r="G8" t="s">
        <v>8</v>
      </c>
      <c r="H8" t="s">
        <v>40</v>
      </c>
      <c r="I8" s="8">
        <v>0</v>
      </c>
      <c r="J8" t="s">
        <v>40</v>
      </c>
      <c r="K8" s="8">
        <v>0</v>
      </c>
      <c r="M8" t="s">
        <v>8</v>
      </c>
      <c r="N8" t="s">
        <v>19</v>
      </c>
      <c r="O8" s="8">
        <v>0.95099999999999996</v>
      </c>
      <c r="P8" t="s">
        <v>20</v>
      </c>
      <c r="Q8" s="8">
        <v>4.3999999999999997E-2</v>
      </c>
    </row>
    <row r="9" spans="1:17" x14ac:dyDescent="0.45">
      <c r="A9" t="s">
        <v>9</v>
      </c>
      <c r="B9" t="s">
        <v>19</v>
      </c>
      <c r="C9" s="9">
        <v>0.96699999999999997</v>
      </c>
      <c r="D9" t="s">
        <v>20</v>
      </c>
      <c r="E9" s="8">
        <v>3.1E-2</v>
      </c>
      <c r="G9" t="s">
        <v>9</v>
      </c>
      <c r="H9" t="s">
        <v>40</v>
      </c>
      <c r="I9" s="8">
        <v>0</v>
      </c>
      <c r="J9" t="s">
        <v>40</v>
      </c>
      <c r="K9" s="8">
        <v>0</v>
      </c>
      <c r="M9" t="s">
        <v>9</v>
      </c>
      <c r="N9" t="s">
        <v>19</v>
      </c>
      <c r="O9" s="8">
        <v>0.54100000000000004</v>
      </c>
      <c r="P9" t="s">
        <v>20</v>
      </c>
      <c r="Q9" s="8">
        <v>0.45800000000000002</v>
      </c>
    </row>
    <row r="10" spans="1:17" x14ac:dyDescent="0.45">
      <c r="A10" t="s">
        <v>10</v>
      </c>
      <c r="B10" t="s">
        <v>19</v>
      </c>
      <c r="C10" s="9">
        <v>0.96399999999999997</v>
      </c>
      <c r="D10" t="s">
        <v>20</v>
      </c>
      <c r="E10" s="8">
        <v>3.2000000000000001E-2</v>
      </c>
      <c r="G10" t="s">
        <v>10</v>
      </c>
      <c r="H10" t="s">
        <v>40</v>
      </c>
      <c r="I10" s="8">
        <v>0</v>
      </c>
      <c r="J10" t="s">
        <v>40</v>
      </c>
      <c r="K10" s="8">
        <v>0</v>
      </c>
      <c r="M10" t="s">
        <v>10</v>
      </c>
      <c r="N10" t="s">
        <v>19</v>
      </c>
      <c r="O10" s="8">
        <v>0.58699999999999997</v>
      </c>
      <c r="P10" t="s">
        <v>20</v>
      </c>
      <c r="Q10" s="8">
        <v>0.40600000000000003</v>
      </c>
    </row>
    <row r="11" spans="1:17" x14ac:dyDescent="0.45">
      <c r="A11" t="s">
        <v>11</v>
      </c>
      <c r="B11" t="s">
        <v>19</v>
      </c>
      <c r="C11" s="9">
        <v>0.93200000000000005</v>
      </c>
      <c r="D11" t="s">
        <v>20</v>
      </c>
      <c r="E11" s="8">
        <v>6.3E-2</v>
      </c>
      <c r="G11" t="s">
        <v>11</v>
      </c>
      <c r="H11" t="s">
        <v>40</v>
      </c>
      <c r="I11" s="8">
        <v>0</v>
      </c>
      <c r="J11" t="s">
        <v>40</v>
      </c>
      <c r="K11" s="8">
        <v>0</v>
      </c>
      <c r="M11" t="s">
        <v>11</v>
      </c>
      <c r="N11" t="s">
        <v>19</v>
      </c>
      <c r="O11" s="8">
        <v>0.58199999999999996</v>
      </c>
      <c r="P11" t="s">
        <v>20</v>
      </c>
      <c r="Q11" s="8">
        <v>0.41699999999999998</v>
      </c>
    </row>
    <row r="12" spans="1:17" x14ac:dyDescent="0.45">
      <c r="A12" t="s">
        <v>23</v>
      </c>
      <c r="B12" t="s">
        <v>19</v>
      </c>
      <c r="C12" s="9">
        <v>0.92800000000000005</v>
      </c>
      <c r="D12" t="s">
        <v>20</v>
      </c>
      <c r="E12" s="8">
        <v>3.6999999999999998E-2</v>
      </c>
      <c r="G12" t="s">
        <v>23</v>
      </c>
      <c r="H12" t="s">
        <v>40</v>
      </c>
      <c r="I12" s="8">
        <v>0</v>
      </c>
      <c r="J12" t="s">
        <v>40</v>
      </c>
      <c r="K12" s="8">
        <v>0</v>
      </c>
      <c r="M12" t="s">
        <v>23</v>
      </c>
      <c r="N12" t="s">
        <v>19</v>
      </c>
      <c r="O12" s="8">
        <v>0.624</v>
      </c>
      <c r="P12" t="s">
        <v>20</v>
      </c>
      <c r="Q12" s="8">
        <v>0.374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0.94650000000000001</v>
      </c>
      <c r="D14" t="s">
        <v>13</v>
      </c>
      <c r="E14" s="13">
        <f>SUM(E3:E12)/B15</f>
        <v>4.7E-2</v>
      </c>
      <c r="G14" t="s">
        <v>28</v>
      </c>
      <c r="H14" s="4" t="s">
        <v>12</v>
      </c>
      <c r="I14" s="13">
        <f>SUM(I3:I12)/H15</f>
        <v>0.9234</v>
      </c>
      <c r="J14" t="s">
        <v>13</v>
      </c>
      <c r="K14" s="13">
        <f>SUM(K3:K12)/H15</f>
        <v>7.3800000000000004E-2</v>
      </c>
      <c r="M14" t="s">
        <v>28</v>
      </c>
      <c r="N14" s="4" t="s">
        <v>12</v>
      </c>
      <c r="O14" s="13">
        <f>SUM(O3:O12)/N15</f>
        <v>0.75199999999999989</v>
      </c>
      <c r="P14" t="s">
        <v>13</v>
      </c>
      <c r="Q14" s="13">
        <f>SUM(Q3:Q12)/N15</f>
        <v>0.23010000000000003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6.4999999999999503E-3</v>
      </c>
      <c r="G15" s="19" t="s">
        <v>42</v>
      </c>
      <c r="H15">
        <f>10-COUNTIF(H3:H12,"None")</f>
        <v>5</v>
      </c>
      <c r="J15" t="s">
        <v>41</v>
      </c>
      <c r="K15" s="13">
        <f>1-((I14+K14)/1)</f>
        <v>2.8000000000000247E-3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1.7900000000000027E-2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0</v>
      </c>
      <c r="E19" s="4">
        <f t="shared" si="2"/>
        <v>0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0</v>
      </c>
      <c r="K19" s="4">
        <f t="shared" ref="K19:K25" si="11">J19/SUM(J$18:J$25)</f>
        <v>0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0</v>
      </c>
      <c r="Q19" s="4">
        <f t="shared" ref="Q19:Q25" si="14">P19/SUM(P$18:P$25)</f>
        <v>0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0</v>
      </c>
      <c r="E22" s="4">
        <f t="shared" si="2"/>
        <v>0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>COUNTIF(J$3:J$12,A55)</f>
        <v>1</v>
      </c>
      <c r="K22" s="4">
        <f t="shared" si="11"/>
        <v>0.2</v>
      </c>
      <c r="M22" t="str">
        <f t="shared" si="12"/>
        <v>Happiness</v>
      </c>
      <c r="N22">
        <f t="shared" si="5"/>
        <v>0</v>
      </c>
      <c r="O22" s="4">
        <f t="shared" si="13"/>
        <v>0</v>
      </c>
      <c r="P22">
        <f t="shared" si="6"/>
        <v>0</v>
      </c>
      <c r="Q22" s="4">
        <f t="shared" si="14"/>
        <v>0</v>
      </c>
    </row>
    <row r="23" spans="1:17" x14ac:dyDescent="0.45">
      <c r="A23" t="str">
        <f t="shared" si="7"/>
        <v>Neutral</v>
      </c>
      <c r="B23">
        <f t="shared" si="0"/>
        <v>10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5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10</v>
      </c>
      <c r="O23" s="4">
        <f t="shared" si="13"/>
        <v>1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10</v>
      </c>
      <c r="E24" s="4">
        <f t="shared" si="2"/>
        <v>1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4</v>
      </c>
      <c r="K24" s="4">
        <f t="shared" si="11"/>
        <v>0.8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10</v>
      </c>
      <c r="Q24" s="4">
        <f t="shared" si="14"/>
        <v>1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10"/>
      <c r="B28" s="38" t="s">
        <v>12</v>
      </c>
      <c r="C28" s="38"/>
      <c r="D28" s="38"/>
      <c r="E28" s="10"/>
      <c r="G28" s="10"/>
      <c r="H28" s="38" t="s">
        <v>12</v>
      </c>
      <c r="I28" s="38"/>
      <c r="J28" s="38"/>
      <c r="K28" s="10"/>
      <c r="M28" s="10"/>
      <c r="N28" s="38" t="s">
        <v>12</v>
      </c>
      <c r="O28" s="38"/>
      <c r="P28" s="38"/>
      <c r="Q28" s="10"/>
    </row>
    <row r="29" spans="1:17" x14ac:dyDescent="0.45">
      <c r="A29" s="10"/>
      <c r="B29" s="10" t="s">
        <v>35</v>
      </c>
      <c r="C29" s="10" t="s">
        <v>36</v>
      </c>
      <c r="D29" s="10" t="s">
        <v>37</v>
      </c>
      <c r="E29" s="10"/>
      <c r="G29" s="10"/>
      <c r="H29" s="10" t="s">
        <v>35</v>
      </c>
      <c r="I29" s="10" t="s">
        <v>36</v>
      </c>
      <c r="J29" s="10" t="s">
        <v>37</v>
      </c>
      <c r="K29" s="10"/>
      <c r="M29" s="10"/>
      <c r="N29" s="10" t="s">
        <v>35</v>
      </c>
      <c r="O29" s="10" t="s">
        <v>36</v>
      </c>
      <c r="P29" s="10" t="s">
        <v>37</v>
      </c>
      <c r="Q29" s="10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 t="e">
        <f>_xlfn.MODE.SNGL(C3:C7)</f>
        <v>#N/A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 t="e">
        <f>_xlfn.MODE.SNGL(I3:I7)</f>
        <v>#N/A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 t="e">
        <f>_xlfn.MODE.SNGL(O3:O7)</f>
        <v>#N/A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7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8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19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ref="O31:O37" si="20">IF(N19&gt;0,MEDIAN(IF($N$3=M31,$O$3,$N$60),IF($N$4=M31,$O$4,$N$60),IF($N$5=M31,$O$5,$N$60),IF($N$6=M31,$O$6,$N$60),IF($N$7=M31,$O$7,$N$60),IF($N$8=M31,$O$8,$N$60),IF($N$9=M31,$O$9,$N$60),IF($N$10=M31,$O$10,$N$60),IF($N$11=M31,$O$11,$N$60),IF($N$12=M31,$O$12,$N$60)),0)</f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7"/>
        <v>0</v>
      </c>
      <c r="I32" s="8">
        <f t="shared" si="18"/>
        <v>0</v>
      </c>
      <c r="M32" t="s">
        <v>16</v>
      </c>
      <c r="N32" s="8">
        <f t="shared" si="19"/>
        <v>0</v>
      </c>
      <c r="O32" s="8">
        <f t="shared" si="20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7"/>
        <v>0</v>
      </c>
      <c r="I33" s="8">
        <f t="shared" si="18"/>
        <v>0</v>
      </c>
      <c r="M33" t="s">
        <v>17</v>
      </c>
      <c r="N33" s="8">
        <f t="shared" si="19"/>
        <v>0</v>
      </c>
      <c r="O33" s="8">
        <f t="shared" si="20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7"/>
        <v>0</v>
      </c>
      <c r="I34" s="8">
        <f t="shared" si="18"/>
        <v>0</v>
      </c>
      <c r="K34" s="9"/>
      <c r="M34" t="s">
        <v>18</v>
      </c>
      <c r="N34" s="8">
        <f t="shared" si="19"/>
        <v>0</v>
      </c>
      <c r="O34" s="8">
        <f t="shared" si="20"/>
        <v>0</v>
      </c>
      <c r="Q34" s="9"/>
    </row>
    <row r="35" spans="1:18" x14ac:dyDescent="0.45">
      <c r="A35" t="s">
        <v>19</v>
      </c>
      <c r="B35" s="8">
        <f t="shared" si="15"/>
        <v>0.94650000000000001</v>
      </c>
      <c r="C35" s="8">
        <f t="shared" si="16"/>
        <v>0.95750000000000002</v>
      </c>
      <c r="E35" s="9"/>
      <c r="G35" t="s">
        <v>19</v>
      </c>
      <c r="H35" s="8">
        <f t="shared" si="17"/>
        <v>0.9234</v>
      </c>
      <c r="I35" s="8">
        <f t="shared" si="18"/>
        <v>0.94399999999999995</v>
      </c>
      <c r="K35" s="9"/>
      <c r="M35" t="s">
        <v>19</v>
      </c>
      <c r="N35" s="8">
        <f t="shared" si="19"/>
        <v>0.75199999999999989</v>
      </c>
      <c r="O35" s="8">
        <f t="shared" si="20"/>
        <v>0.75950000000000006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7"/>
        <v>0</v>
      </c>
      <c r="I36" s="8">
        <f t="shared" si="18"/>
        <v>0</v>
      </c>
      <c r="M36" t="s">
        <v>20</v>
      </c>
      <c r="N36" s="8">
        <f t="shared" si="19"/>
        <v>0</v>
      </c>
      <c r="O36" s="8">
        <f t="shared" si="20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7"/>
        <v>0</v>
      </c>
      <c r="I37" s="8">
        <f t="shared" si="18"/>
        <v>0</v>
      </c>
      <c r="M37" t="s">
        <v>24</v>
      </c>
      <c r="N37" s="8">
        <f t="shared" si="19"/>
        <v>0</v>
      </c>
      <c r="O37" s="8">
        <f t="shared" si="20"/>
        <v>0</v>
      </c>
    </row>
    <row r="38" spans="1:18" x14ac:dyDescent="0.45">
      <c r="A38" s="10"/>
      <c r="B38" s="38" t="s">
        <v>13</v>
      </c>
      <c r="C38" s="38"/>
      <c r="D38" s="38"/>
      <c r="E38" s="10"/>
      <c r="G38" s="10"/>
      <c r="H38" s="38" t="s">
        <v>13</v>
      </c>
      <c r="I38" s="38"/>
      <c r="J38" s="38"/>
      <c r="K38" s="10"/>
      <c r="M38" s="10"/>
      <c r="N38" s="38" t="s">
        <v>13</v>
      </c>
      <c r="O38" s="38"/>
      <c r="P38" s="38"/>
      <c r="Q38" s="10"/>
    </row>
    <row r="39" spans="1:18" x14ac:dyDescent="0.45">
      <c r="A39" s="10"/>
      <c r="B39" s="10" t="s">
        <v>35</v>
      </c>
      <c r="C39" s="10" t="s">
        <v>36</v>
      </c>
      <c r="D39" s="10" t="s">
        <v>37</v>
      </c>
      <c r="E39" s="10"/>
      <c r="G39" s="10"/>
      <c r="H39" s="10" t="s">
        <v>35</v>
      </c>
      <c r="I39" s="10" t="s">
        <v>36</v>
      </c>
      <c r="J39" s="10" t="s">
        <v>37</v>
      </c>
      <c r="K39" s="10"/>
      <c r="M39" s="10"/>
      <c r="N39" s="10" t="s">
        <v>35</v>
      </c>
      <c r="O39" s="10" t="s">
        <v>36</v>
      </c>
      <c r="P39" s="10" t="s">
        <v>37</v>
      </c>
      <c r="Q39" s="10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</v>
      </c>
      <c r="C41" s="8">
        <f t="shared" si="22"/>
        <v>0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0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0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0</v>
      </c>
      <c r="O41" s="8">
        <f t="shared" si="23"/>
        <v>0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0</v>
      </c>
      <c r="C44" s="8">
        <f t="shared" si="22"/>
        <v>0</v>
      </c>
      <c r="E44" s="9"/>
      <c r="G44" t="s">
        <v>18</v>
      </c>
      <c r="H44" s="8">
        <f t="shared" si="24"/>
        <v>5.2999999999999999E-2</v>
      </c>
      <c r="I44" s="8">
        <f t="shared" si="25"/>
        <v>5.2999999999999999E-2</v>
      </c>
      <c r="K44" s="9"/>
      <c r="M44" t="s">
        <v>18</v>
      </c>
      <c r="N44" s="8">
        <f t="shared" si="26"/>
        <v>0</v>
      </c>
      <c r="O44" s="8">
        <f t="shared" si="23"/>
        <v>0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</v>
      </c>
      <c r="O45" s="8">
        <f t="shared" si="23"/>
        <v>0</v>
      </c>
      <c r="Q45" s="9"/>
    </row>
    <row r="46" spans="1:18" x14ac:dyDescent="0.45">
      <c r="A46" t="s">
        <v>20</v>
      </c>
      <c r="B46" s="8">
        <f t="shared" si="21"/>
        <v>4.7E-2</v>
      </c>
      <c r="C46" s="8">
        <f t="shared" si="22"/>
        <v>3.4500000000000003E-2</v>
      </c>
      <c r="E46" s="8"/>
      <c r="G46" t="s">
        <v>20</v>
      </c>
      <c r="H46" s="8">
        <f t="shared" si="24"/>
        <v>7.9000000000000001E-2</v>
      </c>
      <c r="I46" s="8">
        <f t="shared" si="25"/>
        <v>6.5000000000000002E-2</v>
      </c>
      <c r="K46" s="8"/>
      <c r="M46" t="s">
        <v>20</v>
      </c>
      <c r="N46" s="8">
        <f t="shared" si="26"/>
        <v>0.23010000000000003</v>
      </c>
      <c r="O46" s="8">
        <f t="shared" si="23"/>
        <v>0.22799999999999998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3A09-A28E-4396-B8E0-2FCAA4C37ADD}">
  <dimension ref="A1:R60"/>
  <sheetViews>
    <sheetView topLeftCell="A16" workbookViewId="0">
      <selection activeCell="O40" sqref="O40:O47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0.998</v>
      </c>
      <c r="D3" t="s">
        <v>20</v>
      </c>
      <c r="E3" s="8">
        <v>1E-3</v>
      </c>
      <c r="G3" t="s">
        <v>3</v>
      </c>
      <c r="H3" t="s">
        <v>19</v>
      </c>
      <c r="I3" s="8">
        <v>0.995</v>
      </c>
      <c r="J3" t="s">
        <v>18</v>
      </c>
      <c r="K3" s="8">
        <v>4.0000000000000001E-3</v>
      </c>
      <c r="M3" t="s">
        <v>3</v>
      </c>
      <c r="N3" t="s">
        <v>19</v>
      </c>
      <c r="O3" s="8">
        <v>0.77600000000000002</v>
      </c>
      <c r="P3" t="s">
        <v>18</v>
      </c>
      <c r="Q3" s="8">
        <v>0.223</v>
      </c>
    </row>
    <row r="4" spans="1:17" x14ac:dyDescent="0.45">
      <c r="A4" t="s">
        <v>4</v>
      </c>
      <c r="B4" t="s">
        <v>19</v>
      </c>
      <c r="C4" s="9">
        <v>0.998</v>
      </c>
      <c r="D4" t="s">
        <v>18</v>
      </c>
      <c r="E4" s="8">
        <v>1E-3</v>
      </c>
      <c r="G4" t="s">
        <v>4</v>
      </c>
      <c r="H4" t="s">
        <v>19</v>
      </c>
      <c r="I4" s="8">
        <v>0.82099999999999995</v>
      </c>
      <c r="J4" t="s">
        <v>18</v>
      </c>
      <c r="K4" s="8">
        <v>0.17899999999999999</v>
      </c>
      <c r="M4" t="s">
        <v>4</v>
      </c>
      <c r="N4" t="s">
        <v>18</v>
      </c>
      <c r="O4" s="8">
        <v>1</v>
      </c>
      <c r="P4" t="s">
        <v>40</v>
      </c>
      <c r="Q4" s="8">
        <v>0</v>
      </c>
    </row>
    <row r="5" spans="1:17" x14ac:dyDescent="0.45">
      <c r="A5" t="s">
        <v>5</v>
      </c>
      <c r="B5" t="s">
        <v>19</v>
      </c>
      <c r="C5" s="9">
        <v>0.998</v>
      </c>
      <c r="D5" t="s">
        <v>18</v>
      </c>
      <c r="E5" s="8">
        <v>1E-3</v>
      </c>
      <c r="G5" t="s">
        <v>5</v>
      </c>
      <c r="H5" t="s">
        <v>19</v>
      </c>
      <c r="I5" s="8">
        <v>0.995</v>
      </c>
      <c r="J5" t="s">
        <v>18</v>
      </c>
      <c r="K5" s="8">
        <v>4.0000000000000001E-3</v>
      </c>
      <c r="M5" t="s">
        <v>5</v>
      </c>
      <c r="N5" t="s">
        <v>18</v>
      </c>
      <c r="O5" s="8">
        <v>1</v>
      </c>
      <c r="P5" t="s">
        <v>40</v>
      </c>
      <c r="Q5" s="8">
        <v>0</v>
      </c>
    </row>
    <row r="6" spans="1:17" x14ac:dyDescent="0.45">
      <c r="A6" t="s">
        <v>6</v>
      </c>
      <c r="B6" t="s">
        <v>19</v>
      </c>
      <c r="C6" s="9">
        <v>0.91800000000000004</v>
      </c>
      <c r="D6" t="s">
        <v>18</v>
      </c>
      <c r="E6" s="8">
        <v>8.1000000000000003E-2</v>
      </c>
      <c r="G6" t="s">
        <v>6</v>
      </c>
      <c r="H6" t="s">
        <v>19</v>
      </c>
      <c r="I6" s="8">
        <v>0.999</v>
      </c>
      <c r="J6" t="s">
        <v>18</v>
      </c>
      <c r="K6" s="8">
        <v>1E-3</v>
      </c>
      <c r="M6" t="s">
        <v>6</v>
      </c>
      <c r="N6" t="s">
        <v>19</v>
      </c>
      <c r="O6" s="8">
        <v>3.0000000000000001E-3</v>
      </c>
      <c r="P6" t="s">
        <v>18</v>
      </c>
      <c r="Q6" s="8">
        <v>3.0000000000000001E-3</v>
      </c>
    </row>
    <row r="7" spans="1:17" x14ac:dyDescent="0.45">
      <c r="A7" t="s">
        <v>7</v>
      </c>
      <c r="B7" t="s">
        <v>19</v>
      </c>
      <c r="C7" s="9">
        <v>0.996</v>
      </c>
      <c r="D7" t="s">
        <v>18</v>
      </c>
      <c r="E7" s="8">
        <v>3.0000000000000001E-3</v>
      </c>
      <c r="G7" t="s">
        <v>7</v>
      </c>
      <c r="H7" t="s">
        <v>19</v>
      </c>
      <c r="I7" s="8">
        <v>0.998</v>
      </c>
      <c r="J7" t="s">
        <v>18</v>
      </c>
      <c r="K7" s="8">
        <v>1E-3</v>
      </c>
      <c r="M7" t="s">
        <v>7</v>
      </c>
      <c r="N7" t="s">
        <v>19</v>
      </c>
      <c r="O7" s="8">
        <v>2.5999999999999999E-2</v>
      </c>
      <c r="P7" t="s">
        <v>18</v>
      </c>
      <c r="Q7" s="8">
        <v>2.5999999999999999E-2</v>
      </c>
    </row>
    <row r="8" spans="1:17" x14ac:dyDescent="0.45">
      <c r="A8" t="s">
        <v>8</v>
      </c>
      <c r="B8" t="s">
        <v>19</v>
      </c>
      <c r="C8" s="9">
        <v>0.999</v>
      </c>
      <c r="D8" t="s">
        <v>40</v>
      </c>
      <c r="E8" s="8">
        <v>1E-3</v>
      </c>
      <c r="G8" t="s">
        <v>8</v>
      </c>
      <c r="H8" t="s">
        <v>40</v>
      </c>
      <c r="I8" s="8">
        <v>0</v>
      </c>
      <c r="J8" t="s">
        <v>40</v>
      </c>
      <c r="K8" s="8">
        <v>0</v>
      </c>
      <c r="M8" t="s">
        <v>8</v>
      </c>
      <c r="N8" t="s">
        <v>19</v>
      </c>
      <c r="O8" s="8">
        <v>0.999</v>
      </c>
      <c r="P8" t="s">
        <v>18</v>
      </c>
      <c r="Q8" s="8">
        <v>1E-3</v>
      </c>
    </row>
    <row r="9" spans="1:17" x14ac:dyDescent="0.45">
      <c r="A9" t="s">
        <v>9</v>
      </c>
      <c r="B9" t="s">
        <v>19</v>
      </c>
      <c r="C9" s="9">
        <v>1</v>
      </c>
      <c r="D9" t="s">
        <v>40</v>
      </c>
      <c r="E9" s="8">
        <v>0</v>
      </c>
      <c r="G9" t="s">
        <v>9</v>
      </c>
      <c r="H9" t="s">
        <v>40</v>
      </c>
      <c r="I9" s="8">
        <v>0</v>
      </c>
      <c r="J9" t="s">
        <v>40</v>
      </c>
      <c r="K9" s="8">
        <v>0</v>
      </c>
      <c r="M9" t="s">
        <v>9</v>
      </c>
      <c r="N9" t="s">
        <v>19</v>
      </c>
      <c r="O9" s="8">
        <v>0.97499999999999998</v>
      </c>
      <c r="P9" t="s">
        <v>18</v>
      </c>
      <c r="Q9" s="8">
        <v>2.3E-2</v>
      </c>
    </row>
    <row r="10" spans="1:17" x14ac:dyDescent="0.45">
      <c r="A10" t="s">
        <v>10</v>
      </c>
      <c r="B10" t="s">
        <v>19</v>
      </c>
      <c r="C10" s="9">
        <v>1</v>
      </c>
      <c r="D10" t="s">
        <v>40</v>
      </c>
      <c r="E10" s="8">
        <v>0</v>
      </c>
      <c r="G10" t="s">
        <v>10</v>
      </c>
      <c r="H10" t="s">
        <v>40</v>
      </c>
      <c r="I10" s="8">
        <v>0</v>
      </c>
      <c r="J10" t="s">
        <v>40</v>
      </c>
      <c r="K10" s="8">
        <v>0</v>
      </c>
      <c r="M10" t="s">
        <v>10</v>
      </c>
      <c r="N10" t="s">
        <v>19</v>
      </c>
      <c r="O10" s="8">
        <v>0.90800000000000003</v>
      </c>
      <c r="P10" t="s">
        <v>18</v>
      </c>
      <c r="Q10" s="8">
        <v>9.0999999999999998E-2</v>
      </c>
    </row>
    <row r="11" spans="1:17" x14ac:dyDescent="0.45">
      <c r="A11" t="s">
        <v>11</v>
      </c>
      <c r="B11" t="s">
        <v>19</v>
      </c>
      <c r="C11" s="9">
        <v>1</v>
      </c>
      <c r="D11" t="s">
        <v>40</v>
      </c>
      <c r="E11" s="8">
        <v>0</v>
      </c>
      <c r="G11" t="s">
        <v>11</v>
      </c>
      <c r="H11" t="s">
        <v>40</v>
      </c>
      <c r="I11" s="8">
        <v>0</v>
      </c>
      <c r="J11" t="s">
        <v>40</v>
      </c>
      <c r="K11" s="8">
        <v>0</v>
      </c>
      <c r="M11" t="s">
        <v>11</v>
      </c>
      <c r="N11" t="s">
        <v>18</v>
      </c>
      <c r="O11" s="8">
        <v>0.51400000000000001</v>
      </c>
      <c r="P11" s="20" t="s">
        <v>19</v>
      </c>
      <c r="Q11" s="8">
        <v>0.47499999999999998</v>
      </c>
    </row>
    <row r="12" spans="1:17" x14ac:dyDescent="0.45">
      <c r="A12" t="s">
        <v>23</v>
      </c>
      <c r="B12" t="s">
        <v>19</v>
      </c>
      <c r="C12" s="9">
        <v>1</v>
      </c>
      <c r="D12" t="s">
        <v>40</v>
      </c>
      <c r="E12" s="8">
        <v>0</v>
      </c>
      <c r="G12" t="s">
        <v>23</v>
      </c>
      <c r="H12" t="s">
        <v>40</v>
      </c>
      <c r="I12" s="8">
        <v>0</v>
      </c>
      <c r="J12" t="s">
        <v>40</v>
      </c>
      <c r="K12" s="8">
        <v>0</v>
      </c>
      <c r="M12" t="s">
        <v>23</v>
      </c>
      <c r="N12" t="s">
        <v>18</v>
      </c>
      <c r="O12" s="8">
        <v>1</v>
      </c>
      <c r="P12" t="s">
        <v>40</v>
      </c>
      <c r="Q12" s="8">
        <v>0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0.99070000000000003</v>
      </c>
      <c r="D14" t="s">
        <v>13</v>
      </c>
      <c r="E14" s="13">
        <f>SUM(E3:E12)/B15</f>
        <v>8.8000000000000005E-3</v>
      </c>
      <c r="G14" t="s">
        <v>28</v>
      </c>
      <c r="H14" s="4" t="s">
        <v>12</v>
      </c>
      <c r="I14" s="13">
        <f>SUM(I3:I12)/H15</f>
        <v>0.96160000000000001</v>
      </c>
      <c r="J14" t="s">
        <v>13</v>
      </c>
      <c r="K14" s="13">
        <f>SUM(K3:K12)/H15</f>
        <v>3.78E-2</v>
      </c>
      <c r="M14" t="s">
        <v>28</v>
      </c>
      <c r="N14" s="4" t="s">
        <v>12</v>
      </c>
      <c r="O14" s="13">
        <f>SUM(O3:O12)/N15</f>
        <v>0.72010000000000007</v>
      </c>
      <c r="P14" t="s">
        <v>13</v>
      </c>
      <c r="Q14" s="13">
        <f>SUM(Q3:Q12)/N15</f>
        <v>8.4199999999999997E-2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4.9999999999994493E-4</v>
      </c>
      <c r="G15" s="19" t="s">
        <v>42</v>
      </c>
      <c r="H15">
        <f>10-COUNTIF(H3:H12,"None")</f>
        <v>5</v>
      </c>
      <c r="J15" t="s">
        <v>41</v>
      </c>
      <c r="K15" s="13">
        <f>1-((I14+K14)/1)</f>
        <v>5.9999999999993392E-4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0.19569999999999999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0</v>
      </c>
      <c r="E19" s="4">
        <f t="shared" si="2"/>
        <v>0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0</v>
      </c>
      <c r="K19" s="4">
        <f t="shared" ref="K19:K25" si="11">J19/SUM(J$18:J$25)</f>
        <v>0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0</v>
      </c>
      <c r="Q19" s="4">
        <f t="shared" ref="Q19:Q25" si="14">P19/SUM(P$18:P$25)</f>
        <v>0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4</v>
      </c>
      <c r="E22" s="4">
        <f t="shared" si="2"/>
        <v>0.8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5</v>
      </c>
      <c r="K22" s="4">
        <f t="shared" si="11"/>
        <v>1</v>
      </c>
      <c r="M22" t="str">
        <f t="shared" si="12"/>
        <v>Happiness</v>
      </c>
      <c r="N22">
        <f t="shared" si="5"/>
        <v>4</v>
      </c>
      <c r="O22" s="4">
        <f t="shared" si="13"/>
        <v>0.4</v>
      </c>
      <c r="P22">
        <f t="shared" si="6"/>
        <v>6</v>
      </c>
      <c r="Q22" s="4">
        <f t="shared" si="14"/>
        <v>0.8571428571428571</v>
      </c>
    </row>
    <row r="23" spans="1:17" x14ac:dyDescent="0.45">
      <c r="A23" t="str">
        <f t="shared" si="7"/>
        <v>Neutral</v>
      </c>
      <c r="B23">
        <f t="shared" si="0"/>
        <v>10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5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6</v>
      </c>
      <c r="O23" s="4">
        <f t="shared" si="13"/>
        <v>0.6</v>
      </c>
      <c r="P23">
        <f t="shared" si="6"/>
        <v>1</v>
      </c>
      <c r="Q23" s="4">
        <f t="shared" si="14"/>
        <v>0.14285714285714285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1</v>
      </c>
      <c r="E24" s="4">
        <f t="shared" si="2"/>
        <v>0.2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0</v>
      </c>
      <c r="K24" s="4">
        <f t="shared" si="11"/>
        <v>0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0</v>
      </c>
      <c r="Q24" s="4">
        <f t="shared" si="14"/>
        <v>0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10"/>
      <c r="B28" s="38" t="s">
        <v>12</v>
      </c>
      <c r="C28" s="38"/>
      <c r="D28" s="38"/>
      <c r="E28" s="10"/>
      <c r="G28" s="10"/>
      <c r="H28" s="38" t="s">
        <v>12</v>
      </c>
      <c r="I28" s="38"/>
      <c r="J28" s="38"/>
      <c r="K28" s="10"/>
      <c r="M28" s="10"/>
      <c r="N28" s="38" t="s">
        <v>12</v>
      </c>
      <c r="O28" s="38"/>
      <c r="P28" s="38"/>
      <c r="Q28" s="10"/>
    </row>
    <row r="29" spans="1:17" x14ac:dyDescent="0.45">
      <c r="A29" s="10"/>
      <c r="B29" s="10" t="s">
        <v>35</v>
      </c>
      <c r="C29" s="10" t="s">
        <v>36</v>
      </c>
      <c r="D29" s="10" t="s">
        <v>37</v>
      </c>
      <c r="E29" s="10"/>
      <c r="G29" s="10"/>
      <c r="H29" s="10" t="s">
        <v>35</v>
      </c>
      <c r="I29" s="10" t="s">
        <v>36</v>
      </c>
      <c r="J29" s="10" t="s">
        <v>37</v>
      </c>
      <c r="K29" s="10"/>
      <c r="M29" s="10"/>
      <c r="N29" s="10" t="s">
        <v>35</v>
      </c>
      <c r="O29" s="10" t="s">
        <v>36</v>
      </c>
      <c r="P29" s="10" t="s">
        <v>37</v>
      </c>
      <c r="Q29" s="10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>
        <f>_xlfn.MODE.SNGL(C3:C7)</f>
        <v>0.998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>
        <f>_xlfn.MODE.SNGL(I3:I7)</f>
        <v>0.995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>
        <f>_xlfn.MODE.SNGL(O3:O7)</f>
        <v>1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7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8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19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ref="O31:O37" si="20">IF(N19&gt;0,MEDIAN(IF($N$3=M31,$O$3,$N$60),IF($N$4=M31,$O$4,$N$60),IF($N$5=M31,$O$5,$N$60),IF($N$6=M31,$O$6,$N$60),IF($N$7=M31,$O$7,$N$60),IF($N$8=M31,$O$8,$N$60),IF($N$9=M31,$O$9,$N$60),IF($N$10=M31,$O$10,$N$60),IF($N$11=M31,$O$11,$N$60),IF($N$12=M31,$O$12,$N$60)),0)</f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7"/>
        <v>0</v>
      </c>
      <c r="I32" s="8">
        <f t="shared" si="18"/>
        <v>0</v>
      </c>
      <c r="M32" t="s">
        <v>16</v>
      </c>
      <c r="N32" s="8">
        <f t="shared" si="19"/>
        <v>0</v>
      </c>
      <c r="O32" s="8">
        <f t="shared" si="20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7"/>
        <v>0</v>
      </c>
      <c r="I33" s="8">
        <f t="shared" si="18"/>
        <v>0</v>
      </c>
      <c r="M33" t="s">
        <v>17</v>
      </c>
      <c r="N33" s="8">
        <f t="shared" si="19"/>
        <v>0</v>
      </c>
      <c r="O33" s="8">
        <f t="shared" si="20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7"/>
        <v>0</v>
      </c>
      <c r="I34" s="8">
        <f t="shared" si="18"/>
        <v>0</v>
      </c>
      <c r="K34" s="9"/>
      <c r="M34" t="s">
        <v>18</v>
      </c>
      <c r="N34" s="8">
        <f t="shared" si="19"/>
        <v>0.87850000000000006</v>
      </c>
      <c r="O34" s="8">
        <f t="shared" si="20"/>
        <v>1</v>
      </c>
      <c r="Q34" s="9"/>
    </row>
    <row r="35" spans="1:18" x14ac:dyDescent="0.45">
      <c r="A35" t="s">
        <v>19</v>
      </c>
      <c r="B35" s="8">
        <f t="shared" si="15"/>
        <v>0.99070000000000003</v>
      </c>
      <c r="C35" s="8">
        <f t="shared" si="16"/>
        <v>0.99849999999999994</v>
      </c>
      <c r="E35" s="9"/>
      <c r="G35" t="s">
        <v>19</v>
      </c>
      <c r="H35" s="8">
        <f t="shared" si="17"/>
        <v>0.96160000000000001</v>
      </c>
      <c r="I35" s="8">
        <f t="shared" si="18"/>
        <v>0.995</v>
      </c>
      <c r="K35" s="9"/>
      <c r="M35" t="s">
        <v>19</v>
      </c>
      <c r="N35" s="8">
        <f t="shared" si="19"/>
        <v>0.61449999999999994</v>
      </c>
      <c r="O35" s="8">
        <f t="shared" si="20"/>
        <v>0.84200000000000008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7"/>
        <v>0</v>
      </c>
      <c r="I36" s="8">
        <f t="shared" si="18"/>
        <v>0</v>
      </c>
      <c r="M36" t="s">
        <v>20</v>
      </c>
      <c r="N36" s="8">
        <f t="shared" si="19"/>
        <v>0</v>
      </c>
      <c r="O36" s="8">
        <f t="shared" si="20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7"/>
        <v>0</v>
      </c>
      <c r="I37" s="8">
        <f t="shared" si="18"/>
        <v>0</v>
      </c>
      <c r="M37" t="s">
        <v>24</v>
      </c>
      <c r="N37" s="8">
        <f t="shared" si="19"/>
        <v>0</v>
      </c>
      <c r="O37" s="8">
        <f t="shared" si="20"/>
        <v>0</v>
      </c>
    </row>
    <row r="38" spans="1:18" x14ac:dyDescent="0.45">
      <c r="A38" s="10"/>
      <c r="B38" s="38" t="s">
        <v>13</v>
      </c>
      <c r="C38" s="38"/>
      <c r="D38" s="38"/>
      <c r="E38" s="10"/>
      <c r="G38" s="10"/>
      <c r="H38" s="38" t="s">
        <v>13</v>
      </c>
      <c r="I38" s="38"/>
      <c r="J38" s="38"/>
      <c r="K38" s="10"/>
      <c r="M38" s="10"/>
      <c r="N38" s="38" t="s">
        <v>13</v>
      </c>
      <c r="O38" s="38"/>
      <c r="P38" s="38"/>
      <c r="Q38" s="10"/>
    </row>
    <row r="39" spans="1:18" x14ac:dyDescent="0.45">
      <c r="A39" s="10"/>
      <c r="B39" s="10" t="s">
        <v>35</v>
      </c>
      <c r="C39" s="10" t="s">
        <v>36</v>
      </c>
      <c r="D39" s="10" t="s">
        <v>37</v>
      </c>
      <c r="E39" s="10"/>
      <c r="G39" s="10"/>
      <c r="H39" s="10" t="s">
        <v>35</v>
      </c>
      <c r="I39" s="10" t="s">
        <v>36</v>
      </c>
      <c r="J39" s="10" t="s">
        <v>37</v>
      </c>
      <c r="K39" s="10"/>
      <c r="M39" s="10"/>
      <c r="N39" s="10" t="s">
        <v>35</v>
      </c>
      <c r="O39" s="10" t="s">
        <v>36</v>
      </c>
      <c r="P39" s="10" t="s">
        <v>37</v>
      </c>
      <c r="Q39" s="10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</v>
      </c>
      <c r="C41" s="8">
        <f t="shared" si="22"/>
        <v>0</v>
      </c>
      <c r="G41" t="s">
        <v>15</v>
      </c>
      <c r="H41" s="8">
        <f t="shared" ref="H41:H47" si="23">IF(J19&gt;0,(IF($J$3=G41,$K$3,0)+IF($J$4=G41,$K$4,0)+IF($J$5=G41,$K$5,0)+IF($J$6=G41,$K$6,0)+IF($J$7=G41,$K$7,0)+IF($J$8=G41,$K$8,0)+IF($J$9=G41,$K$9,0)+IF($J$10=G41,$K$10,0)+IF($J$11=G41,$K$11,0)+IF($J$12=G41,$K$12,0))/J19,0)</f>
        <v>0</v>
      </c>
      <c r="I41" s="8">
        <f t="shared" ref="I41:I47" si="24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0</v>
      </c>
      <c r="M41" t="s">
        <v>15</v>
      </c>
      <c r="N41" s="8">
        <f t="shared" ref="N41:N47" si="25">IF(P19&gt;0,(IF($P$3=M41,$Q$3,0)+IF($P$4=M41,$Q$4,0)+IF($P$5=M41,$Q$5,0)+IF($P$6=M41,$Q$6,0)+IF($P$7=M41,$Q$7,0)+IF($P$8=M41,$Q$8,0)+IF($P$9=M41,$Q$9,0)+IF($P$10=M41,$Q$10,0)+IF($P$11=M41,$Q$11,0)+IF($P$12=M41,$Q$12,0))/P19,0)</f>
        <v>0</v>
      </c>
      <c r="O41" s="8">
        <f t="shared" ref="O41:O47" si="26">IF(P19&gt;0,MEDIAN(IF($P$3=M31,$Q$3,$B$60),IF($P$4=M31,$Q$4,$B$60),IF($P$5=M31,$Q$5,$B$60),IF($P$6=M31,$Q$6,$B$60),IF($P$7=M31,$Q$7,$B$60),IF($P$8=M31,$Q$8,$B$60),IF($P$9=M31,$Q$9,$B$60),IF($P$10=M31,$Q$10,$B$60),IF($P$11=M31,$Q$11,$B$60),IF($P$12=M31,$Q$12,$B$60)),0)</f>
        <v>0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3"/>
        <v>0</v>
      </c>
      <c r="I42" s="8">
        <f t="shared" si="24"/>
        <v>0</v>
      </c>
      <c r="M42" t="s">
        <v>16</v>
      </c>
      <c r="N42" s="8">
        <f t="shared" si="25"/>
        <v>0</v>
      </c>
      <c r="O42" s="8">
        <f t="shared" si="26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3"/>
        <v>0</v>
      </c>
      <c r="I43" s="8">
        <f t="shared" si="24"/>
        <v>0</v>
      </c>
      <c r="M43" t="s">
        <v>17</v>
      </c>
      <c r="N43" s="8">
        <f t="shared" si="25"/>
        <v>0</v>
      </c>
      <c r="O43" s="8">
        <f t="shared" si="26"/>
        <v>0</v>
      </c>
    </row>
    <row r="44" spans="1:18" x14ac:dyDescent="0.45">
      <c r="A44" t="s">
        <v>18</v>
      </c>
      <c r="B44" s="8">
        <f t="shared" si="21"/>
        <v>2.1500000000000002E-2</v>
      </c>
      <c r="C44" s="8">
        <f t="shared" si="22"/>
        <v>2E-3</v>
      </c>
      <c r="E44" s="9"/>
      <c r="G44" t="s">
        <v>18</v>
      </c>
      <c r="H44" s="8">
        <f t="shared" si="23"/>
        <v>3.78E-2</v>
      </c>
      <c r="I44" s="8">
        <f t="shared" si="24"/>
        <v>4.0000000000000001E-3</v>
      </c>
      <c r="K44" s="9"/>
      <c r="M44" t="s">
        <v>18</v>
      </c>
      <c r="N44" s="8">
        <f t="shared" si="25"/>
        <v>6.1166666666666668E-2</v>
      </c>
      <c r="O44" s="8">
        <f t="shared" si="26"/>
        <v>2.4500000000000001E-2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3"/>
        <v>0</v>
      </c>
      <c r="I45" s="8">
        <f t="shared" si="24"/>
        <v>0</v>
      </c>
      <c r="K45" s="9"/>
      <c r="M45" t="s">
        <v>19</v>
      </c>
      <c r="N45" s="8">
        <f t="shared" si="25"/>
        <v>0.47499999999999998</v>
      </c>
      <c r="O45" s="8">
        <f t="shared" si="26"/>
        <v>0.47499999999999998</v>
      </c>
      <c r="Q45" s="9"/>
    </row>
    <row r="46" spans="1:18" x14ac:dyDescent="0.45">
      <c r="A46" t="s">
        <v>20</v>
      </c>
      <c r="B46" s="8">
        <f t="shared" si="21"/>
        <v>1E-3</v>
      </c>
      <c r="C46" s="8">
        <f t="shared" si="22"/>
        <v>1E-3</v>
      </c>
      <c r="E46" s="8"/>
      <c r="G46" t="s">
        <v>20</v>
      </c>
      <c r="H46" s="8">
        <f t="shared" si="23"/>
        <v>0</v>
      </c>
      <c r="I46" s="8">
        <f t="shared" si="24"/>
        <v>0</v>
      </c>
      <c r="K46" s="8"/>
      <c r="M46" t="s">
        <v>20</v>
      </c>
      <c r="N46" s="8">
        <f t="shared" si="25"/>
        <v>0</v>
      </c>
      <c r="O46" s="8">
        <f t="shared" si="26"/>
        <v>0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3"/>
        <v>0</v>
      </c>
      <c r="I47" s="8">
        <f t="shared" si="24"/>
        <v>0</v>
      </c>
      <c r="M47" t="s">
        <v>24</v>
      </c>
      <c r="N47" s="8">
        <f t="shared" si="25"/>
        <v>0</v>
      </c>
      <c r="O47" s="8">
        <f t="shared" si="26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AFE9-EE8B-47BA-B064-265C2A448258}">
  <dimension ref="A1:R60"/>
  <sheetViews>
    <sheetView topLeftCell="A13" workbookViewId="0">
      <selection activeCell="O40" sqref="O40"/>
    </sheetView>
  </sheetViews>
  <sheetFormatPr defaultRowHeight="14.25" x14ac:dyDescent="0.45"/>
  <cols>
    <col min="1" max="5" width="12.46484375" customWidth="1"/>
    <col min="6" max="6" width="5.6640625" style="2" customWidth="1"/>
    <col min="7" max="11" width="12.46484375" customWidth="1"/>
    <col min="12" max="12" width="4.86328125" style="2" customWidth="1"/>
    <col min="13" max="17" width="12.46484375" customWidth="1"/>
  </cols>
  <sheetData>
    <row r="1" spans="1:17" x14ac:dyDescent="0.45">
      <c r="B1" s="38" t="s">
        <v>0</v>
      </c>
      <c r="C1" s="38"/>
      <c r="D1" s="38"/>
      <c r="H1" s="38" t="s">
        <v>1</v>
      </c>
      <c r="I1" s="38"/>
      <c r="J1" s="38"/>
      <c r="N1" s="38" t="s">
        <v>2</v>
      </c>
      <c r="O1" s="38"/>
      <c r="P1" s="38"/>
    </row>
    <row r="2" spans="1:17" x14ac:dyDescent="0.45">
      <c r="B2" t="s">
        <v>12</v>
      </c>
      <c r="C2" t="s">
        <v>21</v>
      </c>
      <c r="D2" t="s">
        <v>13</v>
      </c>
      <c r="E2" t="s">
        <v>21</v>
      </c>
      <c r="H2" t="s">
        <v>12</v>
      </c>
      <c r="I2" t="s">
        <v>21</v>
      </c>
      <c r="J2" t="s">
        <v>13</v>
      </c>
      <c r="K2" t="s">
        <v>21</v>
      </c>
      <c r="N2" t="s">
        <v>12</v>
      </c>
      <c r="O2" t="s">
        <v>21</v>
      </c>
      <c r="P2" t="s">
        <v>13</v>
      </c>
      <c r="Q2" t="s">
        <v>21</v>
      </c>
    </row>
    <row r="3" spans="1:17" x14ac:dyDescent="0.45">
      <c r="A3" t="s">
        <v>3</v>
      </c>
      <c r="B3" t="s">
        <v>19</v>
      </c>
      <c r="C3" s="9">
        <v>0.999</v>
      </c>
      <c r="D3" t="s">
        <v>20</v>
      </c>
      <c r="E3" s="8">
        <v>1E-3</v>
      </c>
      <c r="G3" t="s">
        <v>3</v>
      </c>
      <c r="H3" t="s">
        <v>19</v>
      </c>
      <c r="I3" s="8">
        <v>0.99099999999999999</v>
      </c>
      <c r="J3" t="s">
        <v>18</v>
      </c>
      <c r="K3" s="8">
        <v>8.0000000000000002E-3</v>
      </c>
      <c r="M3" t="s">
        <v>3</v>
      </c>
      <c r="N3" t="s">
        <v>19</v>
      </c>
      <c r="O3" s="8">
        <v>0.996</v>
      </c>
      <c r="P3" t="s">
        <v>15</v>
      </c>
      <c r="Q3" s="8">
        <v>3.0000000000000001E-3</v>
      </c>
    </row>
    <row r="4" spans="1:17" x14ac:dyDescent="0.45">
      <c r="A4" t="s">
        <v>4</v>
      </c>
      <c r="B4" t="s">
        <v>19</v>
      </c>
      <c r="C4" s="9">
        <v>1</v>
      </c>
      <c r="D4" t="s">
        <v>40</v>
      </c>
      <c r="E4" s="8">
        <v>0</v>
      </c>
      <c r="G4" t="s">
        <v>4</v>
      </c>
      <c r="H4" t="s">
        <v>19</v>
      </c>
      <c r="I4" s="8">
        <v>0.999</v>
      </c>
      <c r="J4" t="s">
        <v>20</v>
      </c>
      <c r="K4" s="8">
        <v>1E-3</v>
      </c>
      <c r="M4" t="s">
        <v>4</v>
      </c>
      <c r="N4" t="s">
        <v>19</v>
      </c>
      <c r="O4" s="8">
        <v>0.996</v>
      </c>
      <c r="P4" t="s">
        <v>15</v>
      </c>
      <c r="Q4" s="8">
        <v>2E-3</v>
      </c>
    </row>
    <row r="5" spans="1:17" x14ac:dyDescent="0.45">
      <c r="A5" t="s">
        <v>5</v>
      </c>
      <c r="B5" t="s">
        <v>19</v>
      </c>
      <c r="C5" s="9">
        <v>0.999</v>
      </c>
      <c r="D5" t="s">
        <v>20</v>
      </c>
      <c r="E5" s="8">
        <v>1E-3</v>
      </c>
      <c r="G5" t="s">
        <v>5</v>
      </c>
      <c r="H5" t="s">
        <v>19</v>
      </c>
      <c r="I5" s="8">
        <v>0.98199999999999998</v>
      </c>
      <c r="J5" t="s">
        <v>20</v>
      </c>
      <c r="K5" s="8">
        <v>1.7999999999999999E-2</v>
      </c>
      <c r="M5" t="s">
        <v>5</v>
      </c>
      <c r="N5" t="s">
        <v>19</v>
      </c>
      <c r="O5" s="8">
        <v>0.997</v>
      </c>
      <c r="P5" t="s">
        <v>15</v>
      </c>
      <c r="Q5" s="8">
        <v>1E-3</v>
      </c>
    </row>
    <row r="6" spans="1:17" x14ac:dyDescent="0.45">
      <c r="A6" t="s">
        <v>6</v>
      </c>
      <c r="B6" t="s">
        <v>19</v>
      </c>
      <c r="C6" s="9">
        <v>1</v>
      </c>
      <c r="D6" t="s">
        <v>40</v>
      </c>
      <c r="E6" s="8">
        <v>0</v>
      </c>
      <c r="G6" t="s">
        <v>6</v>
      </c>
      <c r="H6" t="s">
        <v>19</v>
      </c>
      <c r="I6" s="8">
        <v>1</v>
      </c>
      <c r="J6" t="s">
        <v>40</v>
      </c>
      <c r="K6" s="8">
        <v>0</v>
      </c>
      <c r="M6" t="s">
        <v>6</v>
      </c>
      <c r="N6" t="s">
        <v>19</v>
      </c>
      <c r="O6" s="8">
        <v>0.999</v>
      </c>
      <c r="P6" t="s">
        <v>20</v>
      </c>
      <c r="Q6" s="8">
        <v>1E-3</v>
      </c>
    </row>
    <row r="7" spans="1:17" x14ac:dyDescent="0.45">
      <c r="A7" t="s">
        <v>7</v>
      </c>
      <c r="B7" t="s">
        <v>19</v>
      </c>
      <c r="C7" s="9">
        <v>1</v>
      </c>
      <c r="D7" t="s">
        <v>40</v>
      </c>
      <c r="E7" s="8">
        <v>0</v>
      </c>
      <c r="G7" t="s">
        <v>7</v>
      </c>
      <c r="H7" t="s">
        <v>19</v>
      </c>
      <c r="I7" s="8">
        <v>0.999</v>
      </c>
      <c r="J7" t="s">
        <v>20</v>
      </c>
      <c r="K7" s="8">
        <v>1E-3</v>
      </c>
      <c r="M7" t="s">
        <v>7</v>
      </c>
      <c r="N7" t="s">
        <v>19</v>
      </c>
      <c r="O7" s="8">
        <v>0.999</v>
      </c>
      <c r="P7" t="s">
        <v>20</v>
      </c>
      <c r="Q7" s="8">
        <v>1E-3</v>
      </c>
    </row>
    <row r="8" spans="1:17" x14ac:dyDescent="0.45">
      <c r="A8" t="s">
        <v>8</v>
      </c>
      <c r="B8" t="s">
        <v>19</v>
      </c>
      <c r="C8" s="9">
        <v>1</v>
      </c>
      <c r="D8" t="s">
        <v>40</v>
      </c>
      <c r="E8" s="8">
        <v>0</v>
      </c>
      <c r="G8" t="s">
        <v>8</v>
      </c>
      <c r="H8" t="s">
        <v>19</v>
      </c>
      <c r="I8" s="8">
        <v>0.999</v>
      </c>
      <c r="J8" t="s">
        <v>20</v>
      </c>
      <c r="K8" s="8">
        <v>1E-3</v>
      </c>
      <c r="M8" t="s">
        <v>8</v>
      </c>
      <c r="N8" t="s">
        <v>19</v>
      </c>
      <c r="O8" s="8">
        <v>0.999</v>
      </c>
      <c r="P8" t="s">
        <v>15</v>
      </c>
      <c r="Q8" s="8">
        <v>1E-3</v>
      </c>
    </row>
    <row r="9" spans="1:17" x14ac:dyDescent="0.45">
      <c r="A9" t="s">
        <v>9</v>
      </c>
      <c r="B9" t="s">
        <v>19</v>
      </c>
      <c r="C9" s="9">
        <v>0.99099999999999999</v>
      </c>
      <c r="D9" t="s">
        <v>20</v>
      </c>
      <c r="E9" s="8">
        <v>8.0000000000000002E-3</v>
      </c>
      <c r="G9" t="s">
        <v>9</v>
      </c>
      <c r="H9" t="s">
        <v>19</v>
      </c>
      <c r="I9" s="8">
        <v>0.998</v>
      </c>
      <c r="J9" t="s">
        <v>20</v>
      </c>
      <c r="K9" s="8">
        <v>2E-3</v>
      </c>
      <c r="M9" t="s">
        <v>9</v>
      </c>
      <c r="N9" t="s">
        <v>19</v>
      </c>
      <c r="O9" s="8">
        <v>0.999</v>
      </c>
      <c r="P9" t="s">
        <v>40</v>
      </c>
      <c r="Q9" s="8">
        <v>0</v>
      </c>
    </row>
    <row r="10" spans="1:17" x14ac:dyDescent="0.45">
      <c r="A10" t="s">
        <v>10</v>
      </c>
      <c r="B10" t="s">
        <v>19</v>
      </c>
      <c r="C10" s="9">
        <v>0.999</v>
      </c>
      <c r="D10" t="s">
        <v>20</v>
      </c>
      <c r="E10" s="8">
        <v>1E-3</v>
      </c>
      <c r="G10" t="s">
        <v>10</v>
      </c>
      <c r="H10" t="s">
        <v>19</v>
      </c>
      <c r="I10" s="8">
        <v>0.998</v>
      </c>
      <c r="J10" t="s">
        <v>20</v>
      </c>
      <c r="K10" s="8">
        <v>2E-3</v>
      </c>
      <c r="M10" t="s">
        <v>10</v>
      </c>
      <c r="N10" t="s">
        <v>19</v>
      </c>
      <c r="O10" s="8">
        <v>0.997</v>
      </c>
      <c r="P10" t="s">
        <v>15</v>
      </c>
      <c r="Q10" s="8">
        <v>2E-3</v>
      </c>
    </row>
    <row r="11" spans="1:17" x14ac:dyDescent="0.45">
      <c r="A11" t="s">
        <v>11</v>
      </c>
      <c r="B11" t="s">
        <v>19</v>
      </c>
      <c r="C11" s="9">
        <v>0.997</v>
      </c>
      <c r="D11" t="s">
        <v>20</v>
      </c>
      <c r="E11" s="8">
        <v>3.0000000000000001E-3</v>
      </c>
      <c r="G11" t="s">
        <v>11</v>
      </c>
      <c r="H11" t="s">
        <v>19</v>
      </c>
      <c r="I11" s="8">
        <v>0.999</v>
      </c>
      <c r="J11" t="s">
        <v>20</v>
      </c>
      <c r="K11" s="8">
        <v>1E-3</v>
      </c>
      <c r="M11" t="s">
        <v>11</v>
      </c>
      <c r="N11" t="s">
        <v>19</v>
      </c>
      <c r="O11" s="8">
        <v>1</v>
      </c>
      <c r="P11" t="s">
        <v>40</v>
      </c>
      <c r="Q11" s="8">
        <v>0</v>
      </c>
    </row>
    <row r="12" spans="1:17" x14ac:dyDescent="0.45">
      <c r="A12" t="s">
        <v>23</v>
      </c>
      <c r="B12" t="s">
        <v>19</v>
      </c>
      <c r="C12" s="9">
        <v>1</v>
      </c>
      <c r="D12" t="s">
        <v>40</v>
      </c>
      <c r="E12" s="8">
        <v>0</v>
      </c>
      <c r="G12" t="s">
        <v>23</v>
      </c>
      <c r="H12" t="s">
        <v>19</v>
      </c>
      <c r="I12" s="8">
        <v>1</v>
      </c>
      <c r="J12" t="s">
        <v>40</v>
      </c>
      <c r="K12" s="8">
        <v>0</v>
      </c>
      <c r="M12" t="s">
        <v>23</v>
      </c>
      <c r="N12" t="s">
        <v>19</v>
      </c>
      <c r="O12" s="8">
        <v>0.999</v>
      </c>
      <c r="P12" t="s">
        <v>20</v>
      </c>
      <c r="Q12" s="8">
        <v>1E-3</v>
      </c>
    </row>
    <row r="13" spans="1:17" x14ac:dyDescent="0.45">
      <c r="A13" s="38" t="s">
        <v>29</v>
      </c>
      <c r="B13" s="38"/>
      <c r="C13" s="38"/>
      <c r="D13" s="38"/>
      <c r="E13" s="38"/>
      <c r="G13" s="38" t="s">
        <v>29</v>
      </c>
      <c r="H13" s="38"/>
      <c r="I13" s="38"/>
      <c r="J13" s="38"/>
      <c r="K13" s="38"/>
      <c r="M13" s="38" t="s">
        <v>29</v>
      </c>
      <c r="N13" s="38"/>
      <c r="O13" s="38"/>
      <c r="P13" s="38"/>
      <c r="Q13" s="38"/>
    </row>
    <row r="14" spans="1:17" x14ac:dyDescent="0.45">
      <c r="A14" t="s">
        <v>28</v>
      </c>
      <c r="B14" s="4" t="s">
        <v>12</v>
      </c>
      <c r="C14" s="13">
        <f>SUM(C3:C12)/B15</f>
        <v>0.99849999999999994</v>
      </c>
      <c r="D14" t="s">
        <v>13</v>
      </c>
      <c r="E14" s="13">
        <f>SUM(E3:E12)/B15</f>
        <v>1.3999999999999998E-3</v>
      </c>
      <c r="G14" t="s">
        <v>28</v>
      </c>
      <c r="H14" s="4" t="s">
        <v>12</v>
      </c>
      <c r="I14" s="13">
        <f>SUM(I3:I12)/H15</f>
        <v>0.99649999999999994</v>
      </c>
      <c r="J14" t="s">
        <v>13</v>
      </c>
      <c r="K14" s="13">
        <f>SUM(K3:K12)/H15</f>
        <v>3.4000000000000002E-3</v>
      </c>
      <c r="M14" t="s">
        <v>28</v>
      </c>
      <c r="N14" s="4" t="s">
        <v>12</v>
      </c>
      <c r="O14" s="13">
        <f>SUM(O3:O12)/N15</f>
        <v>0.99809999999999999</v>
      </c>
      <c r="P14" t="s">
        <v>13</v>
      </c>
      <c r="Q14" s="13">
        <f>SUM(Q3:Q12)/N15</f>
        <v>1.2000000000000001E-3</v>
      </c>
    </row>
    <row r="15" spans="1:17" x14ac:dyDescent="0.45">
      <c r="A15" s="19" t="s">
        <v>42</v>
      </c>
      <c r="B15">
        <f>10-COUNTIF(B3:B12,"None")</f>
        <v>10</v>
      </c>
      <c r="D15" t="s">
        <v>41</v>
      </c>
      <c r="E15" s="13">
        <f>1-((C14+E14)/1)</f>
        <v>1.0000000000010001E-4</v>
      </c>
      <c r="G15" s="19" t="s">
        <v>42</v>
      </c>
      <c r="H15">
        <f>10-COUNTIF(H3:H12,"None")</f>
        <v>10</v>
      </c>
      <c r="J15" t="s">
        <v>41</v>
      </c>
      <c r="K15" s="13">
        <f>1-((I14+K14)/1)</f>
        <v>1.0000000000010001E-4</v>
      </c>
      <c r="M15" s="19" t="s">
        <v>42</v>
      </c>
      <c r="N15">
        <f>10-COUNTIF(N3:N12,"None")</f>
        <v>10</v>
      </c>
      <c r="P15" t="s">
        <v>41</v>
      </c>
      <c r="Q15" s="13">
        <f>1-((O14+Q14)/1)</f>
        <v>7.0000000000003393E-4</v>
      </c>
    </row>
    <row r="16" spans="1:17" x14ac:dyDescent="0.45">
      <c r="B16" s="4"/>
      <c r="C16" s="4"/>
      <c r="E16" s="4"/>
      <c r="H16" s="4"/>
      <c r="I16" s="4"/>
      <c r="K16" s="4"/>
      <c r="N16" s="4"/>
      <c r="O16" s="4"/>
      <c r="Q16" s="4"/>
    </row>
    <row r="17" spans="1:17" x14ac:dyDescent="0.45">
      <c r="A17" s="38" t="s">
        <v>32</v>
      </c>
      <c r="B17" s="38"/>
      <c r="C17" s="38"/>
      <c r="D17" s="38"/>
      <c r="E17" s="38"/>
    </row>
    <row r="18" spans="1:17" x14ac:dyDescent="0.45">
      <c r="A18" t="str">
        <f>$A51</f>
        <v>Anger</v>
      </c>
      <c r="B18">
        <f t="shared" ref="B18:B25" si="0">COUNTIF(B$3:B$12,A51)</f>
        <v>0</v>
      </c>
      <c r="C18" s="4">
        <f>B18/SUM(B$18:B$25)</f>
        <v>0</v>
      </c>
      <c r="D18">
        <f t="shared" ref="D18:D25" si="1">COUNTIF(D$3:D$12,A51)</f>
        <v>0</v>
      </c>
      <c r="E18" s="4">
        <f t="shared" ref="E18:E25" si="2">D18/SUM(D$18:D$25)</f>
        <v>0</v>
      </c>
      <c r="G18" t="str">
        <f>$A51</f>
        <v>Anger</v>
      </c>
      <c r="H18">
        <f t="shared" ref="H18:H25" si="3">COUNTIF(H$3:H$12,A51)</f>
        <v>0</v>
      </c>
      <c r="I18" s="4">
        <f>H18/SUM(H$18:H$25)</f>
        <v>0</v>
      </c>
      <c r="J18">
        <f t="shared" ref="J18:J25" si="4">COUNTIF(J$3:J$12,A51)</f>
        <v>0</v>
      </c>
      <c r="K18" s="4">
        <f>J18/SUM(J$18:J$25)</f>
        <v>0</v>
      </c>
      <c r="M18" t="str">
        <f>$A51</f>
        <v>Anger</v>
      </c>
      <c r="N18">
        <f t="shared" ref="N18:N25" si="5">COUNTIF(N$3:N$12,A51)</f>
        <v>0</v>
      </c>
      <c r="O18" s="4">
        <f>N18/SUM(N$18:N$25)</f>
        <v>0</v>
      </c>
      <c r="P18">
        <f t="shared" ref="P18:P25" si="6">COUNTIF(P$3:P$12,A51)</f>
        <v>0</v>
      </c>
      <c r="Q18" s="4">
        <f>P18/SUM(P$18:P$25)</f>
        <v>0</v>
      </c>
    </row>
    <row r="19" spans="1:17" x14ac:dyDescent="0.45">
      <c r="A19" t="str">
        <f t="shared" ref="A19:A25" si="7">$A52</f>
        <v>Contempt</v>
      </c>
      <c r="B19">
        <f t="shared" si="0"/>
        <v>0</v>
      </c>
      <c r="C19" s="4">
        <f t="shared" ref="C19:C25" si="8">B19/SUM(B$18:B$25)</f>
        <v>0</v>
      </c>
      <c r="D19">
        <f t="shared" si="1"/>
        <v>0</v>
      </c>
      <c r="E19" s="4">
        <f t="shared" si="2"/>
        <v>0</v>
      </c>
      <c r="G19" t="str">
        <f t="shared" ref="G19:G25" si="9">$A52</f>
        <v>Contempt</v>
      </c>
      <c r="H19">
        <f t="shared" si="3"/>
        <v>0</v>
      </c>
      <c r="I19" s="4">
        <f t="shared" ref="I19:I25" si="10">H19/SUM(H$18:H$25)</f>
        <v>0</v>
      </c>
      <c r="J19">
        <f t="shared" si="4"/>
        <v>0</v>
      </c>
      <c r="K19" s="4">
        <f t="shared" ref="K19:K25" si="11">J19/SUM(J$18:J$25)</f>
        <v>0</v>
      </c>
      <c r="M19" t="str">
        <f t="shared" ref="M19:M25" si="12">$A52</f>
        <v>Contempt</v>
      </c>
      <c r="N19">
        <f t="shared" si="5"/>
        <v>0</v>
      </c>
      <c r="O19" s="4">
        <f t="shared" ref="O19:O25" si="13">N19/SUM(N$18:N$25)</f>
        <v>0</v>
      </c>
      <c r="P19">
        <f t="shared" si="6"/>
        <v>5</v>
      </c>
      <c r="Q19" s="4">
        <f t="shared" ref="Q19:Q25" si="14">P19/SUM(P$18:P$25)</f>
        <v>0.625</v>
      </c>
    </row>
    <row r="20" spans="1:17" x14ac:dyDescent="0.45">
      <c r="A20" t="str">
        <f t="shared" si="7"/>
        <v>Disgust</v>
      </c>
      <c r="B20">
        <f t="shared" si="0"/>
        <v>0</v>
      </c>
      <c r="C20" s="4">
        <f t="shared" si="8"/>
        <v>0</v>
      </c>
      <c r="D20">
        <f t="shared" si="1"/>
        <v>0</v>
      </c>
      <c r="E20" s="4">
        <f t="shared" si="2"/>
        <v>0</v>
      </c>
      <c r="G20" t="str">
        <f t="shared" si="9"/>
        <v>Disgust</v>
      </c>
      <c r="H20">
        <f t="shared" si="3"/>
        <v>0</v>
      </c>
      <c r="I20" s="4">
        <f t="shared" si="10"/>
        <v>0</v>
      </c>
      <c r="J20">
        <f t="shared" si="4"/>
        <v>0</v>
      </c>
      <c r="K20" s="4">
        <f t="shared" si="11"/>
        <v>0</v>
      </c>
      <c r="M20" t="str">
        <f t="shared" si="12"/>
        <v>Disgust</v>
      </c>
      <c r="N20">
        <f t="shared" si="5"/>
        <v>0</v>
      </c>
      <c r="O20" s="4">
        <f t="shared" si="13"/>
        <v>0</v>
      </c>
      <c r="P20">
        <f t="shared" si="6"/>
        <v>0</v>
      </c>
      <c r="Q20" s="4">
        <f t="shared" si="14"/>
        <v>0</v>
      </c>
    </row>
    <row r="21" spans="1:17" x14ac:dyDescent="0.45">
      <c r="A21" t="str">
        <f t="shared" si="7"/>
        <v>Fear</v>
      </c>
      <c r="B21">
        <f t="shared" si="0"/>
        <v>0</v>
      </c>
      <c r="C21" s="4">
        <f t="shared" si="8"/>
        <v>0</v>
      </c>
      <c r="D21">
        <f t="shared" si="1"/>
        <v>0</v>
      </c>
      <c r="E21" s="4">
        <f t="shared" si="2"/>
        <v>0</v>
      </c>
      <c r="G21" t="str">
        <f t="shared" si="9"/>
        <v>Fear</v>
      </c>
      <c r="H21">
        <f t="shared" si="3"/>
        <v>0</v>
      </c>
      <c r="I21" s="4">
        <f t="shared" si="10"/>
        <v>0</v>
      </c>
      <c r="J21">
        <f t="shared" si="4"/>
        <v>0</v>
      </c>
      <c r="K21" s="4">
        <f t="shared" si="11"/>
        <v>0</v>
      </c>
      <c r="M21" t="str">
        <f t="shared" si="12"/>
        <v>Fear</v>
      </c>
      <c r="N21">
        <f t="shared" si="5"/>
        <v>0</v>
      </c>
      <c r="O21" s="4">
        <f t="shared" si="13"/>
        <v>0</v>
      </c>
      <c r="P21">
        <f t="shared" si="6"/>
        <v>0</v>
      </c>
      <c r="Q21" s="4">
        <f t="shared" si="14"/>
        <v>0</v>
      </c>
    </row>
    <row r="22" spans="1:17" x14ac:dyDescent="0.45">
      <c r="A22" t="str">
        <f t="shared" si="7"/>
        <v>Happiness</v>
      </c>
      <c r="B22">
        <f t="shared" si="0"/>
        <v>0</v>
      </c>
      <c r="C22" s="4">
        <f t="shared" si="8"/>
        <v>0</v>
      </c>
      <c r="D22">
        <f t="shared" si="1"/>
        <v>0</v>
      </c>
      <c r="E22" s="4">
        <f t="shared" si="2"/>
        <v>0</v>
      </c>
      <c r="G22" t="str">
        <f t="shared" si="9"/>
        <v>Happiness</v>
      </c>
      <c r="H22">
        <f t="shared" si="3"/>
        <v>0</v>
      </c>
      <c r="I22" s="4">
        <f t="shared" si="10"/>
        <v>0</v>
      </c>
      <c r="J22">
        <f t="shared" si="4"/>
        <v>1</v>
      </c>
      <c r="K22" s="4">
        <f t="shared" si="11"/>
        <v>0.125</v>
      </c>
      <c r="M22" t="str">
        <f t="shared" si="12"/>
        <v>Happiness</v>
      </c>
      <c r="N22">
        <f t="shared" si="5"/>
        <v>0</v>
      </c>
      <c r="O22" s="4">
        <f t="shared" si="13"/>
        <v>0</v>
      </c>
      <c r="P22">
        <f t="shared" si="6"/>
        <v>0</v>
      </c>
      <c r="Q22" s="4">
        <f t="shared" si="14"/>
        <v>0</v>
      </c>
    </row>
    <row r="23" spans="1:17" x14ac:dyDescent="0.45">
      <c r="A23" t="str">
        <f t="shared" si="7"/>
        <v>Neutral</v>
      </c>
      <c r="B23">
        <f t="shared" si="0"/>
        <v>10</v>
      </c>
      <c r="C23" s="4">
        <f t="shared" si="8"/>
        <v>1</v>
      </c>
      <c r="D23">
        <f t="shared" si="1"/>
        <v>0</v>
      </c>
      <c r="E23" s="4">
        <f t="shared" si="2"/>
        <v>0</v>
      </c>
      <c r="G23" t="str">
        <f t="shared" si="9"/>
        <v>Neutral</v>
      </c>
      <c r="H23">
        <f t="shared" si="3"/>
        <v>10</v>
      </c>
      <c r="I23" s="4">
        <f t="shared" si="10"/>
        <v>1</v>
      </c>
      <c r="J23">
        <f t="shared" si="4"/>
        <v>0</v>
      </c>
      <c r="K23" s="4">
        <f t="shared" si="11"/>
        <v>0</v>
      </c>
      <c r="M23" t="str">
        <f t="shared" si="12"/>
        <v>Neutral</v>
      </c>
      <c r="N23">
        <f t="shared" si="5"/>
        <v>10</v>
      </c>
      <c r="O23" s="4">
        <f t="shared" si="13"/>
        <v>1</v>
      </c>
      <c r="P23">
        <f t="shared" si="6"/>
        <v>0</v>
      </c>
      <c r="Q23" s="4">
        <f t="shared" si="14"/>
        <v>0</v>
      </c>
    </row>
    <row r="24" spans="1:17" x14ac:dyDescent="0.45">
      <c r="A24" t="str">
        <f t="shared" si="7"/>
        <v>Sadness</v>
      </c>
      <c r="B24">
        <f t="shared" si="0"/>
        <v>0</v>
      </c>
      <c r="C24" s="4">
        <f t="shared" si="8"/>
        <v>0</v>
      </c>
      <c r="D24">
        <f t="shared" si="1"/>
        <v>5</v>
      </c>
      <c r="E24" s="4">
        <f t="shared" si="2"/>
        <v>1</v>
      </c>
      <c r="G24" t="str">
        <f t="shared" si="9"/>
        <v>Sadness</v>
      </c>
      <c r="H24">
        <f t="shared" si="3"/>
        <v>0</v>
      </c>
      <c r="I24" s="4">
        <f t="shared" si="10"/>
        <v>0</v>
      </c>
      <c r="J24">
        <f t="shared" si="4"/>
        <v>7</v>
      </c>
      <c r="K24" s="4">
        <f t="shared" si="11"/>
        <v>0.875</v>
      </c>
      <c r="M24" t="str">
        <f t="shared" si="12"/>
        <v>Sadness</v>
      </c>
      <c r="N24">
        <f t="shared" si="5"/>
        <v>0</v>
      </c>
      <c r="O24" s="4">
        <f t="shared" si="13"/>
        <v>0</v>
      </c>
      <c r="P24">
        <f t="shared" si="6"/>
        <v>3</v>
      </c>
      <c r="Q24" s="4">
        <f t="shared" si="14"/>
        <v>0.375</v>
      </c>
    </row>
    <row r="25" spans="1:17" x14ac:dyDescent="0.45">
      <c r="A25" t="str">
        <f t="shared" si="7"/>
        <v>Surprise</v>
      </c>
      <c r="B25">
        <f t="shared" si="0"/>
        <v>0</v>
      </c>
      <c r="C25" s="4">
        <f t="shared" si="8"/>
        <v>0</v>
      </c>
      <c r="D25">
        <f t="shared" si="1"/>
        <v>0</v>
      </c>
      <c r="E25" s="4">
        <f t="shared" si="2"/>
        <v>0</v>
      </c>
      <c r="G25" t="str">
        <f t="shared" si="9"/>
        <v>Surprise</v>
      </c>
      <c r="H25">
        <f t="shared" si="3"/>
        <v>0</v>
      </c>
      <c r="I25" s="4">
        <f t="shared" si="10"/>
        <v>0</v>
      </c>
      <c r="J25">
        <f t="shared" si="4"/>
        <v>0</v>
      </c>
      <c r="K25" s="4">
        <f t="shared" si="11"/>
        <v>0</v>
      </c>
      <c r="M25" t="str">
        <f t="shared" si="12"/>
        <v>Surprise</v>
      </c>
      <c r="N25">
        <f t="shared" si="5"/>
        <v>0</v>
      </c>
      <c r="O25" s="4">
        <f t="shared" si="13"/>
        <v>0</v>
      </c>
      <c r="P25">
        <f t="shared" si="6"/>
        <v>0</v>
      </c>
      <c r="Q25" s="4">
        <f t="shared" si="14"/>
        <v>0</v>
      </c>
    </row>
    <row r="27" spans="1:17" x14ac:dyDescent="0.45">
      <c r="A27" s="38" t="s">
        <v>33</v>
      </c>
      <c r="B27" s="38"/>
      <c r="C27" s="38"/>
      <c r="D27" s="38"/>
      <c r="E27" s="38"/>
      <c r="G27" s="38" t="s">
        <v>33</v>
      </c>
      <c r="H27" s="38"/>
      <c r="I27" s="38"/>
      <c r="J27" s="38"/>
      <c r="K27" s="38"/>
      <c r="M27" s="38" t="s">
        <v>33</v>
      </c>
      <c r="N27" s="38"/>
      <c r="O27" s="38"/>
      <c r="P27" s="38"/>
      <c r="Q27" s="38"/>
    </row>
    <row r="28" spans="1:17" x14ac:dyDescent="0.45">
      <c r="A28" s="10"/>
      <c r="B28" s="38" t="s">
        <v>12</v>
      </c>
      <c r="C28" s="38"/>
      <c r="D28" s="38"/>
      <c r="E28" s="10"/>
      <c r="G28" s="10"/>
      <c r="H28" s="38" t="s">
        <v>12</v>
      </c>
      <c r="I28" s="38"/>
      <c r="J28" s="38"/>
      <c r="K28" s="10"/>
      <c r="M28" s="10"/>
      <c r="N28" s="38" t="s">
        <v>12</v>
      </c>
      <c r="O28" s="38"/>
      <c r="P28" s="38"/>
      <c r="Q28" s="10"/>
    </row>
    <row r="29" spans="1:17" x14ac:dyDescent="0.45">
      <c r="A29" s="10"/>
      <c r="B29" s="10" t="s">
        <v>35</v>
      </c>
      <c r="C29" s="10" t="s">
        <v>36</v>
      </c>
      <c r="D29" s="10" t="s">
        <v>37</v>
      </c>
      <c r="E29" s="10"/>
      <c r="G29" s="10"/>
      <c r="H29" s="10" t="s">
        <v>35</v>
      </c>
      <c r="I29" s="10" t="s">
        <v>36</v>
      </c>
      <c r="J29" s="10" t="s">
        <v>37</v>
      </c>
      <c r="K29" s="10"/>
      <c r="M29" s="10"/>
      <c r="N29" s="10" t="s">
        <v>35</v>
      </c>
      <c r="O29" s="10" t="s">
        <v>36</v>
      </c>
      <c r="P29" s="10" t="s">
        <v>37</v>
      </c>
      <c r="Q29" s="10"/>
    </row>
    <row r="30" spans="1:17" ht="13.15" customHeight="1" x14ac:dyDescent="0.45">
      <c r="A30" t="s">
        <v>14</v>
      </c>
      <c r="B30" s="8">
        <f t="shared" ref="B30:B37" si="15">IF(B18&gt;0,(IF($B$3=A30,$C$3,0)+IF($B$4=A30,$C$4,0)+IF($B$5=A30,$C$5,0)+IF($B$6=A30,$C$6,0)+IF($B$7=A30,$C$7,0)+IF($B$8=A30,$C$8,0)+IF($B$9=A30,$C$9,0)+IF($B$10=A30,$C$10,0)+IF($B$11=A30,$C$11,0)+IF($B$12=A30,$C$12,0))/B18,0)</f>
        <v>0</v>
      </c>
      <c r="C30" s="8">
        <f t="shared" ref="C30:C37" si="16">IF(B18&gt;0,MEDIAN(IF($B$3=A30,$C$3,$B$60),IF($B$4=A30,$C$4,$B$60),IF($B$5=A30,$C$5,$B$60),IF($B$6=A30,$C$6,$B$60),IF($B$7=A30,$C$7,$B$60),IF($B$8=A30,$C$8,$B$60),IF($B$9=A30,$C$9,$B$60),IF($B$10=A30,$C$10,$B$60),IF($B$11=A30,$C$11,$B$60),IF($B$12=A30,$C$12,$B$60)),0)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D30">
        <f>IF(B18&gt;0,_xlfn.MODE.SNGL(IF($B$3=A30,$C$3,$B$60),IF($B$4=A30,$C$4,$B$60),IF($B$5=A30,$C$5,$B$60),IF($B$6=A30,$C$6,$B$60),IF($B$7=A30,$C$7,$B$60),IF($B$8=A30,$C$8,$B$60),IF($B$9=A30,$C$9,$B$60),IF($B$10=A30,$C$10,$B$60),IF($B$11=A30,$C$11,$B$60),IF($B$12=A30,$C$12,$B$60)),0)</f>
        <v>0</v>
      </c>
      <c r="E30">
        <f>_xlfn.MODE.SNGL(C3:C7)</f>
        <v>1</v>
      </c>
      <c r="G30" t="s">
        <v>14</v>
      </c>
      <c r="H30" s="8">
        <f>IF(H18&gt;0,(IF($H$3=G30,$I$3,0)+IF($H$4=G30,$I$4,0)+IF($H$5=G30,$I$5,0)+IF($H$6=G30,$I$6,0)+IF($H$7=G30,$I$7,0)+IF($H$8=G30,$I$8,0)+IF($H$9=G30,$I$9,0)+IF($H$10=G30,$I$10,0)+IF($H$11=G30,$I$11,0)+IF($H$12=G30,$I$12,0))/H18,0)</f>
        <v>0</v>
      </c>
      <c r="I30" s="8">
        <f>IF(H18&gt;0,MEDIAN(IF($H$3=G30,$I$3,$H$60),IF($H$4=G30,$I$4,$H$60),IF($H$5=G30,$I$5,$H$60),IF($H$6=G30,$I$6,$H$60),IF($H$7=G30,$I$7,$H$60),IF($H$8=G30,$I$8,$H$60),IF($H$9=G30,$I$9,$H$60),IF($H$10=G30,$I$10,$H$60),IF($H$11=G30,$I$11,$H$60),IF($H$12=G30,$I$12,$H$60)),0)</f>
        <v>0</v>
      </c>
      <c r="J30">
        <f>IF(H18&gt;0,_xlfn.MODE.SNGL(IF($B$3=G30,$C$3,$B$60),IF($B$4=G30,$C$4,$B$60),IF($B$5=G30,$C$5,$B$60),IF($B$6=G30,$C$6,$B$60),IF($B$7=G30,$C$7,$B$60),IF($B$8=G30,$C$8,$B$60),IF($B$9=G30,$C$9,$B$60),IF($B$10=G30,$C$10,$B$60),IF($B$11=G30,$C$11,$B$60),IF($B$12=G30,$C$12,$B$60)),0)</f>
        <v>0</v>
      </c>
      <c r="K30">
        <f>_xlfn.MODE.SNGL(I3:I7)</f>
        <v>0.999</v>
      </c>
      <c r="M30" t="s">
        <v>14</v>
      </c>
      <c r="N30" s="8">
        <f>IF(N18&gt;0,(IF($N$3=M30,$O$3,0)+IF($N$4=M30,$O$4,0)+IF($N$5=M30,$O$5,0)+IF($N$6=M30,$O$6,0)+IF($N$7=M30,$O$7,0)+IF($N$8=M30,$O$8,0)+IF($N$9=M30,$O$9,0)+IF($N$10=M30,$O$10,0)+IF($N$11=M30,$O$11,0)+IF($N$12=M30,$O$12,0))/N18,0)</f>
        <v>0</v>
      </c>
      <c r="O30" s="8">
        <f t="shared" ref="O30:O37" si="17">IF(N18&gt;0,MEDIAN(IF($N$3=M30,$O$3,$N$60),IF($N$4=M30,$O$4,$N$60),IF($N$5=M30,$O$5,$N$60),IF($N$6=M30,$O$6,$N$60),IF($N$7=M30,$O$7,$N$60),IF($N$8=M30,$O$8,$N$60),IF($N$9=M30,$O$9,$N$60),IF($N$10=M30,$O$10,$N$60),IF($N$11=M30,$O$11,$N$60),IF($N$12=M30,$O$12,$N$60)),0)</f>
        <v>0</v>
      </c>
      <c r="P30">
        <f>IF(N18&gt;0,_xlfn.MODE.SNGL(IF($B$3=M30,$C$3,$B$60),IF($B$4=M30,$C$4,$B$60),IF($B$5=M30,$C$5,$B$60),IF($B$6=M30,$C$6,$B$60),IF($B$7=M30,$C$7,$B$60),IF($B$8=M30,$C$8,$B$60),IF($B$9=M30,$C$9,$B$60),IF($B$10=M30,$C$10,$B$60),IF($B$11=M30,$C$11,$B$60),IF($B$12=M30,$C$12,$B$60)),0)</f>
        <v>0</v>
      </c>
      <c r="Q30">
        <f>_xlfn.MODE.SNGL(O3:O7)</f>
        <v>0.996</v>
      </c>
    </row>
    <row r="31" spans="1:17" x14ac:dyDescent="0.45">
      <c r="A31" t="s">
        <v>15</v>
      </c>
      <c r="B31" s="8">
        <f t="shared" si="15"/>
        <v>0</v>
      </c>
      <c r="C31" s="8">
        <f t="shared" si="16"/>
        <v>0</v>
      </c>
      <c r="G31" t="s">
        <v>15</v>
      </c>
      <c r="H31" s="8">
        <f t="shared" ref="H31:H37" si="18">IF(H19&gt;0,(IF($H$3=G31,$I$3,0)+IF($H$4=G31,$I$4,0)+IF($H$5=G31,$I$5,0)+IF($H$6=G31,$I$6,0)+IF($H$7=G31,$I$7,0)+IF($H$8=G31,$I$8,0)+IF($H$9=G31,$I$9,0)+IF($H$10=G31,$I$10,0)+IF($H$11=G31,$I$11,0)+IF($H$12=G31,$I$12,0))/H19,0)</f>
        <v>0</v>
      </c>
      <c r="I31" s="8">
        <f t="shared" ref="I31:I37" si="19">IF(H19&gt;0,MEDIAN(IF($H$3=G31,$I$3,$H$60),IF($H$4=G31,$I$4,$H$60),IF($H$5=G31,$I$5,$H$60),IF($H$6=G31,$I$6,$H$60),IF($H$7=G31,$I$7,$H$60),IF($H$8=G31,$I$8,$H$60),IF($H$9=G31,$I$9,$H$60),IF($H$10=G31,$I$10,$H$60),IF($H$11=G31,$I$11,$H$60),IF($H$12=G31,$I$12,$H$60)),0)</f>
        <v>0</v>
      </c>
      <c r="M31" t="s">
        <v>15</v>
      </c>
      <c r="N31" s="8">
        <f t="shared" ref="N31:N37" si="20">IF(N19&gt;0,(IF($N$3=M31,$O$3,0)+IF($N$4=M31,$O$4,0)+IF($N$5=M31,$O$5,0)+IF($N$6=M31,$O$6,0)+IF($N$7=M31,$O$7,0)+IF($N$8=M31,$O$8,0)+IF($N$9=M31,$O$9,0)+IF($N$10=M31,$O$10,0)+IF($N$11=M31,$O$11,0)+IF($N$12=M31,$O$12,0))/N19,0)</f>
        <v>0</v>
      </c>
      <c r="O31" s="8">
        <f t="shared" si="17"/>
        <v>0</v>
      </c>
    </row>
    <row r="32" spans="1:17" x14ac:dyDescent="0.45">
      <c r="A32" t="s">
        <v>16</v>
      </c>
      <c r="B32" s="8">
        <f t="shared" si="15"/>
        <v>0</v>
      </c>
      <c r="C32" s="8">
        <f t="shared" si="16"/>
        <v>0</v>
      </c>
      <c r="G32" t="s">
        <v>16</v>
      </c>
      <c r="H32" s="8">
        <f t="shared" si="18"/>
        <v>0</v>
      </c>
      <c r="I32" s="8">
        <f t="shared" si="19"/>
        <v>0</v>
      </c>
      <c r="M32" t="s">
        <v>16</v>
      </c>
      <c r="N32" s="8">
        <f t="shared" si="20"/>
        <v>0</v>
      </c>
      <c r="O32" s="8">
        <f t="shared" si="17"/>
        <v>0</v>
      </c>
    </row>
    <row r="33" spans="1:18" x14ac:dyDescent="0.45">
      <c r="A33" t="s">
        <v>17</v>
      </c>
      <c r="B33" s="8">
        <f t="shared" si="15"/>
        <v>0</v>
      </c>
      <c r="C33" s="8">
        <f t="shared" si="16"/>
        <v>0</v>
      </c>
      <c r="G33" t="s">
        <v>17</v>
      </c>
      <c r="H33" s="8">
        <f t="shared" si="18"/>
        <v>0</v>
      </c>
      <c r="I33" s="8">
        <f t="shared" si="19"/>
        <v>0</v>
      </c>
      <c r="M33" t="s">
        <v>17</v>
      </c>
      <c r="N33" s="8">
        <f t="shared" si="20"/>
        <v>0</v>
      </c>
      <c r="O33" s="8">
        <f t="shared" si="17"/>
        <v>0</v>
      </c>
    </row>
    <row r="34" spans="1:18" x14ac:dyDescent="0.45">
      <c r="A34" t="s">
        <v>18</v>
      </c>
      <c r="B34" s="8">
        <f t="shared" si="15"/>
        <v>0</v>
      </c>
      <c r="C34" s="8">
        <f t="shared" si="16"/>
        <v>0</v>
      </c>
      <c r="E34" s="9"/>
      <c r="G34" t="s">
        <v>18</v>
      </c>
      <c r="H34" s="8">
        <f t="shared" si="18"/>
        <v>0</v>
      </c>
      <c r="I34" s="8">
        <f t="shared" si="19"/>
        <v>0</v>
      </c>
      <c r="K34" s="9"/>
      <c r="M34" t="s">
        <v>18</v>
      </c>
      <c r="N34" s="8">
        <f t="shared" si="20"/>
        <v>0</v>
      </c>
      <c r="O34" s="8">
        <f t="shared" si="17"/>
        <v>0</v>
      </c>
      <c r="Q34" s="9"/>
    </row>
    <row r="35" spans="1:18" x14ac:dyDescent="0.45">
      <c r="A35" t="s">
        <v>19</v>
      </c>
      <c r="B35" s="8">
        <f t="shared" si="15"/>
        <v>0.99849999999999994</v>
      </c>
      <c r="C35" s="8">
        <f t="shared" si="16"/>
        <v>0.99950000000000006</v>
      </c>
      <c r="E35" s="9"/>
      <c r="G35" t="s">
        <v>19</v>
      </c>
      <c r="H35" s="8">
        <f t="shared" si="18"/>
        <v>0.99649999999999994</v>
      </c>
      <c r="I35" s="8">
        <f t="shared" si="19"/>
        <v>0.999</v>
      </c>
      <c r="K35" s="9"/>
      <c r="M35" t="s">
        <v>19</v>
      </c>
      <c r="N35" s="8">
        <f t="shared" si="20"/>
        <v>0.99809999999999999</v>
      </c>
      <c r="O35" s="8">
        <f t="shared" si="17"/>
        <v>0.999</v>
      </c>
      <c r="Q35" s="9"/>
      <c r="R35" s="3"/>
    </row>
    <row r="36" spans="1:18" x14ac:dyDescent="0.45">
      <c r="A36" t="s">
        <v>20</v>
      </c>
      <c r="B36" s="8">
        <f t="shared" si="15"/>
        <v>0</v>
      </c>
      <c r="C36" s="8">
        <f t="shared" si="16"/>
        <v>0</v>
      </c>
      <c r="G36" t="s">
        <v>20</v>
      </c>
      <c r="H36" s="8">
        <f t="shared" si="18"/>
        <v>0</v>
      </c>
      <c r="I36" s="8">
        <f t="shared" si="19"/>
        <v>0</v>
      </c>
      <c r="M36" t="s">
        <v>20</v>
      </c>
      <c r="N36" s="8">
        <f t="shared" si="20"/>
        <v>0</v>
      </c>
      <c r="O36" s="8">
        <f t="shared" si="17"/>
        <v>0</v>
      </c>
    </row>
    <row r="37" spans="1:18" x14ac:dyDescent="0.45">
      <c r="A37" t="s">
        <v>24</v>
      </c>
      <c r="B37" s="8">
        <f t="shared" si="15"/>
        <v>0</v>
      </c>
      <c r="C37" s="8">
        <f t="shared" si="16"/>
        <v>0</v>
      </c>
      <c r="G37" t="s">
        <v>24</v>
      </c>
      <c r="H37" s="8">
        <f t="shared" si="18"/>
        <v>0</v>
      </c>
      <c r="I37" s="8">
        <f t="shared" si="19"/>
        <v>0</v>
      </c>
      <c r="M37" t="s">
        <v>24</v>
      </c>
      <c r="N37" s="8">
        <f t="shared" si="20"/>
        <v>0</v>
      </c>
      <c r="O37" s="8">
        <f t="shared" si="17"/>
        <v>0</v>
      </c>
    </row>
    <row r="38" spans="1:18" x14ac:dyDescent="0.45">
      <c r="A38" s="10"/>
      <c r="B38" s="38" t="s">
        <v>13</v>
      </c>
      <c r="C38" s="38"/>
      <c r="D38" s="38"/>
      <c r="E38" s="10"/>
      <c r="G38" s="10"/>
      <c r="H38" s="38" t="s">
        <v>13</v>
      </c>
      <c r="I38" s="38"/>
      <c r="J38" s="38"/>
      <c r="K38" s="10"/>
      <c r="M38" s="10"/>
      <c r="N38" s="38" t="s">
        <v>13</v>
      </c>
      <c r="O38" s="38"/>
      <c r="P38" s="38"/>
      <c r="Q38" s="10"/>
    </row>
    <row r="39" spans="1:18" x14ac:dyDescent="0.45">
      <c r="A39" s="10"/>
      <c r="B39" s="10" t="s">
        <v>35</v>
      </c>
      <c r="C39" s="10" t="s">
        <v>36</v>
      </c>
      <c r="D39" s="10" t="s">
        <v>37</v>
      </c>
      <c r="E39" s="10"/>
      <c r="G39" s="10"/>
      <c r="H39" s="10" t="s">
        <v>35</v>
      </c>
      <c r="I39" s="10" t="s">
        <v>36</v>
      </c>
      <c r="J39" s="10" t="s">
        <v>37</v>
      </c>
      <c r="K39" s="10"/>
      <c r="M39" s="10"/>
      <c r="N39" s="10" t="s">
        <v>35</v>
      </c>
      <c r="O39" s="10" t="s">
        <v>36</v>
      </c>
      <c r="P39" s="10" t="s">
        <v>37</v>
      </c>
      <c r="Q39" s="10"/>
    </row>
    <row r="40" spans="1:18" x14ac:dyDescent="0.45">
      <c r="A40" t="s">
        <v>14</v>
      </c>
      <c r="B40" s="8">
        <f t="shared" ref="B40:B47" si="21">IF(D18&gt;0,(IF($D$3=A40,$E$3,0)+IF($D$4=A40,$E$4,0)+IF($D$5=A40,$E$5,0)+IF($D$6=A40,$E$6,0)+IF($D$7=A40,$E$7,0)+IF($D$8=A40,$E$8,0)+IF($D$9=A40,$E$9,0)+IF($D$10=A40,$E$10,0)+IF($D$11=A40,$E$11,0)+IF($D$12=A40,$E$12,0))/D18,0)</f>
        <v>0</v>
      </c>
      <c r="C40" s="8">
        <f t="shared" ref="C40:C47" si="22">IF(D18&gt;0,MEDIAN(IF($D$3=A30,$E$3,$B$60),IF($D$4=A30,$E$4,$B$60),IF($D$5=A30,$E$5,$B$60),IF($D$6=A30,$E$6,$B$60),IF($D$7=A30,$E$7,$B$60),IF($D$8=A30,$E$8,$B$60),IF($D$9=A30,$E$9,$B$60),IF($D$10=A30,$E$10,$B$60),IF($D$11=A30,$E$11,$B$60),IF($D$12=A30,$E$12,$B$60)),0)</f>
        <v>0</v>
      </c>
      <c r="D40" t="e">
        <f>IF(B28&gt;0,_xlfn.MODE.SNGL(IF($B$3=A40,$C$3,$B$60),IF($B$4=A40,$C$4,$B$60),IF($B$5=A40,$C$5,$B$60),IF($B$6=A40,$C$6,$B$60),IF($B$7=A40,$C$7,$B$60),IF($B$8=A40,$C$8,$B$60),IF($B$9=A40,$C$9,$B$60),IF($B$10=A40,$C$10,$B$60),IF($B$11=A40,$C$11,$B$60),IF($B$12=A40,$C$12,$B$60)),0)</f>
        <v>#VALUE!</v>
      </c>
      <c r="G40" t="s">
        <v>14</v>
      </c>
      <c r="H40" s="8">
        <f>IF(J18&gt;0,(IF($J$3=G40,$K$3,0)+IF($J$4=G40,$K$4,0)+IF($J$5=G40,$K$5,0)+IF($J$6=G40,$K$6,0)+IF($J$7=G40,$K$7,0)+IF($J$8=G40,$K$8,0)+IF($J$9=G40,$K$9,0)+IF($J$10=G40,$K$10,0)+IF($J$11=G40,$K$11,0)+IF($J$12=G40,$K$12,0))/J18,0)</f>
        <v>0</v>
      </c>
      <c r="I40" s="8">
        <f>IF(J18&gt;0,MEDIAN(IF($J$3=G30,$K$3,$B$60),IF($J$4=G30,$K$4,$B$60),IF($J$5=G30,$K$5,$B$60),IF($J$6=G30,$K$6,$B$60),IF($J$7=G30,$K$7,$B$60),IF($J$8=G30,$K$8,$B$60),IF($J$9=G30,$K$9,$B$60),IF($J$10=G30,$K$10,$B$60),IF($J$11=G30,$K$11,$B$60),IF($J$12=G30,$K$12,$B$60)),0)</f>
        <v>0</v>
      </c>
      <c r="J40" t="e">
        <f>IF(H28&gt;0,_xlfn.MODE.SNGL(IF($B$3=G40,$C$3,$B$60),IF($B$4=G40,$C$4,$B$60),IF($B$5=G40,$C$5,$B$60),IF($B$6=G40,$C$6,$B$60),IF($B$7=G40,$C$7,$B$60),IF($B$8=G40,$C$8,$B$60),IF($B$9=G40,$C$9,$B$60),IF($B$10=G40,$C$10,$B$60),IF($B$11=G40,$C$11,$B$60),IF($B$12=G40,$C$12,$B$60)),0)</f>
        <v>#VALUE!</v>
      </c>
      <c r="M40" t="s">
        <v>14</v>
      </c>
      <c r="N40" s="8">
        <f>IF(P18&gt;0,(IF($P$3=M40,$Q$3,0)+IF($P$4=M40,$Q$4,0)+IF($P$5=M40,$Q$5,0)+IF($P$6=M40,$Q$6,0)+IF($P$7=M40,$Q$7,0)+IF($P$8=M40,$Q$8,0)+IF($P$9=M40,$Q$9,0)+IF($P$10=M40,$Q$10,0)+IF($P$11=M40,$Q$11,0)+IF($P$12=M40,$Q$12,0))/P18,0)</f>
        <v>0</v>
      </c>
      <c r="O40" s="8">
        <f t="shared" ref="O40:O47" si="23">IF(P18&gt;0,MEDIAN(IF($P$3=M30,$Q$3,$B$60),IF($P$4=M30,$Q$4,$B$60),IF($P$5=M30,$Q$5,$B$60),IF($P$6=M30,$Q$6,$B$60),IF($P$7=M30,$Q$7,$B$60),IF($P$8=M30,$Q$8,$B$60),IF($P$9=M30,$Q$9,$B$60),IF($P$10=M30,$Q$10,$B$60),IF($P$11=M30,$Q$11,$B$60),IF($P$12=M30,$Q$12,$B$60)),0)</f>
        <v>0</v>
      </c>
      <c r="P40" t="e">
        <f>IF(N28&gt;0,_xlfn.MODE.SNGL(IF($B$3=M40,$C$3,$B$60),IF($B$4=M40,$C$4,$B$60),IF($B$5=M40,$C$5,$B$60),IF($B$6=M40,$C$6,$B$60),IF($B$7=M40,$C$7,$B$60),IF($B$8=M40,$C$8,$B$60),IF($B$9=M40,$C$9,$B$60),IF($B$10=M40,$C$10,$B$60),IF($B$11=M40,$C$11,$B$60),IF($B$12=M40,$C$12,$B$60)),0)</f>
        <v>#VALUE!</v>
      </c>
    </row>
    <row r="41" spans="1:18" x14ac:dyDescent="0.45">
      <c r="A41" t="s">
        <v>15</v>
      </c>
      <c r="B41" s="8">
        <f t="shared" si="21"/>
        <v>0</v>
      </c>
      <c r="C41" s="8">
        <f t="shared" si="22"/>
        <v>0</v>
      </c>
      <c r="G41" t="s">
        <v>15</v>
      </c>
      <c r="H41" s="8">
        <f t="shared" ref="H41:H47" si="24">IF(J19&gt;0,(IF($J$3=G41,$K$3,0)+IF($J$4=G41,$K$4,0)+IF($J$5=G41,$K$5,0)+IF($J$6=G41,$K$6,0)+IF($J$7=G41,$K$7,0)+IF($J$8=G41,$K$8,0)+IF($J$9=G41,$K$9,0)+IF($J$10=G41,$K$10,0)+IF($J$11=G41,$K$11,0)+IF($J$12=G41,$K$12,0))/J19,0)</f>
        <v>0</v>
      </c>
      <c r="I41" s="8">
        <f t="shared" ref="I41:I47" si="25">IF(J19&gt;0,MEDIAN(IF($J$3=G31,$K$3,$B$60),IF($J$4=G31,$K$4,$B$60),IF($J$5=G31,$K$5,$B$60),IF($J$6=G31,$K$6,$B$60),IF($J$7=G31,$K$7,$B$60),IF($J$8=G31,$K$8,$B$60),IF($J$9=G31,$K$9,$B$60),IF($J$10=G31,$K$10,$B$60),IF($J$11=G31,$K$11,$B$60),IF($J$12=G31,$K$12,$B$60)),0)</f>
        <v>0</v>
      </c>
      <c r="M41" t="s">
        <v>15</v>
      </c>
      <c r="N41" s="8">
        <f t="shared" ref="N41:N47" si="26">IF(P19&gt;0,(IF($P$3=M41,$Q$3,0)+IF($P$4=M41,$Q$4,0)+IF($P$5=M41,$Q$5,0)+IF($P$6=M41,$Q$6,0)+IF($P$7=M41,$Q$7,0)+IF($P$8=M41,$Q$8,0)+IF($P$9=M41,$Q$9,0)+IF($P$10=M41,$Q$10,0)+IF($P$11=M41,$Q$11,0)+IF($P$12=M41,$Q$12,0))/P19,0)</f>
        <v>1.8000000000000002E-3</v>
      </c>
      <c r="O41" s="8">
        <f t="shared" si="23"/>
        <v>2E-3</v>
      </c>
    </row>
    <row r="42" spans="1:18" x14ac:dyDescent="0.45">
      <c r="A42" t="s">
        <v>16</v>
      </c>
      <c r="B42" s="8">
        <f>IF(D20&gt;0,(IF($D$3=A42,$E$3,0)+IF($D$4=A42,$E$4,0)+IF($D$5=A42,$E$5,0)+IF($D$6=A42,$E$6,0)+IF($D$7=A42,$E$7,0)+IF($D$8=A42,$E$8,0)+IF($D$9=A42,$E$9,0)+IF($D$10=A42,$E$10,0)+IF($D$11=A42,$E$11,0)+IF($D$12=A42,$E$12,0))/D20,0)</f>
        <v>0</v>
      </c>
      <c r="C42" s="8">
        <f t="shared" si="22"/>
        <v>0</v>
      </c>
      <c r="G42" t="s">
        <v>16</v>
      </c>
      <c r="H42" s="8">
        <f t="shared" si="24"/>
        <v>0</v>
      </c>
      <c r="I42" s="8">
        <f t="shared" si="25"/>
        <v>0</v>
      </c>
      <c r="M42" t="s">
        <v>16</v>
      </c>
      <c r="N42" s="8">
        <f t="shared" si="26"/>
        <v>0</v>
      </c>
      <c r="O42" s="8">
        <f t="shared" si="23"/>
        <v>0</v>
      </c>
    </row>
    <row r="43" spans="1:18" x14ac:dyDescent="0.45">
      <c r="A43" t="s">
        <v>17</v>
      </c>
      <c r="B43" s="8">
        <f t="shared" si="21"/>
        <v>0</v>
      </c>
      <c r="C43" s="8">
        <f t="shared" si="22"/>
        <v>0</v>
      </c>
      <c r="G43" t="s">
        <v>17</v>
      </c>
      <c r="H43" s="8">
        <f t="shared" si="24"/>
        <v>0</v>
      </c>
      <c r="I43" s="8">
        <f t="shared" si="25"/>
        <v>0</v>
      </c>
      <c r="M43" t="s">
        <v>17</v>
      </c>
      <c r="N43" s="8">
        <f t="shared" si="26"/>
        <v>0</v>
      </c>
      <c r="O43" s="8">
        <f t="shared" si="23"/>
        <v>0</v>
      </c>
    </row>
    <row r="44" spans="1:18" x14ac:dyDescent="0.45">
      <c r="A44" t="s">
        <v>18</v>
      </c>
      <c r="B44" s="8">
        <f t="shared" si="21"/>
        <v>0</v>
      </c>
      <c r="C44" s="8">
        <f t="shared" si="22"/>
        <v>0</v>
      </c>
      <c r="E44" s="9"/>
      <c r="G44" t="s">
        <v>18</v>
      </c>
      <c r="H44" s="8">
        <f t="shared" si="24"/>
        <v>8.0000000000000002E-3</v>
      </c>
      <c r="I44" s="8">
        <f t="shared" si="25"/>
        <v>8.0000000000000002E-3</v>
      </c>
      <c r="K44" s="9"/>
      <c r="M44" t="s">
        <v>18</v>
      </c>
      <c r="N44" s="8">
        <f t="shared" si="26"/>
        <v>0</v>
      </c>
      <c r="O44" s="8">
        <f t="shared" si="23"/>
        <v>0</v>
      </c>
      <c r="Q44" s="9"/>
    </row>
    <row r="45" spans="1:18" x14ac:dyDescent="0.45">
      <c r="A45" t="s">
        <v>19</v>
      </c>
      <c r="B45" s="8">
        <f t="shared" si="21"/>
        <v>0</v>
      </c>
      <c r="C45" s="8">
        <f t="shared" si="22"/>
        <v>0</v>
      </c>
      <c r="E45" s="9"/>
      <c r="G45" t="s">
        <v>19</v>
      </c>
      <c r="H45" s="8">
        <f t="shared" si="24"/>
        <v>0</v>
      </c>
      <c r="I45" s="8">
        <f t="shared" si="25"/>
        <v>0</v>
      </c>
      <c r="K45" s="9"/>
      <c r="M45" t="s">
        <v>19</v>
      </c>
      <c r="N45" s="8">
        <f t="shared" si="26"/>
        <v>0</v>
      </c>
      <c r="O45" s="8">
        <f t="shared" si="23"/>
        <v>0</v>
      </c>
      <c r="Q45" s="9"/>
    </row>
    <row r="46" spans="1:18" x14ac:dyDescent="0.45">
      <c r="A46" t="s">
        <v>20</v>
      </c>
      <c r="B46" s="8">
        <f t="shared" si="21"/>
        <v>2.7999999999999995E-3</v>
      </c>
      <c r="C46" s="8">
        <f t="shared" si="22"/>
        <v>1E-3</v>
      </c>
      <c r="E46" s="8"/>
      <c r="G46" t="s">
        <v>20</v>
      </c>
      <c r="H46" s="8">
        <f t="shared" si="24"/>
        <v>3.7142857142857147E-3</v>
      </c>
      <c r="I46" s="8">
        <f t="shared" si="25"/>
        <v>1E-3</v>
      </c>
      <c r="K46" s="8"/>
      <c r="M46" t="s">
        <v>20</v>
      </c>
      <c r="N46" s="8">
        <f t="shared" si="26"/>
        <v>1E-3</v>
      </c>
      <c r="O46" s="8">
        <f t="shared" si="23"/>
        <v>1E-3</v>
      </c>
      <c r="Q46" s="8"/>
    </row>
    <row r="47" spans="1:18" x14ac:dyDescent="0.45">
      <c r="A47" t="s">
        <v>24</v>
      </c>
      <c r="B47" s="8">
        <f t="shared" si="21"/>
        <v>0</v>
      </c>
      <c r="C47" s="8">
        <f t="shared" si="22"/>
        <v>0</v>
      </c>
      <c r="G47" t="s">
        <v>24</v>
      </c>
      <c r="H47" s="8">
        <f t="shared" si="24"/>
        <v>0</v>
      </c>
      <c r="I47" s="8">
        <f t="shared" si="25"/>
        <v>0</v>
      </c>
      <c r="M47" t="s">
        <v>24</v>
      </c>
      <c r="N47" s="8">
        <f t="shared" si="26"/>
        <v>0</v>
      </c>
      <c r="O47" s="8">
        <f t="shared" si="23"/>
        <v>0</v>
      </c>
    </row>
    <row r="48" spans="1:18" x14ac:dyDescent="0.45">
      <c r="I48" s="5"/>
    </row>
    <row r="50" spans="1:2" x14ac:dyDescent="0.45">
      <c r="A50" t="s">
        <v>30</v>
      </c>
    </row>
    <row r="51" spans="1:2" x14ac:dyDescent="0.45">
      <c r="A51" t="s">
        <v>14</v>
      </c>
    </row>
    <row r="52" spans="1:2" x14ac:dyDescent="0.45">
      <c r="A52" t="s">
        <v>15</v>
      </c>
    </row>
    <row r="53" spans="1:2" x14ac:dyDescent="0.45">
      <c r="A53" t="s">
        <v>16</v>
      </c>
    </row>
    <row r="54" spans="1:2" x14ac:dyDescent="0.45">
      <c r="A54" t="s">
        <v>17</v>
      </c>
    </row>
    <row r="55" spans="1:2" x14ac:dyDescent="0.45">
      <c r="A55" t="s">
        <v>18</v>
      </c>
    </row>
    <row r="56" spans="1:2" x14ac:dyDescent="0.45">
      <c r="A56" t="s">
        <v>19</v>
      </c>
    </row>
    <row r="57" spans="1:2" x14ac:dyDescent="0.45">
      <c r="A57" t="s">
        <v>20</v>
      </c>
    </row>
    <row r="58" spans="1:2" x14ac:dyDescent="0.45">
      <c r="A58" t="s">
        <v>24</v>
      </c>
    </row>
    <row r="60" spans="1:2" x14ac:dyDescent="0.45">
      <c r="A60" s="7" t="s">
        <v>34</v>
      </c>
      <c r="B60" s="7"/>
    </row>
  </sheetData>
  <mergeCells count="16">
    <mergeCell ref="B38:D38"/>
    <mergeCell ref="H38:J38"/>
    <mergeCell ref="N38:P38"/>
    <mergeCell ref="A17:E17"/>
    <mergeCell ref="A27:E27"/>
    <mergeCell ref="G27:K27"/>
    <mergeCell ref="M27:Q27"/>
    <mergeCell ref="B28:D28"/>
    <mergeCell ref="H28:J28"/>
    <mergeCell ref="N28:P28"/>
    <mergeCell ref="B1:D1"/>
    <mergeCell ref="H1:J1"/>
    <mergeCell ref="N1:P1"/>
    <mergeCell ref="A13:E13"/>
    <mergeCell ref="G13:K13"/>
    <mergeCell ref="M13:Q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35</vt:i4>
      </vt:variant>
    </vt:vector>
  </HeadingPairs>
  <TitlesOfParts>
    <vt:vector size="35" baseType="lpstr">
      <vt:lpstr>Questions-Developer&amp;Specialist</vt:lpstr>
      <vt:lpstr>Questions-Student-Group-A</vt:lpstr>
      <vt:lpstr>Questions-Student-Adjustment</vt:lpstr>
      <vt:lpstr>Developer (1)</vt:lpstr>
      <vt:lpstr>Developer (2)</vt:lpstr>
      <vt:lpstr>Specialist (3)</vt:lpstr>
      <vt:lpstr>Specialist (4)</vt:lpstr>
      <vt:lpstr>Specialist (5)</vt:lpstr>
      <vt:lpstr>Specialist (6)</vt:lpstr>
      <vt:lpstr>Specialist (7)</vt:lpstr>
      <vt:lpstr>Specialist (8)</vt:lpstr>
      <vt:lpstr>Student (20)</vt:lpstr>
      <vt:lpstr>Student (21)</vt:lpstr>
      <vt:lpstr>Student (22)</vt:lpstr>
      <vt:lpstr>Student (24)</vt:lpstr>
      <vt:lpstr>Student (25)</vt:lpstr>
      <vt:lpstr>Student (26)</vt:lpstr>
      <vt:lpstr>Student (27)</vt:lpstr>
      <vt:lpstr>Student (28)</vt:lpstr>
      <vt:lpstr>Student (29)</vt:lpstr>
      <vt:lpstr>Student (30)</vt:lpstr>
      <vt:lpstr>Student (31)</vt:lpstr>
      <vt:lpstr>Student (32)</vt:lpstr>
      <vt:lpstr>Student (33)</vt:lpstr>
      <vt:lpstr>Student (35)</vt:lpstr>
      <vt:lpstr>Student (36)</vt:lpstr>
      <vt:lpstr>Student (1)</vt:lpstr>
      <vt:lpstr>Student (2)</vt:lpstr>
      <vt:lpstr>Student (3)</vt:lpstr>
      <vt:lpstr>Student (4)</vt:lpstr>
      <vt:lpstr>Student (5)</vt:lpstr>
      <vt:lpstr>Student (6)</vt:lpstr>
      <vt:lpstr>Student (7)</vt:lpstr>
      <vt:lpstr>Student (9)</vt:lpstr>
      <vt:lpstr>Student (10)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2022-05-13T14:17:27Z</dcterms:created>
  <dcterms:modified xsi:type="dcterms:W3CDTF">2022-07-13T00:48:42Z</dcterms:modified>
</cp:coreProperties>
</file>