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rigo\Desktop\"/>
    </mc:Choice>
  </mc:AlternateContent>
  <xr:revisionPtr revIDLastSave="0" documentId="13_ncr:1_{00B56F6C-1005-459F-83F3-A799245AAB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C56" i="1"/>
  <c r="C55" i="1"/>
  <c r="C54" i="1"/>
  <c r="C53" i="1"/>
  <c r="C52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C36" i="1"/>
  <c r="C37" i="1"/>
  <c r="C38" i="1"/>
  <c r="C39" i="1"/>
  <c r="C40" i="1"/>
  <c r="D49" i="1"/>
  <c r="E49" i="1"/>
  <c r="F49" i="1"/>
  <c r="D50" i="1"/>
  <c r="E50" i="1"/>
  <c r="F50" i="1"/>
  <c r="E51" i="1"/>
  <c r="C50" i="1"/>
  <c r="C49" i="1"/>
  <c r="D48" i="1"/>
  <c r="E48" i="1"/>
  <c r="F48" i="1"/>
  <c r="C48" i="1"/>
  <c r="F35" i="1"/>
  <c r="F51" i="1" s="1"/>
  <c r="E35" i="1"/>
  <c r="D35" i="1"/>
  <c r="D51" i="1" s="1"/>
  <c r="D34" i="1"/>
  <c r="E34" i="1"/>
  <c r="F34" i="1"/>
  <c r="E32" i="1"/>
  <c r="F32" i="1"/>
  <c r="D33" i="1"/>
  <c r="E33" i="1"/>
  <c r="F33" i="1"/>
  <c r="D32" i="1"/>
  <c r="C35" i="1"/>
  <c r="C51" i="1" s="1"/>
  <c r="C34" i="1"/>
  <c r="C33" i="1"/>
  <c r="C32" i="1"/>
  <c r="G5" i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<sst xmlns="http://schemas.openxmlformats.org/spreadsheetml/2006/main" count="56" uniqueCount="26">
  <si>
    <t>NROW</t>
  </si>
  <si>
    <t>TOTAL EXECUTION (μs)</t>
  </si>
  <si>
    <t>READ DATA (μs)</t>
  </si>
  <si>
    <t>RANDOM CENTROIDS (μs)</t>
  </si>
  <si>
    <t>%READ DATA</t>
  </si>
  <si>
    <t>%CYCLIC EXECUTION</t>
  </si>
  <si>
    <t>%RAND. CENTR.</t>
  </si>
  <si>
    <t>SERIAL ALGORITHM ANALYSIS, DATASET WITH NROW ENTITIES WITH 4 ATTRIBUTES EACH</t>
  </si>
  <si>
    <t>NROW, NCOL</t>
  </si>
  <si>
    <t>NODES,CPU/NODE</t>
  </si>
  <si>
    <t>10.000, 10</t>
  </si>
  <si>
    <t>100.000, 10</t>
  </si>
  <si>
    <t>1.000.000, 10</t>
  </si>
  <si>
    <t>10.000, 1.000</t>
  </si>
  <si>
    <t>1, 1</t>
  </si>
  <si>
    <t>2, 1</t>
  </si>
  <si>
    <t>5, 1</t>
  </si>
  <si>
    <t>10, 1</t>
  </si>
  <si>
    <t>2, 2</t>
  </si>
  <si>
    <t>5, 5</t>
  </si>
  <si>
    <t>10, 10</t>
  </si>
  <si>
    <t>PARALLEL ALGORITHM EXECUTION TIME(μs) GIVEN MATRIX DIMENSION AND NODES-CPUS</t>
  </si>
  <si>
    <t>SPEEDUP GIVEN MATRIX DIMENSION AND NODES-CPUS</t>
  </si>
  <si>
    <t>EFFICIENCY GIVEN MATRIX DIMENSION AND NODES-CPUS</t>
  </si>
  <si>
    <t>20, 20</t>
  </si>
  <si>
    <t>20, 1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</si>
</sst>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2" xfId="0" applyNumberFormat="1" applyBorder="1"/>
    <xf numFmtId="164" fontId="0" fillId="0" borderId="7" xfId="0" applyNumberFormat="1" applyBorder="1"/>
    <xf numFmtId="164" fontId="0" fillId="0" borderId="13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6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8" xfId="0" applyNumberFormat="1" applyBorder="1"/>
    <xf numFmtId="165" fontId="0" fillId="0" borderId="12" xfId="0" applyNumberFormat="1" applyBorder="1"/>
    <xf numFmtId="165" fontId="0" fillId="0" borderId="14" xfId="0" applyNumberFormat="1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horizontal="left"/>
    </xf>
    <xf numFmtId="0" fontId="0" fillId="0" borderId="0" xfId="0" applyAlignment="1">
      <alignment vertical="center" textRotation="90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34" xfId="0" applyBorder="1" applyAlignment="1">
      <alignment horizontal="right"/>
    </xf>
    <xf numFmtId="1" fontId="0" fillId="0" borderId="7" xfId="0" applyNumberFormat="1" applyBorder="1"/>
    <xf numFmtId="1" fontId="0" fillId="0" borderId="8" xfId="0" applyNumberFormat="1" applyBorder="1"/>
    <xf numFmtId="0" fontId="0" fillId="0" borderId="36" xfId="0" applyBorder="1" applyAlignment="1">
      <alignment horizontal="right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165" fontId="0" fillId="0" borderId="39" xfId="0" applyNumberFormat="1" applyBorder="1" applyAlignment="1">
      <alignment horizontal="center"/>
    </xf>
    <xf numFmtId="1" fontId="0" fillId="0" borderId="1" xfId="0" applyNumberFormat="1" applyBorder="1"/>
    <xf numFmtId="1" fontId="0" fillId="0" borderId="21" xfId="0" applyNumberFormat="1" applyBorder="1"/>
    <xf numFmtId="2" fontId="0" fillId="0" borderId="6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" fontId="0" fillId="0" borderId="40" xfId="0" applyNumberFormat="1" applyBorder="1"/>
    <xf numFmtId="1" fontId="0" fillId="0" borderId="31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21" xfId="0" applyNumberFormat="1" applyBorder="1"/>
    <xf numFmtId="2" fontId="0" fillId="0" borderId="11" xfId="0" applyNumberFormat="1" applyBorder="1"/>
    <xf numFmtId="2" fontId="0" fillId="0" borderId="22" xfId="0" applyNumberFormat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25" xfId="0" applyBorder="1" applyAlignment="1">
      <alignment horizontal="center" vertical="center" textRotation="90"/>
    </xf>
    <xf numFmtId="0" fontId="0" fillId="0" borderId="0" xfId="0" applyBorder="1"/>
    <xf numFmtId="0" fontId="0" fillId="0" borderId="0" xfId="0" applyBorder="1" applyAlignment="1">
      <alignment horizontal="right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10.000, 10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Sheet1!$B$33:$B$36</c:f>
              <c:strCache>
                <c:ptCount val="4"/>
                <c:pt idx="0">
                  <c:v>2, 1</c:v>
                </c:pt>
                <c:pt idx="1">
                  <c:v>5, 1</c:v>
                </c:pt>
                <c:pt idx="2">
                  <c:v>10, 1</c:v>
                </c:pt>
                <c:pt idx="3">
                  <c:v>20, 1</c:v>
                </c:pt>
              </c:strCache>
            </c:strRef>
          </c:cat>
          <c:val>
            <c:numRef>
              <c:f>Sheet1!$C$33:$C$36</c:f>
              <c:numCache>
                <c:formatCode>0.00</c:formatCode>
                <c:ptCount val="4"/>
                <c:pt idx="0">
                  <c:v>1.8792417811539845</c:v>
                </c:pt>
                <c:pt idx="1">
                  <c:v>2.8798982629028802</c:v>
                </c:pt>
                <c:pt idx="2">
                  <c:v>6.3264359989786669</c:v>
                </c:pt>
                <c:pt idx="3">
                  <c:v>9.2369026995022043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5-472F-9AA5-F3D6FDD7673F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100.000, 10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Sheet1!$B$33:$B$36</c:f>
              <c:strCache>
                <c:ptCount val="4"/>
                <c:pt idx="0">
                  <c:v>2, 1</c:v>
                </c:pt>
                <c:pt idx="1">
                  <c:v>5, 1</c:v>
                </c:pt>
                <c:pt idx="2">
                  <c:v>10, 1</c:v>
                </c:pt>
                <c:pt idx="3">
                  <c:v>20, 1</c:v>
                </c:pt>
              </c:strCache>
            </c:strRef>
          </c:cat>
          <c:val>
            <c:numRef>
              <c:f>Sheet1!$D$33:$D$36</c:f>
              <c:numCache>
                <c:formatCode>0.00</c:formatCode>
                <c:ptCount val="4"/>
                <c:pt idx="0">
                  <c:v>1.9646906794715597</c:v>
                </c:pt>
                <c:pt idx="1">
                  <c:v>4.7777961557503374</c:v>
                </c:pt>
                <c:pt idx="2">
                  <c:v>8.794473493331008</c:v>
                </c:pt>
                <c:pt idx="3">
                  <c:v>16.603706534555641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5-472F-9AA5-F3D6FDD7673F}"/>
            </c:ext>
          </c:extLst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1.000.000, 10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Sheet1!$B$33:$B$36</c:f>
              <c:strCache>
                <c:ptCount val="4"/>
                <c:pt idx="0">
                  <c:v>2, 1</c:v>
                </c:pt>
                <c:pt idx="1">
                  <c:v>5, 1</c:v>
                </c:pt>
                <c:pt idx="2">
                  <c:v>10, 1</c:v>
                </c:pt>
                <c:pt idx="3">
                  <c:v>20, 1</c:v>
                </c:pt>
              </c:strCache>
            </c:strRef>
          </c:cat>
          <c:val>
            <c:numRef>
              <c:f>Sheet1!$E$33:$E$36</c:f>
              <c:numCache>
                <c:formatCode>0.00</c:formatCode>
                <c:ptCount val="4"/>
                <c:pt idx="0">
                  <c:v>1.9567443096498516</c:v>
                </c:pt>
                <c:pt idx="1">
                  <c:v>4.7728864830709172</c:v>
                </c:pt>
                <c:pt idx="2">
                  <c:v>9.1742861877068442</c:v>
                </c:pt>
                <c:pt idx="3">
                  <c:v>16.965615370119544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5-472F-9AA5-F3D6FDD7673F}"/>
            </c:ext>
          </c:extLst>
        </c:ser>
        <c:ser>
          <c:idx val="3"/>
          <c:order val="3"/>
          <c:tx>
            <c:strRef>
              <c:f>Sheet1!$F$31</c:f>
              <c:strCache>
                <c:ptCount val="1"/>
                <c:pt idx="0">
                  <c:v>10.000, 1.000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Sheet1!$B$33:$B$36</c:f>
              <c:strCache>
                <c:ptCount val="4"/>
                <c:pt idx="0">
                  <c:v>2, 1</c:v>
                </c:pt>
                <c:pt idx="1">
                  <c:v>5, 1</c:v>
                </c:pt>
                <c:pt idx="2">
                  <c:v>10, 1</c:v>
                </c:pt>
                <c:pt idx="3">
                  <c:v>20, 1</c:v>
                </c:pt>
              </c:strCache>
            </c:strRef>
          </c:cat>
          <c:val>
            <c:numRef>
              <c:f>Sheet1!$F$33:$F$36</c:f>
              <c:numCache>
                <c:formatCode>0.00</c:formatCode>
                <c:ptCount val="4"/>
                <c:pt idx="0">
                  <c:v>1.8834032289444282</c:v>
                </c:pt>
                <c:pt idx="1">
                  <c:v>4.5755831860538461</c:v>
                </c:pt>
                <c:pt idx="2">
                  <c:v>6.3204781332518065</c:v>
                </c:pt>
                <c:pt idx="3">
                  <c:v>9.6698309528103614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25-472F-9AA5-F3D6FDD7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04303"/>
        <c:axId val="679926303"/>
      </c:lineChart>
      <c:catAx>
        <c:axId val="68910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926303"/>
        <c:crosses val="autoZero"/>
        <c:auto val="1"/>
        <c:lblAlgn val="ctr"/>
        <c:lblOffset val="100"/>
        <c:noMultiLvlLbl val="0"/>
      </c:catAx>
      <c:valAx>
        <c:axId val="6799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1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10.000, 10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Sheet1!$B$37:$B$40</c:f>
              <c:strCache>
                <c:ptCount val="4"/>
                <c:pt idx="0">
                  <c:v>2, 2</c:v>
                </c:pt>
                <c:pt idx="1">
                  <c:v>5, 5</c:v>
                </c:pt>
                <c:pt idx="2">
                  <c:v>10, 10</c:v>
                </c:pt>
                <c:pt idx="3">
                  <c:v>20, 20</c:v>
                </c:pt>
              </c:strCache>
            </c:strRef>
          </c:cat>
          <c:val>
            <c:numRef>
              <c:f>Sheet1!$C$37:$C$40</c:f>
              <c:numCache>
                <c:formatCode>0.00</c:formatCode>
                <c:ptCount val="4"/>
                <c:pt idx="0">
                  <c:v>3.3576532171279014</c:v>
                </c:pt>
                <c:pt idx="1">
                  <c:v>7.3699448261381795</c:v>
                </c:pt>
                <c:pt idx="2">
                  <c:v>12.45587438023046</c:v>
                </c:pt>
                <c:pt idx="3">
                  <c:v>12.948549529147753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2-46DD-B5C5-F46CDD3B8319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100.000, 10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Sheet1!$B$37:$B$40</c:f>
              <c:strCache>
                <c:ptCount val="4"/>
                <c:pt idx="0">
                  <c:v>2, 2</c:v>
                </c:pt>
                <c:pt idx="1">
                  <c:v>5, 5</c:v>
                </c:pt>
                <c:pt idx="2">
                  <c:v>10, 10</c:v>
                </c:pt>
                <c:pt idx="3">
                  <c:v>20, 20</c:v>
                </c:pt>
              </c:strCache>
            </c:strRef>
          </c:cat>
          <c:val>
            <c:numRef>
              <c:f>Sheet1!$D$37:$D$40</c:f>
              <c:numCache>
                <c:formatCode>0.00</c:formatCode>
                <c:ptCount val="4"/>
                <c:pt idx="0">
                  <c:v>3.8453669448739434</c:v>
                </c:pt>
                <c:pt idx="1">
                  <c:v>19.156249789959741</c:v>
                </c:pt>
                <c:pt idx="2">
                  <c:v>46.83163685598857</c:v>
                </c:pt>
                <c:pt idx="3">
                  <c:v>48.667506796169555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D2-46DD-B5C5-F46CDD3B8319}"/>
            </c:ext>
          </c:extLst>
        </c:ser>
        <c:ser>
          <c:idx val="2"/>
          <c:order val="2"/>
          <c:tx>
            <c:strRef>
              <c:f>Sheet1!$E$31</c:f>
              <c:strCache>
                <c:ptCount val="1"/>
                <c:pt idx="0">
                  <c:v>1.000.000, 10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Sheet1!$B$37:$B$40</c:f>
              <c:strCache>
                <c:ptCount val="4"/>
                <c:pt idx="0">
                  <c:v>2, 2</c:v>
                </c:pt>
                <c:pt idx="1">
                  <c:v>5, 5</c:v>
                </c:pt>
                <c:pt idx="2">
                  <c:v>10, 10</c:v>
                </c:pt>
                <c:pt idx="3">
                  <c:v>20, 20</c:v>
                </c:pt>
              </c:strCache>
            </c:strRef>
          </c:cat>
          <c:val>
            <c:numRef>
              <c:f>Sheet1!$E$37:$E$40</c:f>
              <c:numCache>
                <c:formatCode>0.00</c:formatCode>
                <c:ptCount val="4"/>
                <c:pt idx="0">
                  <c:v>3.7878891874810754</c:v>
                </c:pt>
                <c:pt idx="1">
                  <c:v>19.291600364091181</c:v>
                </c:pt>
                <c:pt idx="2">
                  <c:v>50.12386695497603</c:v>
                </c:pt>
                <c:pt idx="3">
                  <c:v>86.52762769862575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D2-46DD-B5C5-F46CDD3B8319}"/>
            </c:ext>
          </c:extLst>
        </c:ser>
        <c:ser>
          <c:idx val="3"/>
          <c:order val="3"/>
          <c:tx>
            <c:strRef>
              <c:f>Sheet1!$F$31</c:f>
              <c:strCache>
                <c:ptCount val="1"/>
                <c:pt idx="0">
                  <c:v>10.000, 1.000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Sheet1!$B$37:$B$40</c:f>
              <c:strCache>
                <c:ptCount val="4"/>
                <c:pt idx="0">
                  <c:v>2, 2</c:v>
                </c:pt>
                <c:pt idx="1">
                  <c:v>5, 5</c:v>
                </c:pt>
                <c:pt idx="2">
                  <c:v>10, 10</c:v>
                </c:pt>
                <c:pt idx="3">
                  <c:v>20, 20</c:v>
                </c:pt>
              </c:strCache>
            </c:strRef>
          </c:cat>
          <c:val>
            <c:numRef>
              <c:f>Sheet1!$F$37:$F$40</c:f>
              <c:numCache>
                <c:formatCode>0.00</c:formatCode>
                <c:ptCount val="4"/>
                <c:pt idx="0">
                  <c:v>3.4384934151105142</c:v>
                </c:pt>
                <c:pt idx="1">
                  <c:v>10.784973486319561</c:v>
                </c:pt>
                <c:pt idx="2">
                  <c:v>15.805184691384666</c:v>
                </c:pt>
                <c:pt idx="3">
                  <c:v>18.051148048605633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D2-46DD-B5C5-F46CDD3B8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9104303"/>
        <c:axId val="679926303"/>
      </c:lineChart>
      <c:catAx>
        <c:axId val="68910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9926303"/>
        <c:crosses val="autoZero"/>
        <c:auto val="1"/>
        <c:lblAlgn val="ctr"/>
        <c:lblOffset val="100"/>
        <c:noMultiLvlLbl val="0"/>
      </c:catAx>
      <c:valAx>
        <c:axId val="6799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910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 MPI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10.000, 10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Sheet1!$B$49:$B$52</c:f>
              <c:strCache>
                <c:ptCount val="4"/>
                <c:pt idx="0">
                  <c:v>2, 1</c:v>
                </c:pt>
                <c:pt idx="1">
                  <c:v>5, 1</c:v>
                </c:pt>
                <c:pt idx="2">
                  <c:v>10, 1</c:v>
                </c:pt>
                <c:pt idx="3">
                  <c:v>20, 1</c:v>
                </c:pt>
              </c:strCache>
            </c:strRef>
          </c:cat>
          <c:val>
            <c:numRef>
              <c:f>Sheet1!$C$49:$C$52</c:f>
              <c:numCache>
                <c:formatCode>0.00</c:formatCode>
                <c:ptCount val="4"/>
                <c:pt idx="0">
                  <c:v>0.93962089057699227</c:v>
                </c:pt>
                <c:pt idx="1">
                  <c:v>0.57597965258057604</c:v>
                </c:pt>
                <c:pt idx="2">
                  <c:v>0.63264359989786667</c:v>
                </c:pt>
                <c:pt idx="3">
                  <c:v>0.46184513497511021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8-41FE-8798-9216ACE35670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100.000, 10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Sheet1!$B$49:$B$52</c:f>
              <c:strCache>
                <c:ptCount val="4"/>
                <c:pt idx="0">
                  <c:v>2, 1</c:v>
                </c:pt>
                <c:pt idx="1">
                  <c:v>5, 1</c:v>
                </c:pt>
                <c:pt idx="2">
                  <c:v>10, 1</c:v>
                </c:pt>
                <c:pt idx="3">
                  <c:v>20, 1</c:v>
                </c:pt>
              </c:strCache>
            </c:strRef>
          </c:cat>
          <c:val>
            <c:numRef>
              <c:f>Sheet1!$D$49:$D$52</c:f>
              <c:numCache>
                <c:formatCode>0.00</c:formatCode>
                <c:ptCount val="4"/>
                <c:pt idx="0">
                  <c:v>0.98234533973577987</c:v>
                </c:pt>
                <c:pt idx="1">
                  <c:v>0.95555923115006747</c:v>
                </c:pt>
                <c:pt idx="2">
                  <c:v>0.87944734933310076</c:v>
                </c:pt>
                <c:pt idx="3">
                  <c:v>0.83018532672778211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A8-41FE-8798-9216ACE35670}"/>
            </c:ext>
          </c:extLst>
        </c:ser>
        <c:ser>
          <c:idx val="2"/>
          <c:order val="2"/>
          <c:tx>
            <c:strRef>
              <c:f>Sheet1!$E$47</c:f>
              <c:strCache>
                <c:ptCount val="1"/>
                <c:pt idx="0">
                  <c:v>1.000.000, 10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Sheet1!$B$49:$B$52</c:f>
              <c:strCache>
                <c:ptCount val="4"/>
                <c:pt idx="0">
                  <c:v>2, 1</c:v>
                </c:pt>
                <c:pt idx="1">
                  <c:v>5, 1</c:v>
                </c:pt>
                <c:pt idx="2">
                  <c:v>10, 1</c:v>
                </c:pt>
                <c:pt idx="3">
                  <c:v>20, 1</c:v>
                </c:pt>
              </c:strCache>
            </c:strRef>
          </c:cat>
          <c:val>
            <c:numRef>
              <c:f>Sheet1!$E$49:$E$52</c:f>
              <c:numCache>
                <c:formatCode>0.00</c:formatCode>
                <c:ptCount val="4"/>
                <c:pt idx="0">
                  <c:v>0.97837215482492579</c:v>
                </c:pt>
                <c:pt idx="1">
                  <c:v>0.95457729661418345</c:v>
                </c:pt>
                <c:pt idx="2">
                  <c:v>0.91742861877068438</c:v>
                </c:pt>
                <c:pt idx="3">
                  <c:v>0.84828076850597722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A8-41FE-8798-9216ACE35670}"/>
            </c:ext>
          </c:extLst>
        </c:ser>
        <c:ser>
          <c:idx val="3"/>
          <c:order val="3"/>
          <c:tx>
            <c:strRef>
              <c:f>Sheet1!$F$47</c:f>
              <c:strCache>
                <c:ptCount val="1"/>
                <c:pt idx="0">
                  <c:v>10.000, 1.000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Sheet1!$B$49:$B$52</c:f>
              <c:strCache>
                <c:ptCount val="4"/>
                <c:pt idx="0">
                  <c:v>2, 1</c:v>
                </c:pt>
                <c:pt idx="1">
                  <c:v>5, 1</c:v>
                </c:pt>
                <c:pt idx="2">
                  <c:v>10, 1</c:v>
                </c:pt>
                <c:pt idx="3">
                  <c:v>20, 1</c:v>
                </c:pt>
              </c:strCache>
            </c:strRef>
          </c:cat>
          <c:val>
            <c:numRef>
              <c:f>Sheet1!$F$49:$F$52</c:f>
              <c:numCache>
                <c:formatCode>0.00</c:formatCode>
                <c:ptCount val="4"/>
                <c:pt idx="0">
                  <c:v>0.94170161447221412</c:v>
                </c:pt>
                <c:pt idx="1">
                  <c:v>0.91511663721076919</c:v>
                </c:pt>
                <c:pt idx="2">
                  <c:v>0.63204781332518067</c:v>
                </c:pt>
                <c:pt idx="3">
                  <c:v>0.48349154764051805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A8-41FE-8798-9216ACE35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75375"/>
        <c:axId val="708174127"/>
      </c:lineChart>
      <c:catAx>
        <c:axId val="7081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174127"/>
        <c:crosses val="autoZero"/>
        <c:auto val="1"/>
        <c:lblAlgn val="ctr"/>
        <c:lblOffset val="100"/>
        <c:noMultiLvlLbl val="0"/>
      </c:catAx>
      <c:valAx>
        <c:axId val="7081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1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EFFICIENCY OMP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Sheet1!$C$47</c:f>
              <c:strCache>
                <c:ptCount val="1"/>
                <c:pt idx="0">
                  <c:v>10.000, 10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Sheet1!$B$53:$B$56</c:f>
              <c:strCache>
                <c:ptCount val="4"/>
                <c:pt idx="0">
                  <c:v>2, 2</c:v>
                </c:pt>
                <c:pt idx="1">
                  <c:v>5, 5</c:v>
                </c:pt>
                <c:pt idx="2">
                  <c:v>10, 10</c:v>
                </c:pt>
                <c:pt idx="3">
                  <c:v>20, 20</c:v>
                </c:pt>
              </c:strCache>
            </c:strRef>
          </c:cat>
          <c:val>
            <c:numRef>
              <c:f>Sheet1!$C$53:$C$56</c:f>
              <c:numCache>
                <c:formatCode>0.00</c:formatCode>
                <c:ptCount val="4"/>
                <c:pt idx="0">
                  <c:v>0.83941330428197536</c:v>
                </c:pt>
                <c:pt idx="1">
                  <c:v>0.29479779304552717</c:v>
                </c:pt>
                <c:pt idx="2">
                  <c:v>0.1245587438023046</c:v>
                </c:pt>
                <c:pt idx="3">
                  <c:v>3.2371373822869386E-2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1-4B74-BBEE-91B0663EF6D8}"/>
            </c:ext>
          </c:extLst>
        </c:ser>
        <c:ser>
          <c:idx val="1"/>
          <c:order val="1"/>
          <c:tx>
            <c:strRef>
              <c:f>Sheet1!$D$47</c:f>
              <c:strCache>
                <c:ptCount val="1"/>
                <c:pt idx="0">
                  <c:v>100.000, 10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Sheet1!$B$53:$B$56</c:f>
              <c:strCache>
                <c:ptCount val="4"/>
                <c:pt idx="0">
                  <c:v>2, 2</c:v>
                </c:pt>
                <c:pt idx="1">
                  <c:v>5, 5</c:v>
                </c:pt>
                <c:pt idx="2">
                  <c:v>10, 10</c:v>
                </c:pt>
                <c:pt idx="3">
                  <c:v>20, 20</c:v>
                </c:pt>
              </c:strCache>
            </c:strRef>
          </c:cat>
          <c:val>
            <c:numRef>
              <c:f>Sheet1!$D$53:$D$56</c:f>
              <c:numCache>
                <c:formatCode>0.00</c:formatCode>
                <c:ptCount val="4"/>
                <c:pt idx="0">
                  <c:v>0.96134173621848584</c:v>
                </c:pt>
                <c:pt idx="1">
                  <c:v>0.76624999159838969</c:v>
                </c:pt>
                <c:pt idx="2">
                  <c:v>0.46831636855988568</c:v>
                </c:pt>
                <c:pt idx="3">
                  <c:v>0.12166876699042389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1-4B74-BBEE-91B0663EF6D8}"/>
            </c:ext>
          </c:extLst>
        </c:ser>
        <c:ser>
          <c:idx val="2"/>
          <c:order val="2"/>
          <c:tx>
            <c:strRef>
              <c:f>Sheet1!$E$47</c:f>
              <c:strCache>
                <c:ptCount val="1"/>
                <c:pt idx="0">
                  <c:v>1.000.000, 10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Sheet1!$B$53:$B$56</c:f>
              <c:strCache>
                <c:ptCount val="4"/>
                <c:pt idx="0">
                  <c:v>2, 2</c:v>
                </c:pt>
                <c:pt idx="1">
                  <c:v>5, 5</c:v>
                </c:pt>
                <c:pt idx="2">
                  <c:v>10, 10</c:v>
                </c:pt>
                <c:pt idx="3">
                  <c:v>20, 20</c:v>
                </c:pt>
              </c:strCache>
            </c:strRef>
          </c:cat>
          <c:val>
            <c:numRef>
              <c:f>Sheet1!$E$53:$E$56</c:f>
              <c:numCache>
                <c:formatCode>0.00</c:formatCode>
                <c:ptCount val="4"/>
                <c:pt idx="0">
                  <c:v>0.94697229687026885</c:v>
                </c:pt>
                <c:pt idx="1">
                  <c:v>0.77166401456364719</c:v>
                </c:pt>
                <c:pt idx="2">
                  <c:v>0.50123866954976026</c:v>
                </c:pt>
                <c:pt idx="3">
                  <c:v>0.21631906924656438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21-4B74-BBEE-91B0663EF6D8}"/>
            </c:ext>
          </c:extLst>
        </c:ser>
        <c:ser>
          <c:idx val="3"/>
          <c:order val="3"/>
          <c:tx>
            <c:strRef>
              <c:f>Sheet1!$F$47</c:f>
              <c:strCache>
                <c:ptCount val="1"/>
                <c:pt idx="0">
                  <c:v>10.000, 1.000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Sheet1!$B$53:$B$56</c:f>
              <c:strCache>
                <c:ptCount val="4"/>
                <c:pt idx="0">
                  <c:v>2, 2</c:v>
                </c:pt>
                <c:pt idx="1">
                  <c:v>5, 5</c:v>
                </c:pt>
                <c:pt idx="2">
                  <c:v>10, 10</c:v>
                </c:pt>
                <c:pt idx="3">
                  <c:v>20, 20</c:v>
                </c:pt>
              </c:strCache>
            </c:strRef>
          </c:cat>
          <c:val>
            <c:numRef>
              <c:f>Sheet1!$F$53:$F$56</c:f>
              <c:numCache>
                <c:formatCode>0.00</c:formatCode>
                <c:ptCount val="4"/>
                <c:pt idx="0">
                  <c:v>0.85962335377762855</c:v>
                </c:pt>
                <c:pt idx="1">
                  <c:v>0.43139893945278246</c:v>
                </c:pt>
                <c:pt idx="2">
                  <c:v>0.15805184691384666</c:v>
                </c:pt>
                <c:pt idx="3">
                  <c:v>4.5127870121514084E-2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21-4B74-BBEE-91B0663EF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75375"/>
        <c:axId val="708174127"/>
      </c:lineChart>
      <c:catAx>
        <c:axId val="7081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174127"/>
        <c:crosses val="autoZero"/>
        <c:auto val="1"/>
        <c:lblAlgn val="ctr"/>
        <c:lblOffset val="100"/>
        <c:noMultiLvlLbl val="0"/>
      </c:catAx>
      <c:valAx>
        <c:axId val="7081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1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28</xdr:row>
      <xdr:rowOff>3810</xdr:rowOff>
    </xdr:from>
    <xdr:to>
      <xdr:col>10</xdr:col>
      <xdr:colOff>152400</xdr:colOff>
      <xdr:row>42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EC2D2-9BC0-F358-F3FF-14C600DB5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28</xdr:row>
      <xdr:rowOff>7620</xdr:rowOff>
    </xdr:from>
    <xdr:to>
      <xdr:col>15</xdr:col>
      <xdr:colOff>205740</xdr:colOff>
      <xdr:row>42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5A99C3-952B-4A8B-99B2-87C82796D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43</xdr:row>
      <xdr:rowOff>175260</xdr:rowOff>
    </xdr:from>
    <xdr:to>
      <xdr:col>10</xdr:col>
      <xdr:colOff>396240</xdr:colOff>
      <xdr:row>58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2577B4-F42A-F289-BA00-63E25FC29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426720</xdr:colOff>
      <xdr:row>43</xdr:row>
      <xdr:rowOff>175260</xdr:rowOff>
    </xdr:from>
    <xdr:to>
      <xdr:col>16</xdr:col>
      <xdr:colOff>167640</xdr:colOff>
      <xdr:row>58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ED544-9217-4A14-8947-F88163FA8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35" workbookViewId="0">
      <selection activeCell="K5" sqref="K5"/>
    </sheetView>
  </sheetViews>
  <sheetFormatPr defaultRowHeight="14.4" x14ac:dyDescent="0.3"/>
  <cols>
    <col min="1" max="1" width="10.88671875" customWidth="1"/>
    <col min="2" max="2" width="20.109375" bestFit="1" customWidth="1"/>
    <col min="3" max="3" width="13.88671875" bestFit="1" customWidth="1"/>
    <col min="4" max="4" width="22.5546875" bestFit="1" customWidth="1"/>
    <col min="5" max="5" width="11.77734375" bestFit="1" customWidth="1"/>
    <col min="6" max="6" width="14.44140625" bestFit="1" customWidth="1"/>
    <col min="7" max="7" width="18.5546875" bestFit="1" customWidth="1"/>
  </cols>
  <sheetData>
    <row r="1" spans="1:15" x14ac:dyDescent="0.3">
      <c r="A1" t="s">
        <v>7</v>
      </c>
    </row>
    <row r="2" spans="1:15" ht="15" thickBot="1" x14ac:dyDescent="0.35"/>
    <row r="3" spans="1:15" ht="15" thickBot="1" x14ac:dyDescent="0.35">
      <c r="A3" s="2" t="s">
        <v>0</v>
      </c>
      <c r="B3" s="3" t="s">
        <v>1</v>
      </c>
      <c r="C3" s="4" t="s">
        <v>2</v>
      </c>
      <c r="D3" s="14" t="s">
        <v>3</v>
      </c>
      <c r="E3" s="2" t="s">
        <v>4</v>
      </c>
      <c r="F3" s="4" t="s">
        <v>6</v>
      </c>
      <c r="G3" s="5" t="s">
        <v>5</v>
      </c>
    </row>
    <row r="4" spans="1:15" x14ac:dyDescent="0.3">
      <c r="A4" s="6">
        <v>100</v>
      </c>
      <c r="B4" s="7">
        <v>32199</v>
      </c>
      <c r="C4" s="7">
        <v>31187</v>
      </c>
      <c r="D4" s="15">
        <v>10</v>
      </c>
      <c r="E4" s="18">
        <f>C4*100/B4</f>
        <v>96.857045249852476</v>
      </c>
      <c r="F4" s="12">
        <f>D4*100/B4</f>
        <v>3.1056865120034784E-2</v>
      </c>
      <c r="G4" s="21">
        <f>(B4-C4-D4)*100/B4</f>
        <v>3.1118978850274854</v>
      </c>
    </row>
    <row r="5" spans="1:15" x14ac:dyDescent="0.3">
      <c r="A5" s="8">
        <v>1000</v>
      </c>
      <c r="B5" s="1">
        <v>69169</v>
      </c>
      <c r="C5" s="1">
        <v>61513</v>
      </c>
      <c r="D5" s="16">
        <v>8</v>
      </c>
      <c r="E5" s="19">
        <f t="shared" ref="E5:E8" si="0">C5*100/B5</f>
        <v>88.931457733955966</v>
      </c>
      <c r="F5" s="11">
        <f t="shared" ref="F5:F8" si="1">D5*100/B5</f>
        <v>1.1565874886148419E-2</v>
      </c>
      <c r="G5" s="22">
        <f t="shared" ref="G5:G8" si="2">(B5-C5-D5)*100/B5</f>
        <v>11.056976391157889</v>
      </c>
      <c r="I5" s="61"/>
      <c r="J5" s="61"/>
      <c r="K5" s="61"/>
      <c r="L5" s="61"/>
      <c r="M5" s="61"/>
      <c r="N5" s="61"/>
      <c r="O5" s="61"/>
    </row>
    <row r="6" spans="1:15" x14ac:dyDescent="0.3">
      <c r="A6" s="8">
        <v>10000</v>
      </c>
      <c r="B6" s="1">
        <v>249750</v>
      </c>
      <c r="C6" s="1">
        <v>44148</v>
      </c>
      <c r="D6" s="16">
        <v>8</v>
      </c>
      <c r="E6" s="19">
        <f t="shared" si="0"/>
        <v>17.676876876876875</v>
      </c>
      <c r="F6" s="11">
        <f t="shared" si="1"/>
        <v>3.2032032032032033E-3</v>
      </c>
      <c r="G6" s="22">
        <f t="shared" si="2"/>
        <v>82.319919919919926</v>
      </c>
      <c r="I6" s="61"/>
      <c r="J6" s="61"/>
      <c r="K6" s="61"/>
      <c r="L6" s="61"/>
      <c r="M6" s="61"/>
      <c r="N6" s="61"/>
      <c r="O6" s="61"/>
    </row>
    <row r="7" spans="1:15" x14ac:dyDescent="0.3">
      <c r="A7" s="8">
        <v>100000</v>
      </c>
      <c r="B7" s="1">
        <v>2518307</v>
      </c>
      <c r="C7" s="1">
        <v>141137</v>
      </c>
      <c r="D7" s="16">
        <v>4</v>
      </c>
      <c r="E7" s="19">
        <f t="shared" si="0"/>
        <v>5.6044398081727129</v>
      </c>
      <c r="F7" s="11">
        <f t="shared" si="1"/>
        <v>1.5883686937295571E-4</v>
      </c>
      <c r="G7" s="22">
        <f t="shared" si="2"/>
        <v>94.395401354957912</v>
      </c>
      <c r="I7" s="61"/>
      <c r="J7" s="62"/>
      <c r="K7" s="61"/>
      <c r="L7" s="61"/>
      <c r="M7" s="61"/>
      <c r="N7" s="61"/>
      <c r="O7" s="61"/>
    </row>
    <row r="8" spans="1:15" ht="15" thickBot="1" x14ac:dyDescent="0.35">
      <c r="A8" s="9">
        <v>1000000</v>
      </c>
      <c r="B8" s="10">
        <v>26550318</v>
      </c>
      <c r="C8" s="10">
        <v>990079</v>
      </c>
      <c r="D8" s="17">
        <v>12</v>
      </c>
      <c r="E8" s="20">
        <f t="shared" si="0"/>
        <v>3.7290664465864403</v>
      </c>
      <c r="F8" s="13">
        <f t="shared" si="1"/>
        <v>4.5197198768014757E-5</v>
      </c>
      <c r="G8" s="23">
        <f t="shared" si="2"/>
        <v>96.270888356214797</v>
      </c>
      <c r="I8" s="61"/>
      <c r="J8" s="62"/>
      <c r="K8" s="63"/>
      <c r="L8" s="63"/>
      <c r="M8" s="63"/>
      <c r="N8" s="63"/>
      <c r="O8" s="61"/>
    </row>
    <row r="9" spans="1:15" x14ac:dyDescent="0.3">
      <c r="I9" s="61"/>
      <c r="J9" s="61"/>
      <c r="K9" s="61"/>
      <c r="L9" s="61"/>
      <c r="M9" s="61"/>
      <c r="N9" s="61"/>
      <c r="O9" s="61"/>
    </row>
    <row r="10" spans="1:15" x14ac:dyDescent="0.3">
      <c r="I10" s="61"/>
      <c r="J10" s="61"/>
      <c r="K10" s="61"/>
      <c r="L10" s="61"/>
      <c r="M10" s="61"/>
      <c r="N10" s="61"/>
      <c r="O10" s="61"/>
    </row>
    <row r="12" spans="1:15" x14ac:dyDescent="0.3">
      <c r="A12" t="s">
        <v>21</v>
      </c>
    </row>
    <row r="13" spans="1:15" ht="15" thickBot="1" x14ac:dyDescent="0.35">
      <c r="B13" s="26"/>
    </row>
    <row r="14" spans="1:15" ht="15" thickBot="1" x14ac:dyDescent="0.35">
      <c r="C14" s="55" t="s">
        <v>8</v>
      </c>
      <c r="D14" s="56"/>
      <c r="E14" s="56"/>
      <c r="F14" s="57"/>
    </row>
    <row r="15" spans="1:15" ht="15" thickBot="1" x14ac:dyDescent="0.35">
      <c r="C15" s="28" t="s">
        <v>10</v>
      </c>
      <c r="D15" s="29" t="s">
        <v>11</v>
      </c>
      <c r="E15" s="30" t="s">
        <v>12</v>
      </c>
      <c r="F15" s="41" t="s">
        <v>13</v>
      </c>
    </row>
    <row r="16" spans="1:15" ht="14.4" customHeight="1" x14ac:dyDescent="0.3">
      <c r="A16" s="58" t="s">
        <v>9</v>
      </c>
      <c r="B16" s="33" t="s">
        <v>14</v>
      </c>
      <c r="C16" s="47">
        <v>1263636</v>
      </c>
      <c r="D16" s="36">
        <v>42751290</v>
      </c>
      <c r="E16" s="36">
        <v>297546101</v>
      </c>
      <c r="F16" s="37">
        <v>41016667</v>
      </c>
    </row>
    <row r="17" spans="1:6" x14ac:dyDescent="0.3">
      <c r="A17" s="59"/>
      <c r="B17" s="34" t="s">
        <v>15</v>
      </c>
      <c r="C17" s="48">
        <v>672418</v>
      </c>
      <c r="D17" s="42">
        <v>21759807</v>
      </c>
      <c r="E17" s="42">
        <v>152061820</v>
      </c>
      <c r="F17" s="43">
        <v>21777953</v>
      </c>
    </row>
    <row r="18" spans="1:6" x14ac:dyDescent="0.3">
      <c r="A18" s="59"/>
      <c r="B18" s="34" t="s">
        <v>16</v>
      </c>
      <c r="C18" s="48">
        <v>438778</v>
      </c>
      <c r="D18" s="42">
        <v>8947910</v>
      </c>
      <c r="E18" s="42">
        <v>62340913</v>
      </c>
      <c r="F18" s="43">
        <v>8964249</v>
      </c>
    </row>
    <row r="19" spans="1:6" x14ac:dyDescent="0.3">
      <c r="A19" s="59"/>
      <c r="B19" s="34" t="s">
        <v>17</v>
      </c>
      <c r="C19" s="48">
        <v>199739</v>
      </c>
      <c r="D19" s="42">
        <v>4861154</v>
      </c>
      <c r="E19" s="42">
        <v>32432616</v>
      </c>
      <c r="F19" s="43">
        <v>6489488</v>
      </c>
    </row>
    <row r="20" spans="1:6" x14ac:dyDescent="0.3">
      <c r="A20" s="59"/>
      <c r="B20" s="34" t="s">
        <v>25</v>
      </c>
      <c r="C20" s="31">
        <v>136803</v>
      </c>
      <c r="D20" s="1">
        <v>2574804</v>
      </c>
      <c r="E20" s="1">
        <v>17538185</v>
      </c>
      <c r="F20" s="24">
        <v>4241715</v>
      </c>
    </row>
    <row r="21" spans="1:6" x14ac:dyDescent="0.3">
      <c r="A21" s="59"/>
      <c r="B21" s="34" t="s">
        <v>18</v>
      </c>
      <c r="C21" s="48">
        <v>376345</v>
      </c>
      <c r="D21" s="42">
        <v>11117610</v>
      </c>
      <c r="E21" s="42">
        <v>78551955</v>
      </c>
      <c r="F21" s="43">
        <v>11928674</v>
      </c>
    </row>
    <row r="22" spans="1:6" x14ac:dyDescent="0.3">
      <c r="A22" s="59"/>
      <c r="B22" s="34" t="s">
        <v>19</v>
      </c>
      <c r="C22" s="48">
        <v>171458</v>
      </c>
      <c r="D22" s="42">
        <v>2231715</v>
      </c>
      <c r="E22" s="42">
        <v>15423609</v>
      </c>
      <c r="F22" s="43">
        <v>3803131</v>
      </c>
    </row>
    <row r="23" spans="1:6" x14ac:dyDescent="0.3">
      <c r="A23" s="59"/>
      <c r="B23" s="34" t="s">
        <v>20</v>
      </c>
      <c r="C23" s="48">
        <v>101449</v>
      </c>
      <c r="D23" s="42">
        <v>912872</v>
      </c>
      <c r="E23" s="42">
        <v>5936216</v>
      </c>
      <c r="F23" s="43">
        <v>2595140</v>
      </c>
    </row>
    <row r="24" spans="1:6" ht="15" thickBot="1" x14ac:dyDescent="0.35">
      <c r="A24" s="60"/>
      <c r="B24" s="35" t="s">
        <v>24</v>
      </c>
      <c r="C24" s="32">
        <v>97589</v>
      </c>
      <c r="D24" s="10">
        <v>878436</v>
      </c>
      <c r="E24" s="10">
        <v>3438741</v>
      </c>
      <c r="F24" s="25">
        <v>2272247</v>
      </c>
    </row>
    <row r="25" spans="1:6" x14ac:dyDescent="0.3">
      <c r="A25" s="27"/>
    </row>
    <row r="26" spans="1:6" x14ac:dyDescent="0.3">
      <c r="A26" s="27"/>
    </row>
    <row r="27" spans="1:6" x14ac:dyDescent="0.3">
      <c r="A27" s="27"/>
    </row>
    <row r="28" spans="1:6" x14ac:dyDescent="0.3">
      <c r="A28" t="s">
        <v>22</v>
      </c>
    </row>
    <row r="29" spans="1:6" ht="15" thickBot="1" x14ac:dyDescent="0.35"/>
    <row r="30" spans="1:6" ht="15" thickBot="1" x14ac:dyDescent="0.35">
      <c r="C30" s="55" t="s">
        <v>8</v>
      </c>
      <c r="D30" s="56"/>
      <c r="E30" s="56"/>
      <c r="F30" s="57"/>
    </row>
    <row r="31" spans="1:6" ht="15" thickBot="1" x14ac:dyDescent="0.35">
      <c r="C31" s="28" t="s">
        <v>10</v>
      </c>
      <c r="D31" s="29" t="s">
        <v>11</v>
      </c>
      <c r="E31" s="30" t="s">
        <v>12</v>
      </c>
      <c r="F31" s="41" t="s">
        <v>13</v>
      </c>
    </row>
    <row r="32" spans="1:6" x14ac:dyDescent="0.3">
      <c r="A32" s="58" t="s">
        <v>9</v>
      </c>
      <c r="B32" s="33" t="s">
        <v>14</v>
      </c>
      <c r="C32" s="44">
        <f>C16/C16</f>
        <v>1</v>
      </c>
      <c r="D32" s="49">
        <f>D16/D16</f>
        <v>1</v>
      </c>
      <c r="E32" s="49">
        <f t="shared" ref="E32:F32" si="3">E16/E16</f>
        <v>1</v>
      </c>
      <c r="F32" s="50">
        <f t="shared" si="3"/>
        <v>1</v>
      </c>
    </row>
    <row r="33" spans="1:6" x14ac:dyDescent="0.3">
      <c r="A33" s="59"/>
      <c r="B33" s="34" t="s">
        <v>15</v>
      </c>
      <c r="C33" s="45">
        <f>C16/C17</f>
        <v>1.8792417811539845</v>
      </c>
      <c r="D33" s="51">
        <f t="shared" ref="D33:F33" si="4">D16/D17</f>
        <v>1.9646906794715597</v>
      </c>
      <c r="E33" s="51">
        <f t="shared" si="4"/>
        <v>1.9567443096498516</v>
      </c>
      <c r="F33" s="52">
        <f t="shared" si="4"/>
        <v>1.8834032289444282</v>
      </c>
    </row>
    <row r="34" spans="1:6" x14ac:dyDescent="0.3">
      <c r="A34" s="59"/>
      <c r="B34" s="34" t="s">
        <v>16</v>
      </c>
      <c r="C34" s="45">
        <f>C$16/C18</f>
        <v>2.8798982629028802</v>
      </c>
      <c r="D34" s="51">
        <f t="shared" ref="D34:F34" si="5">D$16/D18</f>
        <v>4.7777961557503374</v>
      </c>
      <c r="E34" s="51">
        <f t="shared" si="5"/>
        <v>4.7728864830709172</v>
      </c>
      <c r="F34" s="52">
        <f t="shared" si="5"/>
        <v>4.5755831860538461</v>
      </c>
    </row>
    <row r="35" spans="1:6" x14ac:dyDescent="0.3">
      <c r="A35" s="59"/>
      <c r="B35" s="34" t="s">
        <v>17</v>
      </c>
      <c r="C35" s="45">
        <f t="shared" ref="C35:F35" si="6">C$16/C19</f>
        <v>6.3264359989786669</v>
      </c>
      <c r="D35" s="51">
        <f t="shared" si="6"/>
        <v>8.794473493331008</v>
      </c>
      <c r="E35" s="51">
        <f t="shared" si="6"/>
        <v>9.1742861877068442</v>
      </c>
      <c r="F35" s="52">
        <f t="shared" si="6"/>
        <v>6.3204781332518065</v>
      </c>
    </row>
    <row r="36" spans="1:6" x14ac:dyDescent="0.3">
      <c r="A36" s="59"/>
      <c r="B36" s="34" t="s">
        <v>25</v>
      </c>
      <c r="C36" s="45">
        <f t="shared" ref="C36:F36" si="7">C$16/C20</f>
        <v>9.2369026995022043</v>
      </c>
      <c r="D36" s="51">
        <f t="shared" si="7"/>
        <v>16.603706534555641</v>
      </c>
      <c r="E36" s="51">
        <f t="shared" si="7"/>
        <v>16.965615370119544</v>
      </c>
      <c r="F36" s="52">
        <f t="shared" si="7"/>
        <v>9.6698309528103614</v>
      </c>
    </row>
    <row r="37" spans="1:6" x14ac:dyDescent="0.3">
      <c r="A37" s="59"/>
      <c r="B37" s="34" t="s">
        <v>18</v>
      </c>
      <c r="C37" s="45">
        <f t="shared" ref="C37:F37" si="8">C$16/C21</f>
        <v>3.3576532171279014</v>
      </c>
      <c r="D37" s="51">
        <f t="shared" si="8"/>
        <v>3.8453669448739434</v>
      </c>
      <c r="E37" s="51">
        <f t="shared" si="8"/>
        <v>3.7878891874810754</v>
      </c>
      <c r="F37" s="52">
        <f t="shared" si="8"/>
        <v>3.4384934151105142</v>
      </c>
    </row>
    <row r="38" spans="1:6" x14ac:dyDescent="0.3">
      <c r="A38" s="59"/>
      <c r="B38" s="34" t="s">
        <v>19</v>
      </c>
      <c r="C38" s="45">
        <f t="shared" ref="C38:F38" si="9">C$16/C22</f>
        <v>7.3699448261381795</v>
      </c>
      <c r="D38" s="51">
        <f t="shared" si="9"/>
        <v>19.156249789959741</v>
      </c>
      <c r="E38" s="51">
        <f t="shared" si="9"/>
        <v>19.291600364091181</v>
      </c>
      <c r="F38" s="52">
        <f t="shared" si="9"/>
        <v>10.784973486319561</v>
      </c>
    </row>
    <row r="39" spans="1:6" x14ac:dyDescent="0.3">
      <c r="A39" s="59"/>
      <c r="B39" s="34" t="s">
        <v>20</v>
      </c>
      <c r="C39" s="45">
        <f t="shared" ref="C39:F39" si="10">C$16/C23</f>
        <v>12.45587438023046</v>
      </c>
      <c r="D39" s="51">
        <f t="shared" si="10"/>
        <v>46.83163685598857</v>
      </c>
      <c r="E39" s="51">
        <f t="shared" si="10"/>
        <v>50.12386695497603</v>
      </c>
      <c r="F39" s="52">
        <f t="shared" si="10"/>
        <v>15.805184691384666</v>
      </c>
    </row>
    <row r="40" spans="1:6" ht="15" thickBot="1" x14ac:dyDescent="0.35">
      <c r="A40" s="60"/>
      <c r="B40" s="35" t="s">
        <v>24</v>
      </c>
      <c r="C40" s="46">
        <f t="shared" ref="C40:F40" si="11">C$16/C24</f>
        <v>12.948549529147753</v>
      </c>
      <c r="D40" s="53">
        <f t="shared" si="11"/>
        <v>48.667506796169555</v>
      </c>
      <c r="E40" s="53">
        <f t="shared" si="11"/>
        <v>86.52762769862575</v>
      </c>
      <c r="F40" s="54">
        <f t="shared" si="11"/>
        <v>18.051148048605633</v>
      </c>
    </row>
    <row r="44" spans="1:6" x14ac:dyDescent="0.3">
      <c r="A44" t="s">
        <v>23</v>
      </c>
    </row>
    <row r="45" spans="1:6" ht="15" thickBot="1" x14ac:dyDescent="0.35"/>
    <row r="46" spans="1:6" ht="15" thickBot="1" x14ac:dyDescent="0.35">
      <c r="C46" s="55" t="s">
        <v>8</v>
      </c>
      <c r="D46" s="56"/>
      <c r="E46" s="56"/>
      <c r="F46" s="57"/>
    </row>
    <row r="47" spans="1:6" ht="15" thickBot="1" x14ac:dyDescent="0.35">
      <c r="C47" s="28" t="s">
        <v>10</v>
      </c>
      <c r="D47" s="29" t="s">
        <v>11</v>
      </c>
      <c r="E47" s="30" t="s">
        <v>12</v>
      </c>
      <c r="F47" s="41" t="s">
        <v>13</v>
      </c>
    </row>
    <row r="48" spans="1:6" x14ac:dyDescent="0.3">
      <c r="A48" s="58" t="s">
        <v>9</v>
      </c>
      <c r="B48" s="38" t="s">
        <v>14</v>
      </c>
      <c r="C48" s="44">
        <f>C32/1</f>
        <v>1</v>
      </c>
      <c r="D48" s="49">
        <f t="shared" ref="D48:F48" si="12">D32/1</f>
        <v>1</v>
      </c>
      <c r="E48" s="49">
        <f t="shared" si="12"/>
        <v>1</v>
      </c>
      <c r="F48" s="50">
        <f t="shared" si="12"/>
        <v>1</v>
      </c>
    </row>
    <row r="49" spans="1:6" x14ac:dyDescent="0.3">
      <c r="A49" s="59"/>
      <c r="B49" s="39" t="s">
        <v>15</v>
      </c>
      <c r="C49" s="45">
        <f>C33/2</f>
        <v>0.93962089057699227</v>
      </c>
      <c r="D49" s="51">
        <f t="shared" ref="D49:F49" si="13">D33/2</f>
        <v>0.98234533973577987</v>
      </c>
      <c r="E49" s="51">
        <f t="shared" si="13"/>
        <v>0.97837215482492579</v>
      </c>
      <c r="F49" s="52">
        <f t="shared" si="13"/>
        <v>0.94170161447221412</v>
      </c>
    </row>
    <row r="50" spans="1:6" x14ac:dyDescent="0.3">
      <c r="A50" s="59"/>
      <c r="B50" s="39" t="s">
        <v>16</v>
      </c>
      <c r="C50" s="45">
        <f>C34/5</f>
        <v>0.57597965258057604</v>
      </c>
      <c r="D50" s="51">
        <f t="shared" ref="D50:F50" si="14">D34/5</f>
        <v>0.95555923115006747</v>
      </c>
      <c r="E50" s="51">
        <f t="shared" si="14"/>
        <v>0.95457729661418345</v>
      </c>
      <c r="F50" s="52">
        <f t="shared" si="14"/>
        <v>0.91511663721076919</v>
      </c>
    </row>
    <row r="51" spans="1:6" x14ac:dyDescent="0.3">
      <c r="A51" s="59"/>
      <c r="B51" s="39" t="s">
        <v>17</v>
      </c>
      <c r="C51" s="45">
        <f>C35/10</f>
        <v>0.63264359989786667</v>
      </c>
      <c r="D51" s="51">
        <f t="shared" ref="D51:F51" si="15">D35/10</f>
        <v>0.87944734933310076</v>
      </c>
      <c r="E51" s="51">
        <f t="shared" si="15"/>
        <v>0.91742861877068438</v>
      </c>
      <c r="F51" s="52">
        <f t="shared" si="15"/>
        <v>0.63204781332518067</v>
      </c>
    </row>
    <row r="52" spans="1:6" x14ac:dyDescent="0.3">
      <c r="A52" s="59"/>
      <c r="B52" s="39" t="s">
        <v>25</v>
      </c>
      <c r="C52" s="45">
        <f>C36/20</f>
        <v>0.46184513497511021</v>
      </c>
      <c r="D52" s="51">
        <f t="shared" ref="D52:F52" si="16">D36/20</f>
        <v>0.83018532672778211</v>
      </c>
      <c r="E52" s="51">
        <f t="shared" si="16"/>
        <v>0.84828076850597722</v>
      </c>
      <c r="F52" s="52">
        <f t="shared" si="16"/>
        <v>0.48349154764051805</v>
      </c>
    </row>
    <row r="53" spans="1:6" x14ac:dyDescent="0.3">
      <c r="A53" s="59"/>
      <c r="B53" s="39" t="s">
        <v>18</v>
      </c>
      <c r="C53" s="45">
        <f>C37/4</f>
        <v>0.83941330428197536</v>
      </c>
      <c r="D53" s="51">
        <f t="shared" ref="D53:F53" si="17">D37/4</f>
        <v>0.96134173621848584</v>
      </c>
      <c r="E53" s="51">
        <f t="shared" si="17"/>
        <v>0.94697229687026885</v>
      </c>
      <c r="F53" s="52">
        <f t="shared" si="17"/>
        <v>0.85962335377762855</v>
      </c>
    </row>
    <row r="54" spans="1:6" x14ac:dyDescent="0.3">
      <c r="A54" s="59"/>
      <c r="B54" s="39" t="s">
        <v>19</v>
      </c>
      <c r="C54" s="45">
        <f>C38/25</f>
        <v>0.29479779304552717</v>
      </c>
      <c r="D54" s="51">
        <f t="shared" ref="D54:F54" si="18">D38/25</f>
        <v>0.76624999159838969</v>
      </c>
      <c r="E54" s="51">
        <f t="shared" si="18"/>
        <v>0.77166401456364719</v>
      </c>
      <c r="F54" s="52">
        <f t="shared" si="18"/>
        <v>0.43139893945278246</v>
      </c>
    </row>
    <row r="55" spans="1:6" x14ac:dyDescent="0.3">
      <c r="A55" s="59"/>
      <c r="B55" s="39" t="s">
        <v>20</v>
      </c>
      <c r="C55" s="45">
        <f>C39/100</f>
        <v>0.1245587438023046</v>
      </c>
      <c r="D55" s="51">
        <f t="shared" ref="D55:F55" si="19">D39/100</f>
        <v>0.46831636855988568</v>
      </c>
      <c r="E55" s="51">
        <f t="shared" si="19"/>
        <v>0.50123866954976026</v>
      </c>
      <c r="F55" s="52">
        <f t="shared" si="19"/>
        <v>0.15805184691384666</v>
      </c>
    </row>
    <row r="56" spans="1:6" ht="15" thickBot="1" x14ac:dyDescent="0.35">
      <c r="A56" s="60"/>
      <c r="B56" s="40" t="s">
        <v>24</v>
      </c>
      <c r="C56" s="46">
        <f>C40/400</f>
        <v>3.2371373822869386E-2</v>
      </c>
      <c r="D56" s="53">
        <f t="shared" ref="D56:F56" si="20">D40/400</f>
        <v>0.12166876699042389</v>
      </c>
      <c r="E56" s="53">
        <f t="shared" si="20"/>
        <v>0.21631906924656438</v>
      </c>
      <c r="F56" s="54">
        <f t="shared" si="20"/>
        <v>4.5127870121514084E-2</v>
      </c>
    </row>
  </sheetData>
  <mergeCells count="6">
    <mergeCell ref="C30:F30"/>
    <mergeCell ref="A32:A40"/>
    <mergeCell ref="C46:F46"/>
    <mergeCell ref="A48:A56"/>
    <mergeCell ref="C14:F14"/>
    <mergeCell ref="A16:A24"/>
  </mergeCells>
  <pageMargins left="0.7" right="0.7" top="0.75" bottom="0.75" header="0.3" footer="0.3"/>
  <pageSetup paperSize="9" orientation="portrait" r:id="rId1"/>
  <ignoredErrors>
    <ignoredError sqref="C5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Frigo</dc:creator>
  <cp:lastModifiedBy>Andrea Frigo</cp:lastModifiedBy>
  <dcterms:created xsi:type="dcterms:W3CDTF">2015-06-05T18:17:20Z</dcterms:created>
  <dcterms:modified xsi:type="dcterms:W3CDTF">2023-02-09T10:31:14Z</dcterms:modified>
</cp:coreProperties>
</file>