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10" yWindow="405" windowWidth="23640" windowHeight="11685"/>
  </bookViews>
  <sheets>
    <sheet name="KNK_DAILY_UNDERTAKINGS" sheetId="1" r:id="rId1"/>
    <sheet name="AM" sheetId="2" r:id="rId2"/>
    <sheet name="PM" sheetId="3" r:id="rId3"/>
  </sheets>
  <calcPr calcId="144525"/>
  <fileRecoveryPr repairLoad="1"/>
</workbook>
</file>

<file path=xl/calcChain.xml><?xml version="1.0" encoding="utf-8"?>
<calcChain xmlns="http://schemas.openxmlformats.org/spreadsheetml/2006/main">
  <c r="U25" i="3" l="1"/>
  <c r="U24" i="3"/>
  <c r="U23" i="3"/>
  <c r="X22" i="3"/>
  <c r="Z22" i="3" s="1"/>
  <c r="U22" i="3"/>
  <c r="Y21" i="3"/>
  <c r="X21" i="3"/>
  <c r="Z21" i="3" s="1"/>
  <c r="U21" i="3"/>
  <c r="J21" i="3"/>
  <c r="K21" i="3" s="1"/>
  <c r="X20" i="3"/>
  <c r="Z20" i="3" s="1"/>
  <c r="U20" i="3"/>
  <c r="F20" i="3"/>
  <c r="F21" i="3" s="1"/>
  <c r="F22" i="3" s="1"/>
  <c r="F23" i="3" s="1"/>
  <c r="F24" i="3" s="1"/>
  <c r="F25" i="3" s="1"/>
  <c r="Y19" i="3"/>
  <c r="X19" i="3"/>
  <c r="Z19" i="3" s="1"/>
  <c r="U19" i="3"/>
  <c r="J19" i="3"/>
  <c r="K19" i="3" s="1"/>
  <c r="X18" i="3"/>
  <c r="Z18" i="3" s="1"/>
  <c r="U18" i="3"/>
  <c r="AA17" i="3"/>
  <c r="Y17" i="3"/>
  <c r="X17" i="3"/>
  <c r="Z17" i="3" s="1"/>
  <c r="U17" i="3"/>
  <c r="J17" i="3"/>
  <c r="K17" i="3" s="1"/>
  <c r="AA16" i="3"/>
  <c r="Y16" i="3"/>
  <c r="X16" i="3"/>
  <c r="Z16" i="3" s="1"/>
  <c r="U16" i="3"/>
  <c r="J16" i="3"/>
  <c r="K16" i="3" s="1"/>
  <c r="AA15" i="3"/>
  <c r="Y15" i="3"/>
  <c r="X15" i="3"/>
  <c r="Z15" i="3" s="1"/>
  <c r="U15" i="3"/>
  <c r="J15" i="3"/>
  <c r="K15" i="3" s="1"/>
  <c r="AA14" i="3"/>
  <c r="Y14" i="3"/>
  <c r="X14" i="3"/>
  <c r="Z14" i="3" s="1"/>
  <c r="U14" i="3"/>
  <c r="J14" i="3"/>
  <c r="K14" i="3" s="1"/>
  <c r="AA13" i="3"/>
  <c r="Y13" i="3"/>
  <c r="X13" i="3"/>
  <c r="Z13" i="3" s="1"/>
  <c r="U13" i="3"/>
  <c r="J13" i="3"/>
  <c r="K13" i="3" s="1"/>
  <c r="AA12" i="3"/>
  <c r="Y12" i="3"/>
  <c r="X12" i="3"/>
  <c r="Z12" i="3" s="1"/>
  <c r="U12" i="3"/>
  <c r="J12" i="3"/>
  <c r="K12" i="3" s="1"/>
  <c r="F12" i="3"/>
  <c r="F13" i="3" s="1"/>
  <c r="F14" i="3" s="1"/>
  <c r="F15" i="3" s="1"/>
  <c r="F16" i="3" s="1"/>
  <c r="F17" i="3" s="1"/>
  <c r="AA11" i="3"/>
  <c r="Y11" i="3"/>
  <c r="X11" i="3"/>
  <c r="Z11" i="3" s="1"/>
  <c r="U11" i="3"/>
  <c r="F4" i="3" s="1"/>
  <c r="J11" i="3"/>
  <c r="K11" i="3" s="1"/>
  <c r="X10" i="3"/>
  <c r="Z10" i="3" s="1"/>
  <c r="U10" i="3"/>
  <c r="X9" i="3"/>
  <c r="Z9" i="3" s="1"/>
  <c r="U9" i="3"/>
  <c r="F9" i="3"/>
  <c r="F10" i="3" s="1"/>
  <c r="X8" i="3"/>
  <c r="Z8" i="3" s="1"/>
  <c r="U8" i="3"/>
  <c r="U7" i="3"/>
  <c r="U6" i="3"/>
  <c r="T5" i="3"/>
  <c r="S5" i="3"/>
  <c r="R5" i="3"/>
  <c r="Q5" i="3"/>
  <c r="P5" i="3"/>
  <c r="O5" i="3"/>
  <c r="N5" i="3"/>
  <c r="M5" i="3"/>
  <c r="L5" i="3"/>
  <c r="U25" i="2"/>
  <c r="U24" i="2"/>
  <c r="U23" i="2"/>
  <c r="X22" i="2"/>
  <c r="Z22" i="2" s="1"/>
  <c r="U22" i="2"/>
  <c r="X21" i="2"/>
  <c r="Z21" i="2" s="1"/>
  <c r="U21" i="2"/>
  <c r="X20" i="2"/>
  <c r="Z20" i="2" s="1"/>
  <c r="U20" i="2"/>
  <c r="X19" i="2"/>
  <c r="Z19" i="2" s="1"/>
  <c r="U19" i="2"/>
  <c r="X18" i="2"/>
  <c r="Z18" i="2" s="1"/>
  <c r="U18" i="2"/>
  <c r="X17" i="2"/>
  <c r="Z17" i="2" s="1"/>
  <c r="U17" i="2"/>
  <c r="X16" i="2"/>
  <c r="Z16" i="2" s="1"/>
  <c r="U16" i="2"/>
  <c r="X15" i="2"/>
  <c r="Z15" i="2" s="1"/>
  <c r="U15" i="2"/>
  <c r="X14" i="2"/>
  <c r="Z14" i="2" s="1"/>
  <c r="U14" i="2"/>
  <c r="Z13" i="2"/>
  <c r="X13" i="2"/>
  <c r="U13" i="2"/>
  <c r="X12" i="2"/>
  <c r="U12" i="2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Z11" i="2"/>
  <c r="X11" i="2"/>
  <c r="U11" i="2"/>
  <c r="AA10" i="2"/>
  <c r="Y10" i="2"/>
  <c r="X10" i="2"/>
  <c r="Z10" i="2" s="1"/>
  <c r="U10" i="2"/>
  <c r="J10" i="2"/>
  <c r="K10" i="2" s="1"/>
  <c r="AA9" i="2"/>
  <c r="Y9" i="2"/>
  <c r="X9" i="2"/>
  <c r="Z9" i="2" s="1"/>
  <c r="U9" i="2"/>
  <c r="J9" i="2"/>
  <c r="K9" i="2" s="1"/>
  <c r="F9" i="2"/>
  <c r="F10" i="2" s="1"/>
  <c r="X8" i="2"/>
  <c r="AA8" i="2" s="1"/>
  <c r="U8" i="2"/>
  <c r="K8" i="2"/>
  <c r="J8" i="2"/>
  <c r="U7" i="2"/>
  <c r="U6" i="2"/>
  <c r="T5" i="2"/>
  <c r="S5" i="2"/>
  <c r="R5" i="2"/>
  <c r="Q5" i="2"/>
  <c r="P5" i="2"/>
  <c r="O5" i="2"/>
  <c r="N5" i="2"/>
  <c r="M5" i="2"/>
  <c r="L5" i="2"/>
  <c r="F4" i="2"/>
  <c r="I29" i="1"/>
  <c r="I30" i="1" s="1"/>
  <c r="D29" i="1"/>
  <c r="D30" i="1" s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B14" i="1"/>
  <c r="G13" i="1"/>
  <c r="H19" i="1" s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B5" i="1"/>
  <c r="B4" i="1"/>
  <c r="B13" i="1" s="1"/>
  <c r="C19" i="1" s="1"/>
  <c r="G3" i="1"/>
  <c r="B3" i="1"/>
  <c r="G2" i="1"/>
  <c r="B2" i="1"/>
  <c r="Z8" i="2" l="1"/>
  <c r="AA12" i="2"/>
  <c r="Y12" i="2"/>
  <c r="J12" i="2"/>
  <c r="K12" i="2" s="1"/>
  <c r="Y8" i="2"/>
  <c r="AA11" i="2"/>
  <c r="Y11" i="2"/>
  <c r="J11" i="2"/>
  <c r="Z12" i="2"/>
  <c r="AA13" i="2"/>
  <c r="Y13" i="2"/>
  <c r="J13" i="2"/>
  <c r="K13" i="2" s="1"/>
  <c r="J14" i="2"/>
  <c r="K14" i="2" s="1"/>
  <c r="Y14" i="2"/>
  <c r="AA14" i="2"/>
  <c r="J15" i="2"/>
  <c r="K15" i="2" s="1"/>
  <c r="Y15" i="2"/>
  <c r="AA15" i="2"/>
  <c r="J16" i="2"/>
  <c r="K16" i="2" s="1"/>
  <c r="Y16" i="2"/>
  <c r="AA16" i="2"/>
  <c r="J17" i="2"/>
  <c r="K17" i="2" s="1"/>
  <c r="Y17" i="2"/>
  <c r="AA17" i="2"/>
  <c r="J18" i="2"/>
  <c r="K18" i="2" s="1"/>
  <c r="Y18" i="2"/>
  <c r="AA18" i="2"/>
  <c r="J19" i="2"/>
  <c r="K19" i="2" s="1"/>
  <c r="Y19" i="2"/>
  <c r="AA19" i="2"/>
  <c r="J20" i="2"/>
  <c r="K20" i="2" s="1"/>
  <c r="Y20" i="2"/>
  <c r="AA20" i="2"/>
  <c r="J21" i="2"/>
  <c r="K21" i="2" s="1"/>
  <c r="Y21" i="2"/>
  <c r="AA21" i="2"/>
  <c r="J22" i="2"/>
  <c r="K22" i="2" s="1"/>
  <c r="Y22" i="2"/>
  <c r="AA22" i="2"/>
  <c r="J8" i="3"/>
  <c r="Y8" i="3"/>
  <c r="AA8" i="3"/>
  <c r="J9" i="3"/>
  <c r="K9" i="3" s="1"/>
  <c r="Y9" i="3"/>
  <c r="AA9" i="3"/>
  <c r="J10" i="3"/>
  <c r="K10" i="3" s="1"/>
  <c r="Y10" i="3"/>
  <c r="AA10" i="3"/>
  <c r="J18" i="3"/>
  <c r="K18" i="3" s="1"/>
  <c r="Y18" i="3"/>
  <c r="AA18" i="3"/>
  <c r="J20" i="3"/>
  <c r="K20" i="3" s="1"/>
  <c r="Y20" i="3"/>
  <c r="J22" i="3"/>
  <c r="K22" i="3" s="1"/>
  <c r="Y22" i="3"/>
  <c r="K8" i="3" l="1"/>
  <c r="J2" i="3"/>
  <c r="K11" i="2"/>
  <c r="J2" i="2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Oras sa pag sogod kini sab ang osob-osobon
	-KO 'N KAI WIFI INTERNET</t>
        </r>
      </text>
    </comment>
  </commentList>
</comments>
</file>

<file path=xl/sharedStrings.xml><?xml version="1.0" encoding="utf-8"?>
<sst xmlns="http://schemas.openxmlformats.org/spreadsheetml/2006/main" count="153" uniqueCount="50">
  <si>
    <t>TIME RANGE</t>
  </si>
  <si>
    <t>8:00AM - 4:00PM</t>
  </si>
  <si>
    <t>4:00PM - 12:00AM</t>
  </si>
  <si>
    <t>OPERATOR</t>
  </si>
  <si>
    <t>DATE</t>
  </si>
  <si>
    <t>REMARKS</t>
  </si>
  <si>
    <t>All Total</t>
  </si>
  <si>
    <t>Wifi</t>
  </si>
  <si>
    <t>Log In</t>
  </si>
  <si>
    <t>photocopy</t>
  </si>
  <si>
    <t>photoID</t>
  </si>
  <si>
    <t>Download</t>
  </si>
  <si>
    <t>encode</t>
  </si>
  <si>
    <t>charge</t>
  </si>
  <si>
    <t>scan</t>
  </si>
  <si>
    <t>print</t>
  </si>
  <si>
    <t>Total</t>
  </si>
  <si>
    <t>Samuel Betio™</t>
  </si>
  <si>
    <t>V2.001</t>
  </si>
  <si>
    <t>x384</t>
  </si>
  <si>
    <t>JERWIN™</t>
  </si>
  <si>
    <t>Samuel</t>
  </si>
  <si>
    <t xml:space="preserve">JERWIN
</t>
  </si>
  <si>
    <t>Log in</t>
  </si>
  <si>
    <t>30 minutes</t>
  </si>
  <si>
    <t>Star time:</t>
  </si>
  <si>
    <t>pd</t>
  </si>
  <si>
    <t>x359</t>
  </si>
  <si>
    <t>Spoilage</t>
  </si>
  <si>
    <t>Scan</t>
  </si>
  <si>
    <t>Lap time</t>
  </si>
  <si>
    <t>x390</t>
  </si>
  <si>
    <t>40 min.</t>
  </si>
  <si>
    <t>PC</t>
  </si>
  <si>
    <t>Per Hour</t>
  </si>
  <si>
    <t>tubig</t>
  </si>
  <si>
    <t>Total:</t>
  </si>
  <si>
    <t>P5 20min.</t>
  </si>
  <si>
    <t>P8</t>
  </si>
  <si>
    <t xml:space="preserve">P10
</t>
  </si>
  <si>
    <t>P10</t>
  </si>
  <si>
    <t>15 per hours</t>
  </si>
  <si>
    <t>collectibles</t>
  </si>
  <si>
    <t>bond paper</t>
  </si>
  <si>
    <t xml:space="preserve">Lap Time </t>
  </si>
  <si>
    <t>TOTAL</t>
  </si>
  <si>
    <t>BREAKDOWN</t>
  </si>
  <si>
    <t>Bills:</t>
  </si>
  <si>
    <t>Coins: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</si>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</sst>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;\(#,##0.00\)"/>
    <numFmt numFmtId="166" formatCode="&quot;$&quot;#,##0.00"/>
  </numFmts>
  <fonts count="37">
    <font>
      <sz val="10"/>
      <color rgb="FF000000"/>
      <name val="Arial"/>
    </font>
    <font>
      <b/>
      <sz val="10"/>
      <color rgb="FF000000"/>
      <name val="Comic Sans MS"/>
    </font>
    <font>
      <sz val="10"/>
      <color theme="1"/>
      <name val="Arial"/>
    </font>
    <font>
      <b/>
      <sz val="10"/>
      <color theme="1"/>
      <name val="Comic Sans MS"/>
    </font>
    <font>
      <sz val="10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0"/>
      <color rgb="FF00FF00"/>
      <name val="Arial"/>
    </font>
    <font>
      <b/>
      <sz val="14"/>
      <color rgb="FF000000"/>
      <name val="Arial"/>
    </font>
    <font>
      <b/>
      <sz val="14"/>
      <color rgb="FF00FF00"/>
      <name val="Arial"/>
    </font>
    <font>
      <b/>
      <sz val="11"/>
      <color rgb="FF000000"/>
      <name val="Comic Sans MS"/>
    </font>
    <font>
      <sz val="10"/>
      <color rgb="FF000000"/>
      <name val="Roboto"/>
    </font>
    <font>
      <b/>
      <sz val="14"/>
      <name val="Courier New"/>
    </font>
    <font>
      <b/>
      <sz val="14"/>
      <color theme="1"/>
      <name val="Courier New"/>
    </font>
    <font>
      <b/>
      <sz val="11"/>
      <color theme="1"/>
      <name val="Arial"/>
    </font>
    <font>
      <sz val="10"/>
      <color rgb="FF000000"/>
      <name val="Arial"/>
    </font>
    <font>
      <b/>
      <sz val="10"/>
      <color rgb="FF000000"/>
      <name val="Roboto"/>
    </font>
    <font>
      <b/>
      <sz val="11"/>
      <color rgb="FF000000"/>
      <name val="Arial"/>
    </font>
    <font>
      <sz val="12"/>
      <color rgb="FF000000"/>
      <name val="Comic Sans MS"/>
    </font>
    <font>
      <b/>
      <sz val="14"/>
      <color rgb="FFFF0000"/>
      <name val="Arial"/>
    </font>
    <font>
      <sz val="11"/>
      <color rgb="FF000000"/>
      <name val="Comic Sans MS"/>
    </font>
    <font>
      <b/>
      <sz val="10"/>
      <color theme="1"/>
      <name val="Arial"/>
    </font>
    <font>
      <b/>
      <sz val="10"/>
      <color rgb="FF274E13"/>
      <name val="Arial"/>
    </font>
    <font>
      <b/>
      <sz val="10"/>
      <name val="Arial"/>
    </font>
    <font>
      <sz val="10"/>
      <color rgb="FF000000"/>
      <name val="Comic Sans MS"/>
    </font>
    <font>
      <b/>
      <sz val="12"/>
      <color theme="1"/>
      <name val="Arial"/>
    </font>
    <font>
      <sz val="11"/>
      <color theme="1"/>
      <name val="Arial"/>
    </font>
    <font>
      <sz val="10"/>
      <name val="Arial"/>
    </font>
    <font>
      <b/>
      <sz val="9"/>
      <color rgb="FF000000"/>
      <name val="Comic Sans MS"/>
    </font>
    <font>
      <sz val="9"/>
      <color rgb="FF000000"/>
      <name val="Comic Sans MS"/>
    </font>
    <font>
      <sz val="11"/>
      <color rgb="FF65B045"/>
      <name val="Arial"/>
    </font>
    <font>
      <b/>
      <sz val="11"/>
      <color rgb="FFFF0000"/>
      <name val="Arial"/>
    </font>
    <font>
      <sz val="10"/>
      <color theme="1"/>
      <name val="Comic Sans MS"/>
    </font>
    <font>
      <sz val="11"/>
      <color rgb="FFF7981D"/>
      <name val="Arial"/>
    </font>
    <font>
      <b/>
      <sz val="11"/>
      <color theme="1"/>
      <name val="Comic Sans MS"/>
    </font>
    <font>
      <sz val="11"/>
      <color rgb="FF000000"/>
      <name val="Arial"/>
    </font>
    <font>
      <b/>
      <sz val="12"/>
      <color rgb="FF000000"/>
      <name val="Comic Sans MS"/>
    </font>
  </fonts>
  <fills count="1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1155CC"/>
        <bgColor rgb="FF1155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textRotation="90"/>
    </xf>
    <xf numFmtId="14" fontId="2" fillId="0" borderId="0" xfId="0" applyNumberFormat="1" applyFont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2" fillId="0" borderId="0" xfId="0" applyFont="1"/>
    <xf numFmtId="0" fontId="2" fillId="0" borderId="0" xfId="0" applyFont="1"/>
    <xf numFmtId="0" fontId="5" fillId="0" borderId="0" xfId="0" applyFont="1" applyAlignment="1"/>
    <xf numFmtId="0" fontId="3" fillId="0" borderId="1" xfId="0" applyFont="1" applyBorder="1" applyAlignment="1"/>
    <xf numFmtId="14" fontId="7" fillId="2" borderId="0" xfId="0" applyNumberFormat="1" applyFont="1" applyFill="1" applyAlignment="1">
      <alignment textRotation="45"/>
    </xf>
    <xf numFmtId="0" fontId="2" fillId="3" borderId="0" xfId="0" applyFont="1" applyFill="1" applyAlignment="1"/>
    <xf numFmtId="0" fontId="10" fillId="0" borderId="1" xfId="0" applyFont="1" applyBorder="1" applyAlignment="1"/>
    <xf numFmtId="0" fontId="10" fillId="6" borderId="1" xfId="0" applyFont="1" applyFill="1" applyBorder="1" applyAlignment="1">
      <alignment horizontal="right"/>
    </xf>
    <xf numFmtId="0" fontId="2" fillId="0" borderId="0" xfId="0" applyFont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10" fillId="0" borderId="1" xfId="0" applyFont="1" applyBorder="1" applyAlignment="1"/>
    <xf numFmtId="14" fontId="7" fillId="2" borderId="0" xfId="0" applyNumberFormat="1" applyFont="1" applyFill="1" applyAlignment="1"/>
    <xf numFmtId="165" fontId="9" fillId="2" borderId="0" xfId="0" applyNumberFormat="1" applyFont="1" applyFill="1" applyAlignment="1">
      <alignment horizontal="right"/>
    </xf>
    <xf numFmtId="0" fontId="9" fillId="2" borderId="0" xfId="0" applyFont="1" applyFill="1" applyAlignment="1"/>
    <xf numFmtId="0" fontId="10" fillId="0" borderId="1" xfId="0" applyFont="1" applyBorder="1" applyAlignment="1">
      <alignment horizontal="left"/>
    </xf>
    <xf numFmtId="0" fontId="2" fillId="3" borderId="0" xfId="0" applyFont="1" applyFill="1" applyAlignment="1"/>
    <xf numFmtId="19" fontId="17" fillId="8" borderId="0" xfId="0" applyNumberFormat="1" applyFont="1" applyFill="1" applyAlignment="1">
      <alignment horizontal="right"/>
    </xf>
    <xf numFmtId="0" fontId="2" fillId="0" borderId="0" xfId="0" applyFont="1" applyAlignment="1"/>
    <xf numFmtId="0" fontId="19" fillId="0" borderId="0" xfId="0" applyFont="1" applyAlignment="1">
      <alignment textRotation="45"/>
    </xf>
    <xf numFmtId="166" fontId="21" fillId="0" borderId="0" xfId="0" applyNumberFormat="1" applyFont="1" applyAlignment="1"/>
    <xf numFmtId="0" fontId="11" fillId="7" borderId="0" xfId="0" applyFont="1" applyFill="1" applyAlignment="1"/>
    <xf numFmtId="3" fontId="21" fillId="9" borderId="0" xfId="0" applyNumberFormat="1" applyFont="1" applyFill="1" applyAlignment="1"/>
    <xf numFmtId="0" fontId="20" fillId="0" borderId="4" xfId="0" applyFont="1" applyBorder="1" applyAlignment="1"/>
    <xf numFmtId="0" fontId="21" fillId="10" borderId="0" xfId="0" applyFont="1" applyFill="1" applyAlignment="1">
      <alignment horizontal="right"/>
    </xf>
    <xf numFmtId="0" fontId="21" fillId="10" borderId="0" xfId="0" applyFont="1" applyFill="1" applyAlignment="1">
      <alignment horizontal="right"/>
    </xf>
    <xf numFmtId="0" fontId="2" fillId="0" borderId="0" xfId="0" applyFont="1" applyAlignment="1">
      <alignment textRotation="90"/>
    </xf>
    <xf numFmtId="0" fontId="2" fillId="11" borderId="0" xfId="0" applyFont="1" applyFill="1" applyAlignment="1"/>
    <xf numFmtId="0" fontId="14" fillId="0" borderId="0" xfId="0" applyFont="1" applyAlignment="1"/>
    <xf numFmtId="166" fontId="2" fillId="4" borderId="0" xfId="0" applyNumberFormat="1" applyFont="1" applyFill="1" applyAlignment="1"/>
    <xf numFmtId="0" fontId="23" fillId="12" borderId="0" xfId="0" applyFont="1" applyFill="1" applyAlignment="1">
      <alignment horizontal="right"/>
    </xf>
    <xf numFmtId="0" fontId="21" fillId="12" borderId="0" xfId="0" applyFont="1" applyFill="1" applyAlignment="1">
      <alignment horizontal="right"/>
    </xf>
    <xf numFmtId="0" fontId="21" fillId="12" borderId="0" xfId="0" applyFont="1" applyFill="1" applyAlignment="1">
      <alignment horizontal="right"/>
    </xf>
    <xf numFmtId="0" fontId="21" fillId="6" borderId="0" xfId="0" applyFont="1" applyFill="1" applyAlignment="1">
      <alignment horizontal="right"/>
    </xf>
    <xf numFmtId="0" fontId="25" fillId="0" borderId="0" xfId="0" applyFont="1" applyAlignment="1"/>
    <xf numFmtId="0" fontId="10" fillId="13" borderId="1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0" fillId="13" borderId="1" xfId="0" applyFont="1" applyFill="1" applyBorder="1" applyAlignment="1">
      <alignment horizontal="right"/>
    </xf>
    <xf numFmtId="19" fontId="2" fillId="0" borderId="0" xfId="0" applyNumberFormat="1" applyFont="1" applyAlignment="1"/>
    <xf numFmtId="0" fontId="10" fillId="0" borderId="4" xfId="0" applyFont="1" applyBorder="1" applyAlignment="1"/>
    <xf numFmtId="164" fontId="14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right"/>
    </xf>
    <xf numFmtId="0" fontId="27" fillId="0" borderId="0" xfId="0" applyFont="1" applyAlignment="1"/>
    <xf numFmtId="0" fontId="10" fillId="14" borderId="1" xfId="0" applyFont="1" applyFill="1" applyBorder="1" applyAlignment="1">
      <alignment horizontal="left"/>
    </xf>
    <xf numFmtId="0" fontId="21" fillId="0" borderId="0" xfId="0" applyFont="1" applyAlignment="1">
      <alignment textRotation="90"/>
    </xf>
    <xf numFmtId="46" fontId="21" fillId="0" borderId="0" xfId="0" applyNumberFormat="1" applyFont="1" applyAlignment="1">
      <alignment horizontal="right"/>
    </xf>
    <xf numFmtId="3" fontId="10" fillId="14" borderId="1" xfId="0" applyNumberFormat="1" applyFont="1" applyFill="1" applyBorder="1" applyAlignment="1"/>
    <xf numFmtId="0" fontId="10" fillId="14" borderId="1" xfId="0" applyFont="1" applyFill="1" applyBorder="1" applyAlignment="1"/>
    <xf numFmtId="0" fontId="17" fillId="0" borderId="1" xfId="0" applyFont="1" applyBorder="1" applyAlignment="1">
      <alignment horizontal="right"/>
    </xf>
    <xf numFmtId="0" fontId="28" fillId="0" borderId="1" xfId="0" applyFont="1" applyBorder="1" applyAlignment="1"/>
    <xf numFmtId="0" fontId="15" fillId="0" borderId="0" xfId="0" applyFont="1" applyAlignment="1"/>
    <xf numFmtId="0" fontId="10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9" fontId="2" fillId="0" borderId="1" xfId="0" applyNumberFormat="1" applyFont="1" applyBorder="1" applyAlignment="1"/>
    <xf numFmtId="19" fontId="27" fillId="0" borderId="1" xfId="0" applyNumberFormat="1" applyFont="1" applyBorder="1" applyAlignment="1"/>
    <xf numFmtId="19" fontId="4" fillId="0" borderId="0" xfId="0" applyNumberFormat="1" applyFont="1" applyAlignment="1"/>
    <xf numFmtId="0" fontId="2" fillId="3" borderId="1" xfId="0" applyFont="1" applyFill="1" applyBorder="1" applyAlignment="1"/>
    <xf numFmtId="0" fontId="10" fillId="7" borderId="1" xfId="0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right"/>
    </xf>
    <xf numFmtId="0" fontId="29" fillId="0" borderId="1" xfId="0" applyFont="1" applyBorder="1" applyAlignment="1">
      <alignment horizontal="center"/>
    </xf>
    <xf numFmtId="164" fontId="30" fillId="0" borderId="1" xfId="0" applyNumberFormat="1" applyFont="1" applyBorder="1" applyAlignment="1">
      <alignment horizontal="right"/>
    </xf>
    <xf numFmtId="0" fontId="31" fillId="0" borderId="1" xfId="0" applyFont="1" applyBorder="1" applyAlignment="1"/>
    <xf numFmtId="0" fontId="10" fillId="6" borderId="2" xfId="0" applyFont="1" applyFill="1" applyBorder="1" applyAlignment="1">
      <alignment horizontal="center"/>
    </xf>
    <xf numFmtId="0" fontId="2" fillId="0" borderId="1" xfId="0" applyFont="1" applyBorder="1" applyAlignment="1"/>
    <xf numFmtId="0" fontId="32" fillId="0" borderId="1" xfId="0" applyFont="1" applyBorder="1" applyAlignment="1"/>
    <xf numFmtId="0" fontId="31" fillId="0" borderId="1" xfId="0" applyFont="1" applyBorder="1" applyAlignment="1">
      <alignment horizontal="right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right"/>
    </xf>
    <xf numFmtId="0" fontId="32" fillId="0" borderId="1" xfId="0" applyFont="1" applyBorder="1"/>
    <xf numFmtId="0" fontId="2" fillId="0" borderId="1" xfId="0" applyFont="1" applyBorder="1" applyAlignment="1"/>
    <xf numFmtId="0" fontId="20" fillId="0" borderId="1" xfId="0" applyFont="1" applyBorder="1" applyAlignment="1">
      <alignment horizontal="center"/>
    </xf>
    <xf numFmtId="0" fontId="32" fillId="10" borderId="1" xfId="0" applyFont="1" applyFill="1" applyBorder="1" applyAlignment="1"/>
    <xf numFmtId="46" fontId="21" fillId="0" borderId="1" xfId="0" applyNumberFormat="1" applyFont="1" applyBorder="1" applyAlignment="1">
      <alignment horizontal="right"/>
    </xf>
    <xf numFmtId="0" fontId="3" fillId="10" borderId="1" xfId="0" applyFont="1" applyFill="1" applyBorder="1" applyAlignment="1"/>
    <xf numFmtId="164" fontId="2" fillId="0" borderId="0" xfId="0" applyNumberFormat="1" applyFont="1" applyAlignment="1"/>
    <xf numFmtId="164" fontId="15" fillId="0" borderId="0" xfId="0" applyNumberFormat="1" applyFont="1" applyAlignment="1"/>
    <xf numFmtId="164" fontId="33" fillId="0" borderId="0" xfId="0" applyNumberFormat="1" applyFont="1"/>
    <xf numFmtId="164" fontId="15" fillId="0" borderId="0" xfId="0" applyNumberFormat="1" applyFont="1" applyAlignment="1"/>
    <xf numFmtId="0" fontId="10" fillId="0" borderId="11" xfId="0" applyFont="1" applyBorder="1" applyAlignment="1"/>
    <xf numFmtId="0" fontId="17" fillId="10" borderId="1" xfId="0" applyFont="1" applyFill="1" applyBorder="1" applyAlignment="1">
      <alignment horizontal="right"/>
    </xf>
    <xf numFmtId="0" fontId="10" fillId="6" borderId="6" xfId="0" applyFont="1" applyFill="1" applyBorder="1" applyAlignment="1">
      <alignment horizontal="center"/>
    </xf>
    <xf numFmtId="19" fontId="2" fillId="10" borderId="1" xfId="0" applyNumberFormat="1" applyFont="1" applyFill="1" applyBorder="1" applyAlignment="1"/>
    <xf numFmtId="0" fontId="20" fillId="0" borderId="11" xfId="0" applyFont="1" applyBorder="1" applyAlignment="1"/>
    <xf numFmtId="164" fontId="14" fillId="10" borderId="1" xfId="0" applyNumberFormat="1" applyFont="1" applyFill="1" applyBorder="1" applyAlignment="1">
      <alignment horizontal="right"/>
    </xf>
    <xf numFmtId="164" fontId="21" fillId="10" borderId="1" xfId="0" applyNumberFormat="1" applyFont="1" applyFill="1" applyBorder="1" applyAlignment="1">
      <alignment horizontal="right"/>
    </xf>
    <xf numFmtId="0" fontId="31" fillId="10" borderId="1" xfId="0" applyFont="1" applyFill="1" applyBorder="1" applyAlignment="1"/>
    <xf numFmtId="0" fontId="2" fillId="10" borderId="1" xfId="0" applyFont="1" applyFill="1" applyBorder="1" applyAlignment="1"/>
    <xf numFmtId="0" fontId="34" fillId="0" borderId="0" xfId="0" applyFont="1" applyAlignment="1">
      <alignment horizontal="center"/>
    </xf>
    <xf numFmtId="0" fontId="31" fillId="10" borderId="1" xfId="0" applyFont="1" applyFill="1" applyBorder="1" applyAlignment="1">
      <alignment horizontal="right"/>
    </xf>
    <xf numFmtId="0" fontId="10" fillId="6" borderId="1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46" fontId="21" fillId="10" borderId="1" xfId="0" applyNumberFormat="1" applyFont="1" applyFill="1" applyBorder="1" applyAlignment="1">
      <alignment horizontal="right"/>
    </xf>
    <xf numFmtId="164" fontId="2" fillId="0" borderId="0" xfId="0" applyNumberFormat="1" applyFont="1" applyAlignment="1"/>
    <xf numFmtId="164" fontId="35" fillId="0" borderId="0" xfId="0" applyNumberFormat="1" applyFont="1"/>
    <xf numFmtId="0" fontId="14" fillId="0" borderId="1" xfId="0" applyFont="1" applyBorder="1" applyAlignment="1">
      <alignment horizontal="right"/>
    </xf>
    <xf numFmtId="19" fontId="2" fillId="0" borderId="1" xfId="0" applyNumberFormat="1" applyFont="1" applyBorder="1" applyAlignment="1"/>
    <xf numFmtId="164" fontId="21" fillId="0" borderId="1" xfId="0" applyNumberFormat="1" applyFont="1" applyBorder="1" applyAlignment="1">
      <alignment horizontal="right"/>
    </xf>
    <xf numFmtId="0" fontId="3" fillId="13" borderId="1" xfId="0" applyFont="1" applyFill="1" applyBorder="1" applyAlignment="1"/>
    <xf numFmtId="0" fontId="32" fillId="13" borderId="1" xfId="0" applyFont="1" applyFill="1" applyBorder="1"/>
    <xf numFmtId="0" fontId="21" fillId="10" borderId="1" xfId="0" applyFont="1" applyFill="1" applyBorder="1" applyAlignment="1">
      <alignment horizontal="right"/>
    </xf>
    <xf numFmtId="0" fontId="32" fillId="13" borderId="1" xfId="0" applyFont="1" applyFill="1" applyBorder="1" applyAlignment="1"/>
    <xf numFmtId="19" fontId="27" fillId="10" borderId="1" xfId="0" applyNumberFormat="1" applyFont="1" applyFill="1" applyBorder="1" applyAlignment="1"/>
    <xf numFmtId="0" fontId="36" fillId="13" borderId="1" xfId="0" applyFont="1" applyFill="1" applyBorder="1" applyAlignment="1"/>
    <xf numFmtId="19" fontId="2" fillId="10" borderId="1" xfId="0" applyNumberFormat="1" applyFont="1" applyFill="1" applyBorder="1" applyAlignment="1"/>
    <xf numFmtId="0" fontId="21" fillId="0" borderId="1" xfId="0" applyFont="1" applyBorder="1" applyAlignment="1">
      <alignment horizontal="right"/>
    </xf>
    <xf numFmtId="0" fontId="31" fillId="10" borderId="1" xfId="0" applyFont="1" applyFill="1" applyBorder="1" applyAlignment="1">
      <alignment horizontal="right"/>
    </xf>
    <xf numFmtId="19" fontId="27" fillId="0" borderId="1" xfId="0" applyNumberFormat="1" applyFont="1" applyBorder="1" applyAlignment="1">
      <alignment horizontal="right"/>
    </xf>
    <xf numFmtId="0" fontId="21" fillId="10" borderId="1" xfId="0" applyFont="1" applyFill="1" applyBorder="1" applyAlignment="1">
      <alignment horizontal="right"/>
    </xf>
    <xf numFmtId="19" fontId="4" fillId="10" borderId="0" xfId="0" applyNumberFormat="1" applyFont="1" applyFill="1" applyAlignment="1"/>
    <xf numFmtId="19" fontId="15" fillId="0" borderId="0" xfId="0" applyNumberFormat="1" applyFont="1" applyAlignment="1"/>
    <xf numFmtId="164" fontId="26" fillId="0" borderId="0" xfId="0" applyNumberFormat="1" applyFont="1"/>
    <xf numFmtId="19" fontId="2" fillId="0" borderId="0" xfId="0" applyNumberFormat="1" applyFont="1" applyAlignment="1"/>
    <xf numFmtId="164" fontId="14" fillId="10" borderId="1" xfId="0" applyNumberFormat="1" applyFont="1" applyFill="1" applyBorder="1" applyAlignment="1"/>
    <xf numFmtId="46" fontId="2" fillId="10" borderId="1" xfId="0" applyNumberFormat="1" applyFont="1" applyFill="1" applyBorder="1" applyAlignment="1"/>
    <xf numFmtId="164" fontId="14" fillId="0" borderId="1" xfId="0" applyNumberFormat="1" applyFont="1" applyBorder="1" applyAlignment="1"/>
    <xf numFmtId="46" fontId="2" fillId="0" borderId="1" xfId="0" applyNumberFormat="1" applyFont="1" applyBorder="1" applyAlignment="1"/>
    <xf numFmtId="0" fontId="2" fillId="3" borderId="1" xfId="0" applyFont="1" applyFill="1" applyBorder="1" applyAlignment="1"/>
    <xf numFmtId="0" fontId="10" fillId="0" borderId="2" xfId="0" applyFont="1" applyBorder="1" applyAlignment="1"/>
    <xf numFmtId="0" fontId="4" fillId="0" borderId="4" xfId="0" applyFont="1" applyBorder="1"/>
    <xf numFmtId="0" fontId="20" fillId="0" borderId="2" xfId="0" applyFont="1" applyBorder="1" applyAlignment="1"/>
    <xf numFmtId="0" fontId="18" fillId="0" borderId="2" xfId="0" applyFont="1" applyBorder="1" applyAlignment="1"/>
    <xf numFmtId="0" fontId="15" fillId="7" borderId="5" xfId="0" applyFont="1" applyFill="1" applyBorder="1" applyAlignment="1"/>
    <xf numFmtId="0" fontId="4" fillId="0" borderId="6" xfId="0" applyFont="1" applyBorder="1"/>
    <xf numFmtId="0" fontId="1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4" fillId="0" borderId="5" xfId="0" applyFont="1" applyBorder="1"/>
    <xf numFmtId="0" fontId="24" fillId="0" borderId="2" xfId="0" applyFont="1" applyBorder="1" applyAlignment="1"/>
    <xf numFmtId="0" fontId="3" fillId="2" borderId="2" xfId="0" applyFont="1" applyFill="1" applyBorder="1" applyAlignment="1"/>
    <xf numFmtId="0" fontId="4" fillId="0" borderId="3" xfId="0" applyFont="1" applyBorder="1"/>
    <xf numFmtId="14" fontId="3" fillId="0" borderId="2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16" fillId="7" borderId="5" xfId="0" applyFont="1" applyFill="1" applyBorder="1" applyAlignment="1"/>
    <xf numFmtId="0" fontId="11" fillId="7" borderId="5" xfId="0" applyFont="1" applyFill="1" applyBorder="1" applyAlignment="1"/>
    <xf numFmtId="0" fontId="21" fillId="15" borderId="10" xfId="0" applyFont="1" applyFill="1" applyBorder="1" applyAlignment="1">
      <alignment textRotation="90"/>
    </xf>
    <xf numFmtId="0" fontId="4" fillId="0" borderId="12" xfId="0" applyFont="1" applyBorder="1"/>
    <xf numFmtId="0" fontId="4" fillId="0" borderId="11" xfId="0" applyFont="1" applyBorder="1"/>
    <xf numFmtId="0" fontId="8" fillId="5" borderId="0" xfId="0" applyFont="1" applyFill="1" applyAlignment="1">
      <alignment horizontal="center" textRotation="90"/>
    </xf>
    <xf numFmtId="0" fontId="0" fillId="0" borderId="0" xfId="0" applyFont="1" applyAlignment="1"/>
    <xf numFmtId="0" fontId="14" fillId="0" borderId="0" xfId="0" applyFont="1" applyAlignment="1">
      <alignment textRotation="45"/>
    </xf>
    <xf numFmtId="0" fontId="2" fillId="0" borderId="0" xfId="0" applyFont="1" applyAlignment="1">
      <alignment textRotation="90"/>
    </xf>
    <xf numFmtId="0" fontId="2" fillId="0" borderId="2" xfId="0" applyFont="1" applyBorder="1" applyAlignment="1"/>
    <xf numFmtId="0" fontId="9" fillId="2" borderId="0" xfId="0" applyFont="1" applyFill="1" applyAlignment="1"/>
    <xf numFmtId="164" fontId="8" fillId="4" borderId="0" xfId="0" applyNumberFormat="1" applyFont="1" applyFill="1" applyAlignment="1">
      <alignment horizontal="center"/>
    </xf>
    <xf numFmtId="0" fontId="6" fillId="2" borderId="0" xfId="0" applyFont="1" applyFill="1" applyAlignment="1"/>
    <xf numFmtId="0" fontId="9" fillId="2" borderId="0" xfId="0" applyFont="1" applyFill="1" applyAlignment="1">
      <alignment textRotation="45"/>
    </xf>
    <xf numFmtId="0" fontId="19" fillId="0" borderId="7" xfId="0" applyFont="1" applyBorder="1" applyAlignment="1">
      <alignment textRotation="45"/>
    </xf>
    <xf numFmtId="0" fontId="4" fillId="0" borderId="8" xfId="0" applyFont="1" applyBorder="1"/>
    <xf numFmtId="0" fontId="4" fillId="0" borderId="9" xfId="0" applyFont="1" applyBorder="1"/>
    <xf numFmtId="0" fontId="2" fillId="0" borderId="0" xfId="0" applyFont="1" applyAlignment="1"/>
    <xf numFmtId="166" fontId="2" fillId="0" borderId="0" xfId="0" applyNumberFormat="1" applyFont="1" applyAlignment="1"/>
    <xf numFmtId="0" fontId="22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38" name="Text Box 14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37" name="Text Box 13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36" name="Text Box 12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35" name="Text Box 11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34" name="Text Box 10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33" name="Text Box 9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32" name="Text Box 8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31" name="Text Box 7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30" name="Text Box 6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26" name="Text Box 2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5</xdr:col>
      <xdr:colOff>142875</xdr:colOff>
      <xdr:row>4</xdr:row>
      <xdr:rowOff>38100</xdr:rowOff>
    </xdr:to>
    <xdr:sp macro="" textlink="">
      <xdr:nvSpPr>
        <xdr:cNvPr id="1025" name="Text Box 1" hidden="1"/>
        <xdr:cNvSpPr txBox="1">
          <a:spLocks noChangeArrowheads="1"/>
        </xdr:cNvSpPr>
      </xdr:nvSpPr>
      <xdr:spPr bwMode="auto">
        <a:xfrm>
          <a:off x="1104900" y="295275"/>
          <a:ext cx="397192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tabSelected="1" workbookViewId="0">
      <pane ySplit="3" topLeftCell="A4" activePane="bottomLeft" state="frozen"/>
      <selection pane="bottomLeft" activeCell="F1" sqref="F1:I30"/>
    </sheetView>
  </sheetViews>
  <sheetFormatPr defaultColWidth="14.42578125" defaultRowHeight="15.75" customHeight="1"/>
  <cols>
    <col min="2" max="2" width="16.28515625" customWidth="1"/>
    <col min="7" max="7" width="22.28515625" customWidth="1"/>
  </cols>
  <sheetData>
    <row r="1" spans="1:9" ht="15.75" customHeight="1">
      <c r="A1" s="1" t="s">
        <v>0</v>
      </c>
      <c r="B1" s="139" t="s">
        <v>1</v>
      </c>
      <c r="C1" s="137"/>
      <c r="D1" s="126"/>
      <c r="F1" s="6" t="s">
        <v>0</v>
      </c>
      <c r="G1" s="139" t="s">
        <v>2</v>
      </c>
      <c r="H1" s="137"/>
      <c r="I1" s="126"/>
    </row>
    <row r="2" spans="1:9" ht="15.75" customHeight="1">
      <c r="A2" s="6" t="s">
        <v>3</v>
      </c>
      <c r="B2" s="136" t="str">
        <f>AM!A3</f>
        <v>Samuel</v>
      </c>
      <c r="C2" s="137"/>
      <c r="D2" s="126"/>
      <c r="F2" s="6" t="s">
        <v>3</v>
      </c>
      <c r="G2" s="136" t="str">
        <f>PM!A3</f>
        <v xml:space="preserve">JERWIN
</v>
      </c>
      <c r="H2" s="137"/>
      <c r="I2" s="126"/>
    </row>
    <row r="3" spans="1:9" ht="15.75" customHeight="1">
      <c r="A3" s="10" t="s">
        <v>4</v>
      </c>
      <c r="B3" s="138">
        <f>AM!H3</f>
        <v>43759</v>
      </c>
      <c r="C3" s="126"/>
      <c r="D3" s="10" t="s">
        <v>5</v>
      </c>
      <c r="F3" s="10" t="s">
        <v>4</v>
      </c>
      <c r="G3" s="138">
        <f>PM!H3</f>
        <v>43759</v>
      </c>
      <c r="H3" s="126"/>
      <c r="I3" s="10" t="s">
        <v>5</v>
      </c>
    </row>
    <row r="4" spans="1:9" ht="15.75" customHeight="1">
      <c r="A4" s="13" t="s">
        <v>7</v>
      </c>
      <c r="B4" s="14">
        <f>AM!L6</f>
        <v>75</v>
      </c>
      <c r="C4" s="131"/>
      <c r="D4" s="126"/>
      <c r="F4" s="13" t="s">
        <v>7</v>
      </c>
      <c r="G4" s="14">
        <v>85</v>
      </c>
      <c r="H4" s="141"/>
      <c r="I4" s="130"/>
    </row>
    <row r="5" spans="1:9" ht="15.75" customHeight="1">
      <c r="A5" s="18" t="s">
        <v>23</v>
      </c>
      <c r="B5" s="14">
        <f>AM!M6</f>
        <v>162</v>
      </c>
      <c r="C5" s="129"/>
      <c r="D5" s="130"/>
      <c r="F5" s="18" t="s">
        <v>23</v>
      </c>
      <c r="G5" s="14">
        <v>143</v>
      </c>
      <c r="H5" s="140"/>
      <c r="I5" s="130"/>
    </row>
    <row r="6" spans="1:9" ht="15.75" customHeight="1">
      <c r="A6" s="22" t="s">
        <v>9</v>
      </c>
      <c r="B6" s="14">
        <f>AM!N6</f>
        <v>4</v>
      </c>
      <c r="C6" s="128"/>
      <c r="D6" s="126"/>
      <c r="F6" s="22" t="s">
        <v>9</v>
      </c>
      <c r="G6" s="14">
        <f>PM!N6</f>
        <v>9</v>
      </c>
      <c r="H6" s="140"/>
      <c r="I6" s="130"/>
    </row>
    <row r="7" spans="1:9" ht="15.75" customHeight="1">
      <c r="A7" s="22" t="s">
        <v>10</v>
      </c>
      <c r="B7" s="14">
        <f>AM!O6</f>
        <v>0</v>
      </c>
      <c r="C7" s="125"/>
      <c r="D7" s="126"/>
      <c r="F7" s="22" t="s">
        <v>10</v>
      </c>
      <c r="G7" s="14">
        <f>PM!O6</f>
        <v>0</v>
      </c>
      <c r="H7" s="127"/>
      <c r="I7" s="126"/>
    </row>
    <row r="8" spans="1:9" ht="15.75" customHeight="1">
      <c r="A8" s="22" t="s">
        <v>11</v>
      </c>
      <c r="B8" s="14">
        <f>AM!P6</f>
        <v>0</v>
      </c>
      <c r="C8" s="28"/>
      <c r="D8" s="30"/>
      <c r="F8" s="22" t="s">
        <v>11</v>
      </c>
      <c r="G8" s="14">
        <f>PM!P6</f>
        <v>0</v>
      </c>
      <c r="H8" s="127"/>
      <c r="I8" s="126"/>
    </row>
    <row r="9" spans="1:9" ht="15.75" customHeight="1">
      <c r="A9" s="22" t="s">
        <v>12</v>
      </c>
      <c r="B9" s="14">
        <f>AM!Q6</f>
        <v>0</v>
      </c>
      <c r="C9" s="127"/>
      <c r="D9" s="126"/>
      <c r="F9" s="22" t="s">
        <v>29</v>
      </c>
      <c r="G9" s="14">
        <f>PM!Q6</f>
        <v>0</v>
      </c>
      <c r="H9" s="127"/>
      <c r="I9" s="126"/>
    </row>
    <row r="10" spans="1:9" ht="15.75" customHeight="1">
      <c r="A10" s="22" t="s">
        <v>13</v>
      </c>
      <c r="B10" s="14">
        <f>AM!R6</f>
        <v>0</v>
      </c>
      <c r="C10" s="127"/>
      <c r="D10" s="126"/>
      <c r="F10" s="22" t="s">
        <v>13</v>
      </c>
      <c r="G10" s="14">
        <f>PM!R6</f>
        <v>0</v>
      </c>
      <c r="H10" s="127"/>
      <c r="I10" s="126"/>
    </row>
    <row r="11" spans="1:9" ht="15.75" customHeight="1">
      <c r="A11" s="22" t="s">
        <v>14</v>
      </c>
      <c r="B11" s="14">
        <f>AM!S6</f>
        <v>0</v>
      </c>
      <c r="C11" s="127"/>
      <c r="D11" s="126"/>
      <c r="F11" s="22" t="s">
        <v>35</v>
      </c>
      <c r="G11" s="14">
        <f>PM!S6</f>
        <v>0</v>
      </c>
      <c r="H11" s="127"/>
      <c r="I11" s="126"/>
    </row>
    <row r="12" spans="1:9" ht="15.75" customHeight="1">
      <c r="A12" s="18" t="s">
        <v>15</v>
      </c>
      <c r="B12" s="14">
        <f>AM!T6</f>
        <v>101</v>
      </c>
      <c r="C12" s="125"/>
      <c r="D12" s="126"/>
      <c r="F12" s="18" t="s">
        <v>15</v>
      </c>
      <c r="G12" s="14">
        <v>54</v>
      </c>
      <c r="H12" s="135"/>
      <c r="I12" s="126"/>
    </row>
    <row r="13" spans="1:9" ht="15.75" customHeight="1">
      <c r="A13" s="42" t="s">
        <v>16</v>
      </c>
      <c r="B13" s="44">
        <f>SUM(B4,B5,B6,B7,B8,B9,B10,B11,B12)</f>
        <v>342</v>
      </c>
      <c r="C13" s="28"/>
      <c r="D13" s="46"/>
      <c r="F13" s="42" t="s">
        <v>16</v>
      </c>
      <c r="G13" s="44">
        <f>SUM(G4,G5,G6,G7,G8,G9,G10,G11,G12)</f>
        <v>291</v>
      </c>
      <c r="H13" s="127"/>
      <c r="I13" s="126"/>
    </row>
    <row r="14" spans="1:9" ht="15.75" customHeight="1">
      <c r="A14" s="50" t="s">
        <v>28</v>
      </c>
      <c r="B14" s="53">
        <f>AM!K5</f>
        <v>5</v>
      </c>
      <c r="C14" s="127"/>
      <c r="D14" s="126"/>
      <c r="F14" s="50" t="s">
        <v>28</v>
      </c>
      <c r="G14" s="54">
        <v>4</v>
      </c>
      <c r="H14" s="127"/>
      <c r="I14" s="126"/>
    </row>
    <row r="15" spans="1:9" ht="15.75" customHeight="1">
      <c r="A15" s="56" t="s">
        <v>42</v>
      </c>
      <c r="B15" s="58"/>
      <c r="C15" s="59">
        <v>0</v>
      </c>
      <c r="D15" s="64"/>
      <c r="F15" s="56" t="s">
        <v>42</v>
      </c>
      <c r="G15" s="66"/>
      <c r="H15" s="69">
        <v>0</v>
      </c>
      <c r="I15" s="64"/>
    </row>
    <row r="16" spans="1:9" ht="15.75" customHeight="1">
      <c r="A16" s="132" t="s">
        <v>43</v>
      </c>
      <c r="B16" s="126"/>
      <c r="C16" s="59">
        <v>190</v>
      </c>
      <c r="D16" s="71"/>
      <c r="F16" s="73"/>
      <c r="G16" s="73"/>
      <c r="H16" s="59">
        <v>0</v>
      </c>
      <c r="I16" s="75"/>
    </row>
    <row r="17" spans="1:9" ht="15.75" customHeight="1">
      <c r="A17" s="56"/>
      <c r="B17" s="58"/>
      <c r="C17" s="59">
        <v>0</v>
      </c>
      <c r="D17" s="71"/>
      <c r="F17" s="56"/>
      <c r="G17" s="77"/>
      <c r="H17" s="59">
        <v>0</v>
      </c>
      <c r="I17" s="75"/>
    </row>
    <row r="18" spans="1:9" ht="15.75" customHeight="1">
      <c r="A18" s="56"/>
      <c r="B18" s="77"/>
      <c r="C18" s="59">
        <v>0</v>
      </c>
      <c r="D18" s="75"/>
      <c r="F18" s="56"/>
      <c r="G18" s="77"/>
      <c r="H18" s="59">
        <v>0</v>
      </c>
      <c r="I18" s="75"/>
    </row>
    <row r="19" spans="1:9" ht="15.75" customHeight="1">
      <c r="A19" s="75"/>
      <c r="B19" s="78" t="s">
        <v>45</v>
      </c>
      <c r="C19" s="80">
        <f>B13-C15-C16-C17-C18</f>
        <v>152</v>
      </c>
      <c r="D19" s="75"/>
      <c r="F19" s="75"/>
      <c r="G19" s="78" t="s">
        <v>45</v>
      </c>
      <c r="H19" s="80">
        <f>G13-H15-H16-H17-H18</f>
        <v>291</v>
      </c>
      <c r="I19" s="75"/>
    </row>
    <row r="20" spans="1:9" ht="15.75" customHeight="1">
      <c r="A20" s="133" t="s">
        <v>46</v>
      </c>
      <c r="B20" s="134"/>
      <c r="C20" s="134"/>
      <c r="D20" s="130"/>
      <c r="F20" s="133" t="s">
        <v>46</v>
      </c>
      <c r="G20" s="134"/>
      <c r="H20" s="134"/>
      <c r="I20" s="130"/>
    </row>
    <row r="21" spans="1:9" ht="15.75" customHeight="1">
      <c r="A21" s="85" t="s">
        <v>47</v>
      </c>
      <c r="B21" s="58">
        <v>1000</v>
      </c>
      <c r="C21" s="58">
        <v>0</v>
      </c>
      <c r="D21" s="87">
        <f>C21*B21</f>
        <v>0</v>
      </c>
      <c r="F21" s="85" t="s">
        <v>47</v>
      </c>
      <c r="G21" s="58">
        <v>1000</v>
      </c>
      <c r="H21" s="58">
        <v>0</v>
      </c>
      <c r="I21" s="87">
        <f t="shared" ref="I21:I29" si="0">H21*G21</f>
        <v>0</v>
      </c>
    </row>
    <row r="22" spans="1:9" ht="15.75" customHeight="1">
      <c r="A22" s="89"/>
      <c r="B22" s="58">
        <v>500</v>
      </c>
      <c r="C22" s="58">
        <v>0</v>
      </c>
      <c r="D22" s="87">
        <f>SUMPRODUCT(C22,B22)</f>
        <v>0</v>
      </c>
      <c r="F22" s="89"/>
      <c r="G22" s="58">
        <v>500</v>
      </c>
      <c r="H22" s="58">
        <v>0</v>
      </c>
      <c r="I22" s="87">
        <f t="shared" si="0"/>
        <v>0</v>
      </c>
    </row>
    <row r="23" spans="1:9" ht="15.75" customHeight="1">
      <c r="A23" s="89"/>
      <c r="B23" s="58">
        <v>200</v>
      </c>
      <c r="C23" s="58">
        <v>0</v>
      </c>
      <c r="D23" s="59">
        <f>B23*C23</f>
        <v>0</v>
      </c>
      <c r="F23" s="89"/>
      <c r="G23" s="58">
        <v>200</v>
      </c>
      <c r="H23" s="58">
        <v>0</v>
      </c>
      <c r="I23" s="87">
        <f t="shared" si="0"/>
        <v>0</v>
      </c>
    </row>
    <row r="24" spans="1:9" ht="15.75" customHeight="1">
      <c r="A24" s="89"/>
      <c r="B24" s="58">
        <v>100</v>
      </c>
      <c r="C24" s="94">
        <v>0</v>
      </c>
      <c r="D24" s="96">
        <f t="shared" ref="D24:D25" si="1">C24*B24</f>
        <v>0</v>
      </c>
      <c r="F24" s="89"/>
      <c r="G24" s="58">
        <v>100</v>
      </c>
      <c r="H24" s="94">
        <v>0</v>
      </c>
      <c r="I24" s="87">
        <f t="shared" si="0"/>
        <v>0</v>
      </c>
    </row>
    <row r="25" spans="1:9" ht="15.75" customHeight="1">
      <c r="A25" s="89"/>
      <c r="B25" s="58">
        <v>50</v>
      </c>
      <c r="C25" s="58">
        <v>0</v>
      </c>
      <c r="D25" s="87">
        <f t="shared" si="1"/>
        <v>0</v>
      </c>
      <c r="F25" s="89"/>
      <c r="G25" s="58">
        <v>50</v>
      </c>
      <c r="H25" s="58">
        <v>2</v>
      </c>
      <c r="I25" s="87">
        <f t="shared" si="0"/>
        <v>100</v>
      </c>
    </row>
    <row r="26" spans="1:9" ht="15.75" customHeight="1">
      <c r="A26" s="89"/>
      <c r="B26" s="58">
        <v>20</v>
      </c>
      <c r="C26" s="58">
        <v>0</v>
      </c>
      <c r="D26" s="87">
        <f>SUMPRODUCT(C26,B26)</f>
        <v>0</v>
      </c>
      <c r="F26" s="89"/>
      <c r="G26" s="58">
        <v>20</v>
      </c>
      <c r="H26" s="58">
        <v>5</v>
      </c>
      <c r="I26" s="87">
        <f t="shared" si="0"/>
        <v>100</v>
      </c>
    </row>
    <row r="27" spans="1:9" ht="15.75" customHeight="1">
      <c r="A27" s="85" t="s">
        <v>48</v>
      </c>
      <c r="B27" s="58">
        <v>10</v>
      </c>
      <c r="C27" s="58">
        <v>10</v>
      </c>
      <c r="D27" s="87">
        <f t="shared" ref="D27:D28" si="2">SUMPRODUCT(B27,C27)</f>
        <v>100</v>
      </c>
      <c r="F27" s="85" t="s">
        <v>48</v>
      </c>
      <c r="G27" s="58">
        <v>10</v>
      </c>
      <c r="H27" s="58">
        <v>2</v>
      </c>
      <c r="I27" s="87">
        <f t="shared" si="0"/>
        <v>20</v>
      </c>
    </row>
    <row r="28" spans="1:9" ht="15.75" customHeight="1">
      <c r="A28" s="89"/>
      <c r="B28" s="58">
        <v>5</v>
      </c>
      <c r="C28" s="58">
        <v>10</v>
      </c>
      <c r="D28" s="87">
        <f t="shared" si="2"/>
        <v>50</v>
      </c>
      <c r="F28" s="89"/>
      <c r="G28" s="58">
        <v>5</v>
      </c>
      <c r="H28" s="58">
        <v>11</v>
      </c>
      <c r="I28" s="87">
        <f t="shared" si="0"/>
        <v>55</v>
      </c>
    </row>
    <row r="29" spans="1:9" ht="15.75" customHeight="1">
      <c r="A29" s="89"/>
      <c r="B29" s="58">
        <v>1</v>
      </c>
      <c r="C29" s="58">
        <v>2</v>
      </c>
      <c r="D29" s="87">
        <f>SUMPRODUCT(C29)</f>
        <v>2</v>
      </c>
      <c r="F29" s="89"/>
      <c r="G29" s="58">
        <v>1</v>
      </c>
      <c r="H29" s="58">
        <v>16</v>
      </c>
      <c r="I29" s="87">
        <f t="shared" si="0"/>
        <v>16</v>
      </c>
    </row>
    <row r="30" spans="1:9" ht="15.75" customHeight="1">
      <c r="A30" s="105" t="s">
        <v>45</v>
      </c>
      <c r="B30" s="106"/>
      <c r="C30" s="108"/>
      <c r="D30" s="110">
        <f>SUM(D29,D28,D27,D26,D25,D24,D23,D22,D21)</f>
        <v>152</v>
      </c>
      <c r="F30" s="105" t="s">
        <v>45</v>
      </c>
      <c r="G30" s="106"/>
      <c r="H30" s="106"/>
      <c r="I30" s="110">
        <f>SUM(I29,I28,I27,I26,I25,I23,I24,I22,I21)</f>
        <v>291</v>
      </c>
    </row>
  </sheetData>
  <mergeCells count="29">
    <mergeCell ref="B2:D2"/>
    <mergeCell ref="B1:D1"/>
    <mergeCell ref="B3:C3"/>
    <mergeCell ref="H8:I8"/>
    <mergeCell ref="H7:I7"/>
    <mergeCell ref="H6:I6"/>
    <mergeCell ref="H5:I5"/>
    <mergeCell ref="H4:I4"/>
    <mergeCell ref="G1:I1"/>
    <mergeCell ref="F20:I20"/>
    <mergeCell ref="H13:I13"/>
    <mergeCell ref="H14:I14"/>
    <mergeCell ref="H12:I12"/>
    <mergeCell ref="G2:I2"/>
    <mergeCell ref="G3:H3"/>
    <mergeCell ref="H11:I11"/>
    <mergeCell ref="H10:I10"/>
    <mergeCell ref="H9:I9"/>
    <mergeCell ref="C4:D4"/>
    <mergeCell ref="C7:D7"/>
    <mergeCell ref="C14:D14"/>
    <mergeCell ref="A16:B16"/>
    <mergeCell ref="A20:D20"/>
    <mergeCell ref="C12:D12"/>
    <mergeCell ref="C11:D11"/>
    <mergeCell ref="C10:D10"/>
    <mergeCell ref="C6:D6"/>
    <mergeCell ref="C5:D5"/>
    <mergeCell ref="C9:D9"/>
  </mergeCells>
  <printOptions gridLines="1"/>
  <pageMargins left="0.7" right="0.7" top="0.75" bottom="0.75" header="0" footer="0"/>
  <pageSetup scale="65" fitToHeight="0" pageOrder="overThenDown" orientation="portrait" cellComments="atEnd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94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.75" customHeight="1"/>
  <cols>
    <col min="1" max="2" width="3.42578125" customWidth="1"/>
    <col min="3" max="3" width="5.5703125" customWidth="1"/>
    <col min="4" max="4" width="1.140625" customWidth="1"/>
    <col min="5" max="5" width="2.28515625" customWidth="1"/>
    <col min="6" max="6" width="6.140625" customWidth="1"/>
    <col min="7" max="7" width="0.85546875" customWidth="1"/>
    <col min="8" max="8" width="12.7109375" customWidth="1"/>
    <col min="9" max="9" width="0.42578125" customWidth="1"/>
    <col min="10" max="10" width="9.85546875" customWidth="1"/>
    <col min="11" max="11" width="13.42578125" customWidth="1"/>
    <col min="12" max="13" width="5" customWidth="1"/>
    <col min="14" max="14" width="4.5703125" customWidth="1"/>
    <col min="15" max="18" width="5.42578125" customWidth="1"/>
    <col min="19" max="19" width="5" customWidth="1"/>
    <col min="20" max="20" width="4.5703125" customWidth="1"/>
    <col min="21" max="21" width="5.28515625" customWidth="1"/>
    <col min="22" max="23" width="3" customWidth="1"/>
    <col min="24" max="24" width="9.28515625" customWidth="1"/>
    <col min="25" max="25" width="11.5703125" customWidth="1"/>
    <col min="26" max="26" width="10.42578125" customWidth="1"/>
    <col min="27" max="27" width="8.85546875" customWidth="1"/>
  </cols>
  <sheetData>
    <row r="1" spans="1:31" ht="9.75" customHeight="1">
      <c r="A1" s="2"/>
      <c r="B1" s="3"/>
      <c r="C1" s="2"/>
      <c r="D1" s="2"/>
      <c r="E1" s="2"/>
      <c r="F1" s="2"/>
      <c r="G1" s="4"/>
      <c r="H1" s="4"/>
      <c r="I1" s="5"/>
      <c r="J1" s="7"/>
      <c r="K1" s="2"/>
      <c r="L1" s="8"/>
      <c r="M1" s="8"/>
      <c r="N1" s="8"/>
      <c r="O1" s="8"/>
      <c r="P1" s="8"/>
      <c r="Q1" s="8"/>
      <c r="R1" s="8"/>
      <c r="S1" s="8"/>
      <c r="T1" s="8"/>
      <c r="U1" s="8"/>
      <c r="V1" s="3"/>
      <c r="W1" s="5"/>
      <c r="X1" s="2"/>
      <c r="Y1" s="9"/>
      <c r="Z1" s="5"/>
      <c r="AA1" s="5"/>
      <c r="AB1" s="5"/>
      <c r="AC1" s="5"/>
      <c r="AD1" s="5"/>
      <c r="AE1" s="5"/>
    </row>
    <row r="2" spans="1:31" ht="22.5" customHeight="1">
      <c r="A2" s="152" t="s">
        <v>3</v>
      </c>
      <c r="B2" s="146"/>
      <c r="C2" s="146"/>
      <c r="D2" s="146"/>
      <c r="E2" s="146"/>
      <c r="F2" s="146"/>
      <c r="G2" s="11">
        <v>43753</v>
      </c>
      <c r="H2" s="11"/>
      <c r="I2" s="12"/>
      <c r="J2" s="151">
        <f>SUM(J8:J25)</f>
        <v>3266.6506944444436</v>
      </c>
      <c r="K2" s="153" t="s">
        <v>6</v>
      </c>
      <c r="L2" s="145" t="s">
        <v>7</v>
      </c>
      <c r="M2" s="145" t="s">
        <v>8</v>
      </c>
      <c r="N2" s="145" t="s">
        <v>9</v>
      </c>
      <c r="O2" s="145" t="s">
        <v>10</v>
      </c>
      <c r="P2" s="145" t="s">
        <v>11</v>
      </c>
      <c r="Q2" s="145" t="s">
        <v>12</v>
      </c>
      <c r="R2" s="145" t="s">
        <v>13</v>
      </c>
      <c r="S2" s="145" t="s">
        <v>14</v>
      </c>
      <c r="T2" s="145" t="s">
        <v>15</v>
      </c>
      <c r="U2" s="145" t="s">
        <v>16</v>
      </c>
      <c r="V2" s="148" t="s">
        <v>17</v>
      </c>
      <c r="W2" s="148" t="s">
        <v>18</v>
      </c>
      <c r="X2" s="2"/>
      <c r="Y2" s="5"/>
      <c r="Z2" s="15" t="s">
        <v>19</v>
      </c>
      <c r="AA2" s="5"/>
      <c r="AB2" s="5"/>
      <c r="AC2" s="5"/>
      <c r="AD2" s="5"/>
      <c r="AE2" s="5"/>
    </row>
    <row r="3" spans="1:31" ht="30.75" customHeight="1">
      <c r="A3" s="17" t="s">
        <v>21</v>
      </c>
      <c r="B3" s="17"/>
      <c r="C3" s="17"/>
      <c r="D3" s="17"/>
      <c r="E3" s="17"/>
      <c r="F3" s="17"/>
      <c r="G3" s="11"/>
      <c r="H3" s="19">
        <v>43759</v>
      </c>
      <c r="I3" s="12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2"/>
      <c r="Y3" s="5"/>
      <c r="Z3" s="147" t="s">
        <v>24</v>
      </c>
      <c r="AA3" s="5"/>
      <c r="AB3" s="5"/>
      <c r="AC3" s="5"/>
      <c r="AD3" s="5"/>
      <c r="AE3" s="5"/>
    </row>
    <row r="4" spans="1:31" ht="25.5" customHeight="1">
      <c r="A4" s="157"/>
      <c r="B4" s="146"/>
      <c r="C4" s="146"/>
      <c r="D4" s="2"/>
      <c r="E4" s="2"/>
      <c r="F4" s="20">
        <f>SUM(U8:U25)</f>
        <v>0</v>
      </c>
      <c r="G4" s="150" t="s">
        <v>25</v>
      </c>
      <c r="H4" s="146"/>
      <c r="I4" s="23"/>
      <c r="J4" s="21" t="s">
        <v>16</v>
      </c>
      <c r="K4" s="24">
        <v>0.65</v>
      </c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5"/>
      <c r="X4" s="2"/>
      <c r="Y4" s="5"/>
      <c r="Z4" s="146"/>
      <c r="AA4" s="25" t="s">
        <v>27</v>
      </c>
      <c r="AB4" s="5"/>
      <c r="AC4" s="5"/>
      <c r="AD4" s="5"/>
      <c r="AE4" s="5"/>
    </row>
    <row r="5" spans="1:31" ht="16.5" customHeight="1">
      <c r="A5" s="2"/>
      <c r="B5" s="3"/>
      <c r="C5" s="154" t="s">
        <v>26</v>
      </c>
      <c r="D5" s="155"/>
      <c r="E5" s="26"/>
      <c r="F5" s="158" t="s">
        <v>17</v>
      </c>
      <c r="G5" s="146"/>
      <c r="H5" s="146"/>
      <c r="I5" s="23"/>
      <c r="J5" s="27" t="s">
        <v>28</v>
      </c>
      <c r="K5" s="29">
        <v>5</v>
      </c>
      <c r="L5" s="31">
        <f t="shared" ref="L5:T5" si="0">SUM(L7:L25)</f>
        <v>0</v>
      </c>
      <c r="M5" s="31">
        <f t="shared" si="0"/>
        <v>0</v>
      </c>
      <c r="N5" s="32">
        <f t="shared" si="0"/>
        <v>0</v>
      </c>
      <c r="O5" s="32">
        <f t="shared" si="0"/>
        <v>0</v>
      </c>
      <c r="P5" s="32">
        <f t="shared" si="0"/>
        <v>0</v>
      </c>
      <c r="Q5" s="32">
        <f t="shared" si="0"/>
        <v>0</v>
      </c>
      <c r="R5" s="32">
        <f t="shared" si="0"/>
        <v>0</v>
      </c>
      <c r="S5" s="31">
        <f t="shared" si="0"/>
        <v>0</v>
      </c>
      <c r="T5" s="31">
        <f t="shared" si="0"/>
        <v>0</v>
      </c>
      <c r="U5" s="5"/>
      <c r="V5" s="33"/>
      <c r="W5" s="34"/>
      <c r="X5" s="2" t="s">
        <v>30</v>
      </c>
      <c r="Y5" s="15" t="s">
        <v>31</v>
      </c>
      <c r="Z5" s="146"/>
      <c r="AA5" s="15" t="s">
        <v>32</v>
      </c>
      <c r="AB5" s="5"/>
      <c r="AC5" s="5"/>
      <c r="AD5" s="5"/>
      <c r="AE5" s="5"/>
    </row>
    <row r="6" spans="1:31" ht="15" customHeight="1">
      <c r="A6" s="2"/>
      <c r="B6" s="3"/>
      <c r="C6" s="156"/>
      <c r="D6" s="130"/>
      <c r="E6" s="26"/>
      <c r="F6" s="35" t="s">
        <v>33</v>
      </c>
      <c r="G6" s="159" t="s">
        <v>34</v>
      </c>
      <c r="H6" s="146"/>
      <c r="I6" s="23"/>
      <c r="J6" s="36"/>
      <c r="K6" s="5"/>
      <c r="L6" s="37">
        <v>75</v>
      </c>
      <c r="M6" s="37">
        <v>162</v>
      </c>
      <c r="N6" s="38">
        <v>4</v>
      </c>
      <c r="O6" s="38">
        <v>0</v>
      </c>
      <c r="P6" s="38">
        <v>0</v>
      </c>
      <c r="Q6" s="38">
        <v>0</v>
      </c>
      <c r="R6" s="38">
        <v>0</v>
      </c>
      <c r="S6" s="39">
        <v>0</v>
      </c>
      <c r="T6" s="37">
        <v>101</v>
      </c>
      <c r="U6" s="40">
        <f t="shared" ref="U6:U25" si="1">SUM(L6,M6,N6,O6,P6,Q6,R6,S6,T6)</f>
        <v>342</v>
      </c>
      <c r="V6" s="33"/>
      <c r="W6" s="34"/>
      <c r="X6" s="2" t="s">
        <v>36</v>
      </c>
      <c r="Y6" s="41" t="s">
        <v>37</v>
      </c>
      <c r="Z6" s="41" t="s">
        <v>38</v>
      </c>
      <c r="AA6" s="41" t="s">
        <v>40</v>
      </c>
      <c r="AB6" s="5"/>
      <c r="AC6" s="5"/>
      <c r="AD6" s="5"/>
      <c r="AE6" s="5"/>
    </row>
    <row r="7" spans="1:31" ht="15">
      <c r="A7" s="15"/>
      <c r="B7" s="148" t="s">
        <v>17</v>
      </c>
      <c r="C7" s="149"/>
      <c r="D7" s="126"/>
      <c r="E7" s="2"/>
      <c r="F7" s="43"/>
      <c r="G7" s="45"/>
      <c r="H7" s="45"/>
      <c r="I7" s="2"/>
      <c r="J7" s="47" t="s">
        <v>41</v>
      </c>
      <c r="K7" s="48"/>
      <c r="L7" s="15"/>
      <c r="M7" s="49"/>
      <c r="N7" s="49"/>
      <c r="O7" s="49"/>
      <c r="P7" s="15"/>
      <c r="Q7" s="2"/>
      <c r="R7" s="49"/>
      <c r="S7" s="15"/>
      <c r="T7" s="49"/>
      <c r="U7" s="40">
        <f t="shared" si="1"/>
        <v>0</v>
      </c>
      <c r="V7" s="5"/>
      <c r="W7" s="51"/>
      <c r="X7" s="52"/>
      <c r="Y7" s="45"/>
      <c r="Z7" s="5"/>
      <c r="AA7" s="57"/>
      <c r="AB7" s="5"/>
      <c r="AC7" s="5"/>
      <c r="AD7" s="5"/>
      <c r="AE7" s="5"/>
    </row>
    <row r="8" spans="1:31" ht="15">
      <c r="A8" s="2"/>
      <c r="B8" s="146"/>
      <c r="C8" s="149"/>
      <c r="D8" s="137"/>
      <c r="E8" s="126"/>
      <c r="F8" s="55">
        <v>1</v>
      </c>
      <c r="G8" s="60"/>
      <c r="H8" s="61">
        <v>0.65069444444444446</v>
      </c>
      <c r="I8" s="63"/>
      <c r="J8" s="65">
        <f t="shared" ref="J8:J22" si="2">X8*359</f>
        <v>-0.24930555555555467</v>
      </c>
      <c r="K8" s="67">
        <f t="shared" ref="K8:K22" si="3">SUM(J8,L8,M8,N8,O8,P8,Q8,R8,S8,T8)</f>
        <v>-0.24930555555555467</v>
      </c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72">
        <f t="shared" si="1"/>
        <v>0</v>
      </c>
      <c r="V8" s="76"/>
      <c r="W8" s="142" t="s">
        <v>44</v>
      </c>
      <c r="X8" s="79">
        <f>K4-H8</f>
        <v>-6.9444444444444198E-4</v>
      </c>
      <c r="Y8" s="81">
        <f t="shared" ref="Y8:Y22" si="4">X8*390</f>
        <v>-0.27083333333333237</v>
      </c>
      <c r="Z8" s="82">
        <f t="shared" ref="Z8:Z22" si="5">X8*384</f>
        <v>-0.26666666666666572</v>
      </c>
      <c r="AA8" s="84">
        <f t="shared" ref="AA8:AA22" si="6">X8*359</f>
        <v>-0.24930555555555467</v>
      </c>
      <c r="AB8" s="5"/>
      <c r="AC8" s="5"/>
      <c r="AD8" s="5"/>
      <c r="AE8" s="5"/>
    </row>
    <row r="9" spans="1:31" ht="15">
      <c r="A9" s="2"/>
      <c r="B9" s="146"/>
      <c r="C9" s="149"/>
      <c r="D9" s="137"/>
      <c r="E9" s="126"/>
      <c r="F9" s="86">
        <f t="shared" ref="F9:F10" si="7">1+F8</f>
        <v>2</v>
      </c>
      <c r="G9" s="88"/>
      <c r="H9" s="88"/>
      <c r="I9" s="63"/>
      <c r="J9" s="90">
        <f t="shared" si="2"/>
        <v>233.35</v>
      </c>
      <c r="K9" s="91">
        <f t="shared" si="3"/>
        <v>233.35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5">
        <f t="shared" si="1"/>
        <v>0</v>
      </c>
      <c r="V9" s="98"/>
      <c r="W9" s="143"/>
      <c r="X9" s="99">
        <f>K4-H9</f>
        <v>0.65</v>
      </c>
      <c r="Y9" s="100">
        <f t="shared" si="4"/>
        <v>253.5</v>
      </c>
      <c r="Z9" s="101">
        <f t="shared" si="5"/>
        <v>249.60000000000002</v>
      </c>
      <c r="AA9" s="84">
        <f t="shared" si="6"/>
        <v>233.35</v>
      </c>
      <c r="AB9" s="5"/>
      <c r="AC9" s="5"/>
      <c r="AD9" s="5"/>
      <c r="AE9" s="5"/>
    </row>
    <row r="10" spans="1:31" ht="15" customHeight="1">
      <c r="A10" s="2"/>
      <c r="B10" s="146"/>
      <c r="C10" s="149"/>
      <c r="D10" s="137"/>
      <c r="E10" s="126"/>
      <c r="F10" s="102">
        <f t="shared" si="7"/>
        <v>3</v>
      </c>
      <c r="G10" s="60"/>
      <c r="H10" s="103"/>
      <c r="I10" s="63"/>
      <c r="J10" s="65">
        <f t="shared" si="2"/>
        <v>233.35</v>
      </c>
      <c r="K10" s="104">
        <f t="shared" si="3"/>
        <v>233.35</v>
      </c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72">
        <f t="shared" si="1"/>
        <v>0</v>
      </c>
      <c r="V10" s="76"/>
      <c r="W10" s="144"/>
      <c r="X10" s="79">
        <f>K4-H10</f>
        <v>0.65</v>
      </c>
      <c r="Y10" s="81">
        <f t="shared" si="4"/>
        <v>253.5</v>
      </c>
      <c r="Z10" s="101">
        <f t="shared" si="5"/>
        <v>249.60000000000002</v>
      </c>
      <c r="AA10" s="84">
        <f t="shared" si="6"/>
        <v>233.35</v>
      </c>
      <c r="AB10" s="5"/>
      <c r="AC10" s="5"/>
      <c r="AD10" s="5"/>
      <c r="AE10" s="5"/>
    </row>
    <row r="11" spans="1:31" ht="15">
      <c r="A11" s="2"/>
      <c r="B11" s="146"/>
      <c r="C11" s="149"/>
      <c r="D11" s="137"/>
      <c r="E11" s="126"/>
      <c r="F11" s="107">
        <v>5</v>
      </c>
      <c r="G11" s="88"/>
      <c r="H11" s="111"/>
      <c r="I11" s="63"/>
      <c r="J11" s="90">
        <f t="shared" si="2"/>
        <v>233.35</v>
      </c>
      <c r="K11" s="91">
        <f t="shared" si="3"/>
        <v>233.35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2">
        <v>0</v>
      </c>
      <c r="S11" s="92">
        <v>0</v>
      </c>
      <c r="T11" s="92">
        <v>0</v>
      </c>
      <c r="U11" s="95">
        <f t="shared" si="1"/>
        <v>0</v>
      </c>
      <c r="V11" s="98"/>
      <c r="W11" s="142" t="s">
        <v>44</v>
      </c>
      <c r="X11" s="99">
        <f>K4-H11</f>
        <v>0.65</v>
      </c>
      <c r="Y11" s="100">
        <f t="shared" si="4"/>
        <v>253.5</v>
      </c>
      <c r="Z11" s="101">
        <f t="shared" si="5"/>
        <v>249.60000000000002</v>
      </c>
      <c r="AA11" s="84">
        <f t="shared" si="6"/>
        <v>233.35</v>
      </c>
      <c r="AB11" s="5"/>
      <c r="AC11" s="5"/>
      <c r="AD11" s="5"/>
      <c r="AE11" s="5"/>
    </row>
    <row r="12" spans="1:31" ht="15">
      <c r="A12" s="2"/>
      <c r="B12" s="148" t="s">
        <v>17</v>
      </c>
      <c r="C12" s="149"/>
      <c r="D12" s="137"/>
      <c r="E12" s="126"/>
      <c r="F12" s="112">
        <f t="shared" ref="F12:F25" si="8">1+F11</f>
        <v>6</v>
      </c>
      <c r="G12" s="60"/>
      <c r="H12" s="61"/>
      <c r="I12" s="63"/>
      <c r="J12" s="65">
        <f t="shared" si="2"/>
        <v>233.35</v>
      </c>
      <c r="K12" s="104">
        <f t="shared" si="3"/>
        <v>233.35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/>
      <c r="U12" s="72">
        <f t="shared" si="1"/>
        <v>0</v>
      </c>
      <c r="V12" s="76"/>
      <c r="W12" s="143"/>
      <c r="X12" s="79">
        <f>K4-H12</f>
        <v>0.65</v>
      </c>
      <c r="Y12" s="100">
        <f t="shared" si="4"/>
        <v>253.5</v>
      </c>
      <c r="Z12" s="84">
        <f t="shared" si="5"/>
        <v>249.60000000000002</v>
      </c>
      <c r="AA12" s="101">
        <f t="shared" si="6"/>
        <v>233.35</v>
      </c>
      <c r="AB12" s="5"/>
      <c r="AC12" s="5"/>
      <c r="AD12" s="5"/>
      <c r="AE12" s="5"/>
    </row>
    <row r="13" spans="1:31" ht="15">
      <c r="A13" s="2"/>
      <c r="B13" s="146"/>
      <c r="C13" s="149"/>
      <c r="D13" s="137"/>
      <c r="E13" s="126"/>
      <c r="F13" s="107">
        <f t="shared" si="8"/>
        <v>7</v>
      </c>
      <c r="G13" s="88"/>
      <c r="H13" s="109"/>
      <c r="I13" s="63"/>
      <c r="J13" s="90">
        <f t="shared" si="2"/>
        <v>233.35</v>
      </c>
      <c r="K13" s="91">
        <f t="shared" si="3"/>
        <v>233.35</v>
      </c>
      <c r="L13" s="92">
        <v>0</v>
      </c>
      <c r="M13" s="92"/>
      <c r="N13" s="92">
        <v>0</v>
      </c>
      <c r="O13" s="92"/>
      <c r="P13" s="92">
        <v>0</v>
      </c>
      <c r="Q13" s="92">
        <v>0</v>
      </c>
      <c r="R13" s="92">
        <v>0</v>
      </c>
      <c r="S13" s="92">
        <v>0</v>
      </c>
      <c r="T13" s="92"/>
      <c r="U13" s="113">
        <f t="shared" si="1"/>
        <v>0</v>
      </c>
      <c r="V13" s="98"/>
      <c r="W13" s="144"/>
      <c r="X13" s="99">
        <f>K4-H13</f>
        <v>0.65</v>
      </c>
      <c r="Y13" s="100">
        <f t="shared" si="4"/>
        <v>253.5</v>
      </c>
      <c r="Z13" s="84">
        <f t="shared" si="5"/>
        <v>249.60000000000002</v>
      </c>
      <c r="AA13" s="84">
        <f t="shared" si="6"/>
        <v>233.35</v>
      </c>
      <c r="AB13" s="5"/>
      <c r="AC13" s="5"/>
      <c r="AD13" s="5"/>
      <c r="AE13" s="5"/>
    </row>
    <row r="14" spans="1:31" ht="15">
      <c r="A14" s="2"/>
      <c r="B14" s="146"/>
      <c r="C14" s="149"/>
      <c r="D14" s="137"/>
      <c r="E14" s="126"/>
      <c r="F14" s="112">
        <f t="shared" si="8"/>
        <v>8</v>
      </c>
      <c r="G14" s="60"/>
      <c r="H14" s="114"/>
      <c r="I14" s="63"/>
      <c r="J14" s="65">
        <f t="shared" si="2"/>
        <v>233.35</v>
      </c>
      <c r="K14" s="104">
        <f t="shared" si="3"/>
        <v>233.35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8">
        <v>0</v>
      </c>
      <c r="S14" s="68">
        <v>0</v>
      </c>
      <c r="T14" s="68">
        <v>0</v>
      </c>
      <c r="U14" s="72">
        <f t="shared" si="1"/>
        <v>0</v>
      </c>
      <c r="V14" s="76"/>
      <c r="W14" s="142" t="s">
        <v>44</v>
      </c>
      <c r="X14" s="79">
        <f>K4-H14</f>
        <v>0.65</v>
      </c>
      <c r="Y14" s="81">
        <f t="shared" si="4"/>
        <v>253.5</v>
      </c>
      <c r="Z14" s="101">
        <f t="shared" si="5"/>
        <v>249.60000000000002</v>
      </c>
      <c r="AA14" s="101">
        <f t="shared" si="6"/>
        <v>233.35</v>
      </c>
      <c r="AB14" s="5"/>
      <c r="AC14" s="5"/>
      <c r="AD14" s="5"/>
      <c r="AE14" s="5"/>
    </row>
    <row r="15" spans="1:31" ht="15">
      <c r="A15" s="2"/>
      <c r="B15" s="146"/>
      <c r="C15" s="149"/>
      <c r="D15" s="137"/>
      <c r="E15" s="126"/>
      <c r="F15" s="107">
        <f t="shared" si="8"/>
        <v>9</v>
      </c>
      <c r="G15" s="88"/>
      <c r="H15" s="116"/>
      <c r="I15" s="63"/>
      <c r="J15" s="90">
        <f t="shared" si="2"/>
        <v>233.35</v>
      </c>
      <c r="K15" s="91">
        <f t="shared" si="3"/>
        <v>233.35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2">
        <v>0</v>
      </c>
      <c r="T15" s="92">
        <v>0</v>
      </c>
      <c r="U15" s="95">
        <f t="shared" si="1"/>
        <v>0</v>
      </c>
      <c r="V15" s="98"/>
      <c r="W15" s="143"/>
      <c r="X15" s="99">
        <f>K4-H15</f>
        <v>0.65</v>
      </c>
      <c r="Y15" s="100">
        <f t="shared" si="4"/>
        <v>253.5</v>
      </c>
      <c r="Z15" s="101">
        <f t="shared" si="5"/>
        <v>249.60000000000002</v>
      </c>
      <c r="AA15" s="101">
        <f t="shared" si="6"/>
        <v>233.35</v>
      </c>
      <c r="AB15" s="5"/>
      <c r="AC15" s="5"/>
      <c r="AD15" s="5"/>
      <c r="AE15" s="5"/>
    </row>
    <row r="16" spans="1:31" ht="15">
      <c r="A16" s="2"/>
      <c r="B16" s="146"/>
      <c r="C16" s="149"/>
      <c r="D16" s="137"/>
      <c r="E16" s="126"/>
      <c r="F16" s="112">
        <f t="shared" si="8"/>
        <v>10</v>
      </c>
      <c r="G16" s="60"/>
      <c r="H16" s="117"/>
      <c r="I16" s="63"/>
      <c r="J16" s="65">
        <f t="shared" si="2"/>
        <v>233.35</v>
      </c>
      <c r="K16" s="104">
        <f t="shared" si="3"/>
        <v>233.35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72">
        <f t="shared" si="1"/>
        <v>0</v>
      </c>
      <c r="V16" s="76"/>
      <c r="W16" s="144"/>
      <c r="X16" s="79">
        <f>K4-H16</f>
        <v>0.65</v>
      </c>
      <c r="Y16" s="100">
        <f t="shared" si="4"/>
        <v>253.5</v>
      </c>
      <c r="Z16" s="101">
        <f t="shared" si="5"/>
        <v>249.60000000000002</v>
      </c>
      <c r="AA16" s="101">
        <f t="shared" si="6"/>
        <v>233.35</v>
      </c>
      <c r="AB16" s="5"/>
      <c r="AC16" s="5"/>
      <c r="AD16" s="5"/>
      <c r="AE16" s="5"/>
    </row>
    <row r="17" spans="1:31" ht="15">
      <c r="A17" s="2"/>
      <c r="B17" s="148" t="s">
        <v>17</v>
      </c>
      <c r="C17" s="149"/>
      <c r="D17" s="137"/>
      <c r="E17" s="126"/>
      <c r="F17" s="107">
        <f t="shared" si="8"/>
        <v>11</v>
      </c>
      <c r="G17" s="88"/>
      <c r="H17" s="109"/>
      <c r="I17" s="63"/>
      <c r="J17" s="90">
        <f t="shared" si="2"/>
        <v>233.35</v>
      </c>
      <c r="K17" s="91">
        <f t="shared" si="3"/>
        <v>233.35</v>
      </c>
      <c r="L17" s="92">
        <v>0</v>
      </c>
      <c r="M17" s="92"/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5">
        <f t="shared" si="1"/>
        <v>0</v>
      </c>
      <c r="V17" s="98"/>
      <c r="W17" s="142" t="s">
        <v>44</v>
      </c>
      <c r="X17" s="99">
        <f>K4-H17</f>
        <v>0.65</v>
      </c>
      <c r="Y17" s="81">
        <f t="shared" si="4"/>
        <v>253.5</v>
      </c>
      <c r="Z17" s="101">
        <f t="shared" si="5"/>
        <v>249.60000000000002</v>
      </c>
      <c r="AA17" s="101">
        <f t="shared" si="6"/>
        <v>233.35</v>
      </c>
      <c r="AB17" s="5"/>
      <c r="AC17" s="5"/>
      <c r="AD17" s="5"/>
      <c r="AE17" s="5"/>
    </row>
    <row r="18" spans="1:31" ht="15">
      <c r="A18" s="2"/>
      <c r="B18" s="146"/>
      <c r="C18" s="149"/>
      <c r="D18" s="137"/>
      <c r="E18" s="126"/>
      <c r="F18" s="112">
        <f t="shared" si="8"/>
        <v>12</v>
      </c>
      <c r="G18" s="60"/>
      <c r="H18" s="61"/>
      <c r="I18" s="63"/>
      <c r="J18" s="65">
        <f t="shared" si="2"/>
        <v>233.35</v>
      </c>
      <c r="K18" s="104">
        <f t="shared" si="3"/>
        <v>233.35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72">
        <f t="shared" si="1"/>
        <v>0</v>
      </c>
      <c r="V18" s="76"/>
      <c r="W18" s="143"/>
      <c r="X18" s="79">
        <f>K4-H18</f>
        <v>0.65</v>
      </c>
      <c r="Y18" s="118">
        <f t="shared" si="4"/>
        <v>253.5</v>
      </c>
      <c r="Z18" s="84">
        <f t="shared" si="5"/>
        <v>249.60000000000002</v>
      </c>
      <c r="AA18" s="101">
        <f t="shared" si="6"/>
        <v>233.35</v>
      </c>
      <c r="AB18" s="5"/>
      <c r="AC18" s="5"/>
      <c r="AD18" s="5"/>
      <c r="AE18" s="5"/>
    </row>
    <row r="19" spans="1:31" ht="18" customHeight="1">
      <c r="A19" s="2"/>
      <c r="B19" s="146"/>
      <c r="C19" s="149"/>
      <c r="D19" s="137"/>
      <c r="E19" s="126"/>
      <c r="F19" s="107">
        <f t="shared" si="8"/>
        <v>13</v>
      </c>
      <c r="G19" s="88"/>
      <c r="H19" s="109"/>
      <c r="I19" s="63"/>
      <c r="J19" s="90">
        <f t="shared" si="2"/>
        <v>233.35</v>
      </c>
      <c r="K19" s="91">
        <f t="shared" si="3"/>
        <v>233.35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92">
        <v>0</v>
      </c>
      <c r="T19" s="92">
        <v>0</v>
      </c>
      <c r="U19" s="95">
        <f t="shared" si="1"/>
        <v>0</v>
      </c>
      <c r="V19" s="98"/>
      <c r="W19" s="144"/>
      <c r="X19" s="99">
        <f>K4-H19</f>
        <v>0.65</v>
      </c>
      <c r="Y19" s="118">
        <f t="shared" si="4"/>
        <v>253.5</v>
      </c>
      <c r="Z19" s="84">
        <f t="shared" si="5"/>
        <v>249.60000000000002</v>
      </c>
      <c r="AA19" s="101">
        <f t="shared" si="6"/>
        <v>233.35</v>
      </c>
      <c r="AB19" s="5"/>
      <c r="AC19" s="5"/>
      <c r="AD19" s="5"/>
      <c r="AE19" s="5"/>
    </row>
    <row r="20" spans="1:31" ht="15">
      <c r="A20" s="2"/>
      <c r="B20" s="146"/>
      <c r="C20" s="149"/>
      <c r="D20" s="137"/>
      <c r="E20" s="126"/>
      <c r="F20" s="112">
        <f t="shared" si="8"/>
        <v>14</v>
      </c>
      <c r="G20" s="60"/>
      <c r="H20" s="103"/>
      <c r="I20" s="63"/>
      <c r="J20" s="65">
        <f t="shared" si="2"/>
        <v>233.35</v>
      </c>
      <c r="K20" s="104">
        <f t="shared" si="3"/>
        <v>233.35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8">
        <v>0</v>
      </c>
      <c r="U20" s="72">
        <f t="shared" si="1"/>
        <v>0</v>
      </c>
      <c r="V20" s="76"/>
      <c r="W20" s="142" t="s">
        <v>44</v>
      </c>
      <c r="X20" s="79">
        <f>K4-H20</f>
        <v>0.65</v>
      </c>
      <c r="Y20" s="118">
        <f t="shared" si="4"/>
        <v>253.5</v>
      </c>
      <c r="Z20" s="84">
        <f t="shared" si="5"/>
        <v>249.60000000000002</v>
      </c>
      <c r="AA20" s="101">
        <f t="shared" si="6"/>
        <v>233.35</v>
      </c>
      <c r="AB20" s="5"/>
      <c r="AC20" s="5"/>
      <c r="AD20" s="5"/>
      <c r="AE20" s="5"/>
    </row>
    <row r="21" spans="1:31" ht="15">
      <c r="A21" s="2"/>
      <c r="B21" s="146"/>
      <c r="C21" s="149"/>
      <c r="D21" s="137"/>
      <c r="E21" s="126"/>
      <c r="F21" s="107">
        <f t="shared" si="8"/>
        <v>15</v>
      </c>
      <c r="G21" s="88"/>
      <c r="H21" s="111"/>
      <c r="I21" s="63"/>
      <c r="J21" s="90">
        <f t="shared" si="2"/>
        <v>233.35</v>
      </c>
      <c r="K21" s="91">
        <f t="shared" si="3"/>
        <v>233.35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5">
        <f t="shared" si="1"/>
        <v>0</v>
      </c>
      <c r="V21" s="98"/>
      <c r="W21" s="143"/>
      <c r="X21" s="99">
        <f>K4-H21</f>
        <v>0.65</v>
      </c>
      <c r="Y21" s="118">
        <f t="shared" si="4"/>
        <v>253.5</v>
      </c>
      <c r="Z21" s="84">
        <f t="shared" si="5"/>
        <v>249.60000000000002</v>
      </c>
      <c r="AA21" s="84">
        <f t="shared" si="6"/>
        <v>233.35</v>
      </c>
      <c r="AB21" s="5"/>
      <c r="AC21" s="5"/>
      <c r="AD21" s="5"/>
      <c r="AE21" s="5"/>
    </row>
    <row r="22" spans="1:31" ht="15">
      <c r="A22" s="2"/>
      <c r="B22" s="148" t="s">
        <v>17</v>
      </c>
      <c r="C22" s="149"/>
      <c r="D22" s="137"/>
      <c r="E22" s="126"/>
      <c r="F22" s="112">
        <f t="shared" si="8"/>
        <v>16</v>
      </c>
      <c r="G22" s="60"/>
      <c r="H22" s="119"/>
      <c r="I22" s="63"/>
      <c r="J22" s="65">
        <f t="shared" si="2"/>
        <v>233.35</v>
      </c>
      <c r="K22" s="104">
        <f t="shared" si="3"/>
        <v>233.35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72">
        <f t="shared" si="1"/>
        <v>0</v>
      </c>
      <c r="V22" s="76"/>
      <c r="W22" s="144"/>
      <c r="X22" s="79">
        <f>K4-H22</f>
        <v>0.65</v>
      </c>
      <c r="Y22" s="118">
        <f t="shared" si="4"/>
        <v>253.5</v>
      </c>
      <c r="Z22" s="84">
        <f t="shared" si="5"/>
        <v>249.60000000000002</v>
      </c>
      <c r="AA22" s="101">
        <f t="shared" si="6"/>
        <v>233.35</v>
      </c>
      <c r="AB22" s="5"/>
      <c r="AC22" s="5"/>
      <c r="AD22" s="5"/>
      <c r="AE22" s="5"/>
    </row>
    <row r="23" spans="1:31" ht="15">
      <c r="A23" s="2"/>
      <c r="B23" s="146"/>
      <c r="C23" s="149"/>
      <c r="D23" s="137"/>
      <c r="E23" s="126"/>
      <c r="F23" s="107">
        <f t="shared" si="8"/>
        <v>17</v>
      </c>
      <c r="G23" s="88"/>
      <c r="H23" s="88" t="s">
        <v>49</v>
      </c>
      <c r="I23" s="63"/>
      <c r="J23" s="120" t="s">
        <v>49</v>
      </c>
      <c r="K23" s="98" t="s">
        <v>49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2">
        <v>0</v>
      </c>
      <c r="T23" s="92">
        <v>0</v>
      </c>
      <c r="U23" s="95">
        <f t="shared" si="1"/>
        <v>0</v>
      </c>
      <c r="V23" s="98"/>
      <c r="W23" s="142" t="s">
        <v>44</v>
      </c>
      <c r="X23" s="121" t="s">
        <v>49</v>
      </c>
      <c r="Y23" s="83"/>
      <c r="Z23" s="100"/>
      <c r="AA23" s="100"/>
      <c r="AB23" s="5"/>
      <c r="AC23" s="5"/>
      <c r="AD23" s="5"/>
      <c r="AE23" s="5"/>
    </row>
    <row r="24" spans="1:31" ht="14.25" customHeight="1">
      <c r="A24" s="2"/>
      <c r="B24" s="146"/>
      <c r="C24" s="149"/>
      <c r="D24" s="137"/>
      <c r="E24" s="126"/>
      <c r="F24" s="112">
        <f t="shared" si="8"/>
        <v>18</v>
      </c>
      <c r="G24" s="60"/>
      <c r="H24" s="60" t="s">
        <v>49</v>
      </c>
      <c r="I24" s="63"/>
      <c r="J24" s="122" t="s">
        <v>49</v>
      </c>
      <c r="K24" s="76" t="s">
        <v>49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72">
        <f t="shared" si="1"/>
        <v>0</v>
      </c>
      <c r="V24" s="76"/>
      <c r="W24" s="143"/>
      <c r="X24" s="123" t="s">
        <v>49</v>
      </c>
      <c r="Y24" s="83"/>
      <c r="Z24" s="100"/>
      <c r="AA24" s="100"/>
      <c r="AB24" s="5"/>
      <c r="AC24" s="5"/>
      <c r="AD24" s="5"/>
      <c r="AE24" s="5"/>
    </row>
    <row r="25" spans="1:31" ht="15">
      <c r="A25" s="2"/>
      <c r="B25" s="146"/>
      <c r="C25" s="149"/>
      <c r="D25" s="137"/>
      <c r="E25" s="126"/>
      <c r="F25" s="107">
        <f t="shared" si="8"/>
        <v>19</v>
      </c>
      <c r="G25" s="88"/>
      <c r="H25" s="88" t="s">
        <v>49</v>
      </c>
      <c r="I25" s="63"/>
      <c r="J25" s="120" t="s">
        <v>49</v>
      </c>
      <c r="K25" s="98" t="s">
        <v>49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2">
        <v>0</v>
      </c>
      <c r="T25" s="92">
        <v>0</v>
      </c>
      <c r="U25" s="95">
        <f t="shared" si="1"/>
        <v>0</v>
      </c>
      <c r="V25" s="98"/>
      <c r="W25" s="144"/>
      <c r="X25" s="121" t="s">
        <v>49</v>
      </c>
      <c r="Y25" s="100"/>
      <c r="Z25" s="100"/>
      <c r="AA25" s="100"/>
      <c r="AB25" s="5"/>
      <c r="AC25" s="5"/>
      <c r="AD25" s="5"/>
      <c r="AE25" s="5"/>
    </row>
    <row r="26" spans="1:31" ht="12.75">
      <c r="A26" s="2"/>
      <c r="B26" s="146"/>
      <c r="C26" s="149"/>
      <c r="D26" s="137"/>
      <c r="E26" s="126"/>
      <c r="F26" s="76"/>
      <c r="G26" s="60"/>
      <c r="H26" s="60"/>
      <c r="I26" s="124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100"/>
      <c r="Z26" s="5"/>
      <c r="AA26" s="5"/>
      <c r="AB26" s="5"/>
      <c r="AC26" s="5"/>
      <c r="AD26" s="5"/>
      <c r="AE26" s="5"/>
    </row>
    <row r="27" spans="1:31" ht="12.75">
      <c r="A27" s="5"/>
      <c r="B27" s="33"/>
      <c r="C27" s="5"/>
      <c r="D27" s="5"/>
      <c r="E27" s="5"/>
      <c r="F27" s="5"/>
      <c r="G27" s="45"/>
      <c r="H27" s="4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2.75">
      <c r="A28" s="5"/>
      <c r="B28" s="3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2.75">
      <c r="A29" s="5"/>
      <c r="B29" s="3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</sheetData>
  <mergeCells count="51">
    <mergeCell ref="C26:E26"/>
    <mergeCell ref="C25:E25"/>
    <mergeCell ref="B22:B26"/>
    <mergeCell ref="L2:L4"/>
    <mergeCell ref="K2:K3"/>
    <mergeCell ref="C7:D7"/>
    <mergeCell ref="C5:D6"/>
    <mergeCell ref="A4:C4"/>
    <mergeCell ref="F5:H5"/>
    <mergeCell ref="G6:H6"/>
    <mergeCell ref="C24:E24"/>
    <mergeCell ref="C23:E23"/>
    <mergeCell ref="C22:E22"/>
    <mergeCell ref="C17:E17"/>
    <mergeCell ref="C15:E15"/>
    <mergeCell ref="C18:E18"/>
    <mergeCell ref="C19:E19"/>
    <mergeCell ref="C16:E16"/>
    <mergeCell ref="B12:B16"/>
    <mergeCell ref="C20:E20"/>
    <mergeCell ref="B17:B21"/>
    <mergeCell ref="J2:J3"/>
    <mergeCell ref="A2:F2"/>
    <mergeCell ref="C21:E21"/>
    <mergeCell ref="C14:E14"/>
    <mergeCell ref="C12:E12"/>
    <mergeCell ref="C13:E13"/>
    <mergeCell ref="C11:E11"/>
    <mergeCell ref="C10:E10"/>
    <mergeCell ref="C9:E9"/>
    <mergeCell ref="B7:B11"/>
    <mergeCell ref="S2:S4"/>
    <mergeCell ref="C8:E8"/>
    <mergeCell ref="Q2:Q4"/>
    <mergeCell ref="O2:O4"/>
    <mergeCell ref="P2:P4"/>
    <mergeCell ref="N2:N4"/>
    <mergeCell ref="M2:M4"/>
    <mergeCell ref="G4:H4"/>
    <mergeCell ref="R2:R4"/>
    <mergeCell ref="T2:T4"/>
    <mergeCell ref="Z3:Z5"/>
    <mergeCell ref="V2:V4"/>
    <mergeCell ref="U2:U4"/>
    <mergeCell ref="W2:W3"/>
    <mergeCell ref="W14:W16"/>
    <mergeCell ref="W20:W22"/>
    <mergeCell ref="W17:W19"/>
    <mergeCell ref="W23:W25"/>
    <mergeCell ref="W8:W10"/>
    <mergeCell ref="W11:W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94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.75" customHeight="1"/>
  <cols>
    <col min="1" max="2" width="3.42578125" customWidth="1"/>
    <col min="3" max="3" width="4.85546875" customWidth="1"/>
    <col min="4" max="4" width="1.140625" customWidth="1"/>
    <col min="5" max="5" width="2.28515625" customWidth="1"/>
    <col min="6" max="6" width="5.85546875" customWidth="1"/>
    <col min="7" max="7" width="0.85546875" customWidth="1"/>
    <col min="8" max="8" width="12.7109375" customWidth="1"/>
    <col min="9" max="9" width="0.42578125" customWidth="1"/>
    <col min="10" max="10" width="9.85546875" customWidth="1"/>
    <col min="11" max="11" width="13.42578125" customWidth="1"/>
    <col min="12" max="13" width="5" customWidth="1"/>
    <col min="14" max="14" width="4.5703125" customWidth="1"/>
    <col min="15" max="18" width="5.42578125" customWidth="1"/>
    <col min="19" max="19" width="5" customWidth="1"/>
    <col min="20" max="20" width="4.5703125" customWidth="1"/>
    <col min="21" max="21" width="5.28515625" customWidth="1"/>
    <col min="22" max="23" width="3" customWidth="1"/>
    <col min="24" max="24" width="9.28515625" customWidth="1"/>
    <col min="25" max="25" width="11.5703125" customWidth="1"/>
    <col min="26" max="26" width="10.42578125" customWidth="1"/>
  </cols>
  <sheetData>
    <row r="1" spans="1:31" ht="9.75" customHeight="1">
      <c r="A1" s="2"/>
      <c r="B1" s="3"/>
      <c r="C1" s="2"/>
      <c r="D1" s="2"/>
      <c r="E1" s="2"/>
      <c r="F1" s="2"/>
      <c r="G1" s="4"/>
      <c r="H1" s="4"/>
      <c r="I1" s="5"/>
      <c r="J1" s="7"/>
      <c r="K1" s="2"/>
      <c r="L1" s="8"/>
      <c r="M1" s="8"/>
      <c r="N1" s="8"/>
      <c r="O1" s="8"/>
      <c r="P1" s="8"/>
      <c r="Q1" s="8"/>
      <c r="R1" s="8"/>
      <c r="S1" s="8"/>
      <c r="T1" s="8"/>
      <c r="U1" s="8"/>
      <c r="V1" s="3"/>
      <c r="W1" s="5"/>
      <c r="X1" s="2"/>
      <c r="Y1" s="9"/>
      <c r="Z1" s="5"/>
      <c r="AA1" s="5"/>
      <c r="AB1" s="5"/>
      <c r="AC1" s="5"/>
      <c r="AD1" s="5"/>
      <c r="AE1" s="5"/>
    </row>
    <row r="2" spans="1:31" ht="22.5" customHeight="1">
      <c r="A2" s="152" t="s">
        <v>3</v>
      </c>
      <c r="B2" s="146"/>
      <c r="C2" s="146"/>
      <c r="D2" s="146"/>
      <c r="E2" s="146"/>
      <c r="F2" s="146"/>
      <c r="G2" s="11">
        <v>43753</v>
      </c>
      <c r="H2" s="11"/>
      <c r="I2" s="12"/>
      <c r="J2" s="151">
        <f>SUM(J8:J25)</f>
        <v>4981.5447916666681</v>
      </c>
      <c r="K2" s="153" t="s">
        <v>6</v>
      </c>
      <c r="L2" s="145" t="s">
        <v>7</v>
      </c>
      <c r="M2" s="145" t="s">
        <v>8</v>
      </c>
      <c r="N2" s="145" t="s">
        <v>9</v>
      </c>
      <c r="O2" s="145" t="s">
        <v>10</v>
      </c>
      <c r="P2" s="145" t="s">
        <v>11</v>
      </c>
      <c r="Q2" s="145" t="s">
        <v>12</v>
      </c>
      <c r="R2" s="145" t="s">
        <v>13</v>
      </c>
      <c r="S2" s="145" t="s">
        <v>14</v>
      </c>
      <c r="T2" s="145" t="s">
        <v>15</v>
      </c>
      <c r="U2" s="145" t="s">
        <v>16</v>
      </c>
      <c r="V2" s="148" t="s">
        <v>20</v>
      </c>
      <c r="W2" s="148" t="s">
        <v>18</v>
      </c>
      <c r="X2" s="2"/>
      <c r="Y2" s="5"/>
      <c r="Z2" s="15" t="s">
        <v>19</v>
      </c>
      <c r="AA2" s="5"/>
      <c r="AB2" s="5"/>
      <c r="AC2" s="5"/>
      <c r="AD2" s="5"/>
      <c r="AE2" s="5"/>
    </row>
    <row r="3" spans="1:31" ht="30.75" customHeight="1">
      <c r="A3" s="16" t="s">
        <v>22</v>
      </c>
      <c r="B3" s="17"/>
      <c r="C3" s="17"/>
      <c r="D3" s="17"/>
      <c r="E3" s="17"/>
      <c r="F3" s="17"/>
      <c r="G3" s="11"/>
      <c r="H3" s="19">
        <v>43759</v>
      </c>
      <c r="I3" s="12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2"/>
      <c r="Y3" s="5"/>
      <c r="Z3" s="147" t="s">
        <v>24</v>
      </c>
      <c r="AA3" s="5"/>
      <c r="AB3" s="5"/>
      <c r="AC3" s="5"/>
      <c r="AD3" s="5"/>
      <c r="AE3" s="5"/>
    </row>
    <row r="4" spans="1:31" ht="25.5" customHeight="1">
      <c r="A4" s="157"/>
      <c r="B4" s="146"/>
      <c r="C4" s="146"/>
      <c r="D4" s="2"/>
      <c r="E4" s="2"/>
      <c r="F4" s="20">
        <f>SUM(U8:U25)</f>
        <v>0</v>
      </c>
      <c r="G4" s="150" t="s">
        <v>25</v>
      </c>
      <c r="H4" s="146"/>
      <c r="I4" s="23"/>
      <c r="J4" s="21" t="s">
        <v>16</v>
      </c>
      <c r="K4" s="24">
        <v>0.9243055555555556</v>
      </c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5"/>
      <c r="X4" s="2"/>
      <c r="Y4" s="5"/>
      <c r="Z4" s="146"/>
      <c r="AA4" s="5"/>
      <c r="AB4" s="5"/>
      <c r="AC4" s="5"/>
      <c r="AD4" s="5"/>
      <c r="AE4" s="5"/>
    </row>
    <row r="5" spans="1:31" ht="16.5" customHeight="1">
      <c r="A5" s="2"/>
      <c r="B5" s="3"/>
      <c r="C5" s="154" t="s">
        <v>26</v>
      </c>
      <c r="D5" s="155"/>
      <c r="E5" s="26"/>
      <c r="F5" s="158" t="s">
        <v>20</v>
      </c>
      <c r="G5" s="146"/>
      <c r="H5" s="146"/>
      <c r="I5" s="23"/>
      <c r="J5" s="27" t="s">
        <v>28</v>
      </c>
      <c r="K5" s="29">
        <v>0</v>
      </c>
      <c r="L5" s="31">
        <f t="shared" ref="L5:T5" si="0">SUM(L7:L25)</f>
        <v>0</v>
      </c>
      <c r="M5" s="31">
        <f t="shared" si="0"/>
        <v>0</v>
      </c>
      <c r="N5" s="32">
        <f t="shared" si="0"/>
        <v>0</v>
      </c>
      <c r="O5" s="32">
        <f t="shared" si="0"/>
        <v>0</v>
      </c>
      <c r="P5" s="32">
        <f t="shared" si="0"/>
        <v>0</v>
      </c>
      <c r="Q5" s="32">
        <f t="shared" si="0"/>
        <v>0</v>
      </c>
      <c r="R5" s="32">
        <f t="shared" si="0"/>
        <v>0</v>
      </c>
      <c r="S5" s="31">
        <f t="shared" si="0"/>
        <v>0</v>
      </c>
      <c r="T5" s="31">
        <f t="shared" si="0"/>
        <v>0</v>
      </c>
      <c r="U5" s="5"/>
      <c r="V5" s="33"/>
      <c r="W5" s="34"/>
      <c r="X5" s="2" t="s">
        <v>30</v>
      </c>
      <c r="Y5" s="15" t="s">
        <v>31</v>
      </c>
      <c r="Z5" s="146"/>
      <c r="AA5" s="5"/>
      <c r="AB5" s="5"/>
      <c r="AC5" s="5"/>
      <c r="AD5" s="5"/>
      <c r="AE5" s="5"/>
    </row>
    <row r="6" spans="1:31" ht="15" customHeight="1">
      <c r="A6" s="2"/>
      <c r="B6" s="3"/>
      <c r="C6" s="156"/>
      <c r="D6" s="130"/>
      <c r="E6" s="26"/>
      <c r="F6" s="35" t="s">
        <v>33</v>
      </c>
      <c r="G6" s="159" t="s">
        <v>34</v>
      </c>
      <c r="H6" s="146"/>
      <c r="I6" s="23"/>
      <c r="J6" s="36"/>
      <c r="K6" s="5"/>
      <c r="L6" s="37">
        <v>85</v>
      </c>
      <c r="M6" s="37">
        <v>143</v>
      </c>
      <c r="N6" s="37">
        <v>9</v>
      </c>
      <c r="O6" s="38">
        <v>0</v>
      </c>
      <c r="P6" s="38">
        <v>0</v>
      </c>
      <c r="Q6" s="38">
        <v>0</v>
      </c>
      <c r="R6" s="38">
        <v>0</v>
      </c>
      <c r="S6" s="39">
        <v>0</v>
      </c>
      <c r="T6" s="37">
        <v>54</v>
      </c>
      <c r="U6" s="40">
        <f t="shared" ref="U6:U25" si="1">SUM(L6,M6,N6,O6,P6,Q6,R6,S6,T6)</f>
        <v>291</v>
      </c>
      <c r="V6" s="33"/>
      <c r="W6" s="34"/>
      <c r="X6" s="2" t="s">
        <v>36</v>
      </c>
      <c r="Y6" s="41" t="s">
        <v>37</v>
      </c>
      <c r="Z6" s="41" t="s">
        <v>38</v>
      </c>
      <c r="AA6" s="41" t="s">
        <v>39</v>
      </c>
      <c r="AB6" s="5"/>
      <c r="AC6" s="5"/>
      <c r="AD6" s="5"/>
      <c r="AE6" s="5"/>
    </row>
    <row r="7" spans="1:31" ht="15">
      <c r="A7" s="15"/>
      <c r="B7" s="148" t="s">
        <v>17</v>
      </c>
      <c r="C7" s="149"/>
      <c r="D7" s="126"/>
      <c r="E7" s="2"/>
      <c r="F7" s="43"/>
      <c r="G7" s="45"/>
      <c r="H7" s="45"/>
      <c r="I7" s="2"/>
      <c r="J7" s="47" t="s">
        <v>41</v>
      </c>
      <c r="K7" s="48"/>
      <c r="L7" s="15"/>
      <c r="M7" s="15"/>
      <c r="N7" s="15"/>
      <c r="O7" s="15"/>
      <c r="P7" s="2"/>
      <c r="Q7" s="2"/>
      <c r="R7" s="15"/>
      <c r="S7" s="15"/>
      <c r="T7" s="15"/>
      <c r="U7" s="40">
        <f t="shared" si="1"/>
        <v>0</v>
      </c>
      <c r="V7" s="5"/>
      <c r="W7" s="51"/>
      <c r="X7" s="52"/>
      <c r="Y7" s="45"/>
      <c r="Z7" s="5"/>
      <c r="AA7" s="5"/>
      <c r="AB7" s="5"/>
      <c r="AC7" s="5"/>
      <c r="AD7" s="5"/>
      <c r="AE7" s="5"/>
    </row>
    <row r="8" spans="1:31" ht="15">
      <c r="A8" s="2"/>
      <c r="B8" s="146"/>
      <c r="C8" s="160"/>
      <c r="D8" s="137"/>
      <c r="E8" s="126"/>
      <c r="F8" s="55">
        <v>1</v>
      </c>
      <c r="G8" s="60"/>
      <c r="H8" s="62"/>
      <c r="I8" s="63"/>
      <c r="J8" s="65">
        <f t="shared" ref="J8:J13" si="2">X8*359</f>
        <v>331.82569444444448</v>
      </c>
      <c r="K8" s="67">
        <f t="shared" ref="K8:K22" si="3">SUM(J8,L8,M8,N8,O8,P8,Q8,R8,S8,T8)</f>
        <v>331.82569444444448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4">
        <f t="shared" si="1"/>
        <v>0</v>
      </c>
      <c r="V8" s="76"/>
      <c r="W8" s="142" t="s">
        <v>44</v>
      </c>
      <c r="X8" s="79">
        <f>K4-H8</f>
        <v>0.9243055555555556</v>
      </c>
      <c r="Y8" s="81">
        <f t="shared" ref="Y8:Y22" si="4">X8*390</f>
        <v>360.47916666666669</v>
      </c>
      <c r="Z8" s="82">
        <f t="shared" ref="Z8:Z22" si="5">X8*384</f>
        <v>354.93333333333334</v>
      </c>
      <c r="AA8" s="83">
        <f t="shared" ref="AA8:AA18" si="6">X8*359</f>
        <v>331.82569444444448</v>
      </c>
      <c r="AB8" s="5"/>
      <c r="AC8" s="5"/>
      <c r="AD8" s="5"/>
      <c r="AE8" s="5"/>
    </row>
    <row r="9" spans="1:31" ht="15">
      <c r="A9" s="2"/>
      <c r="B9" s="146"/>
      <c r="C9" s="149"/>
      <c r="D9" s="137"/>
      <c r="E9" s="126"/>
      <c r="F9" s="86">
        <f t="shared" ref="F9:F10" si="7">1+F8</f>
        <v>2</v>
      </c>
      <c r="G9" s="88"/>
      <c r="H9" s="88"/>
      <c r="I9" s="63"/>
      <c r="J9" s="90">
        <f t="shared" si="2"/>
        <v>331.82569444444448</v>
      </c>
      <c r="K9" s="91">
        <f t="shared" si="3"/>
        <v>331.82569444444448</v>
      </c>
      <c r="L9" s="93">
        <v>0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97">
        <f t="shared" si="1"/>
        <v>0</v>
      </c>
      <c r="V9" s="98"/>
      <c r="W9" s="143"/>
      <c r="X9" s="99">
        <f>K4-H9</f>
        <v>0.9243055555555556</v>
      </c>
      <c r="Y9" s="100">
        <f t="shared" si="4"/>
        <v>360.47916666666669</v>
      </c>
      <c r="Z9" s="101">
        <f t="shared" si="5"/>
        <v>354.93333333333334</v>
      </c>
      <c r="AA9" s="83">
        <f t="shared" si="6"/>
        <v>331.82569444444448</v>
      </c>
      <c r="AB9" s="5"/>
      <c r="AC9" s="5"/>
      <c r="AD9" s="5"/>
      <c r="AE9" s="5"/>
    </row>
    <row r="10" spans="1:31" ht="15" customHeight="1">
      <c r="A10" s="2"/>
      <c r="B10" s="146"/>
      <c r="C10" s="149"/>
      <c r="D10" s="137"/>
      <c r="E10" s="126"/>
      <c r="F10" s="102">
        <f t="shared" si="7"/>
        <v>3</v>
      </c>
      <c r="G10" s="60"/>
      <c r="H10" s="61"/>
      <c r="I10" s="63"/>
      <c r="J10" s="65">
        <f t="shared" si="2"/>
        <v>331.82569444444448</v>
      </c>
      <c r="K10" s="104">
        <f t="shared" si="3"/>
        <v>331.82569444444448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4">
        <f t="shared" si="1"/>
        <v>0</v>
      </c>
      <c r="V10" s="76"/>
      <c r="W10" s="144"/>
      <c r="X10" s="79">
        <f>K4-H10</f>
        <v>0.9243055555555556</v>
      </c>
      <c r="Y10" s="81">
        <f t="shared" si="4"/>
        <v>360.47916666666669</v>
      </c>
      <c r="Z10" s="101">
        <f t="shared" si="5"/>
        <v>354.93333333333334</v>
      </c>
      <c r="AA10" s="83">
        <f t="shared" si="6"/>
        <v>331.82569444444448</v>
      </c>
      <c r="AB10" s="5"/>
      <c r="AC10" s="5"/>
      <c r="AD10" s="5"/>
      <c r="AE10" s="5"/>
    </row>
    <row r="11" spans="1:31" ht="15">
      <c r="A11" s="2"/>
      <c r="B11" s="146"/>
      <c r="C11" s="149"/>
      <c r="D11" s="137"/>
      <c r="E11" s="126"/>
      <c r="F11" s="107">
        <v>5</v>
      </c>
      <c r="G11" s="88"/>
      <c r="H11" s="109"/>
      <c r="I11" s="63"/>
      <c r="J11" s="90">
        <f t="shared" si="2"/>
        <v>331.82569444444448</v>
      </c>
      <c r="K11" s="91">
        <f t="shared" si="3"/>
        <v>331.82569444444448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3">
        <v>0</v>
      </c>
      <c r="R11" s="93">
        <v>0</v>
      </c>
      <c r="S11" s="93">
        <v>0</v>
      </c>
      <c r="T11" s="93">
        <v>0</v>
      </c>
      <c r="U11" s="97">
        <f t="shared" si="1"/>
        <v>0</v>
      </c>
      <c r="V11" s="98"/>
      <c r="W11" s="142" t="s">
        <v>44</v>
      </c>
      <c r="X11" s="99">
        <f>K4-H11</f>
        <v>0.9243055555555556</v>
      </c>
      <c r="Y11" s="100">
        <f t="shared" si="4"/>
        <v>360.47916666666669</v>
      </c>
      <c r="Z11" s="101">
        <f t="shared" si="5"/>
        <v>354.93333333333334</v>
      </c>
      <c r="AA11" s="83">
        <f t="shared" si="6"/>
        <v>331.82569444444448</v>
      </c>
      <c r="AB11" s="5"/>
      <c r="AC11" s="5"/>
      <c r="AD11" s="5"/>
      <c r="AE11" s="5"/>
    </row>
    <row r="12" spans="1:31" ht="15">
      <c r="A12" s="2"/>
      <c r="B12" s="148" t="s">
        <v>17</v>
      </c>
      <c r="C12" s="149"/>
      <c r="D12" s="137"/>
      <c r="E12" s="126"/>
      <c r="F12" s="112">
        <f t="shared" ref="F12:F17" si="8">1+F11</f>
        <v>6</v>
      </c>
      <c r="G12" s="60"/>
      <c r="H12" s="61"/>
      <c r="I12" s="63"/>
      <c r="J12" s="65">
        <f t="shared" si="2"/>
        <v>331.82569444444448</v>
      </c>
      <c r="K12" s="104">
        <f t="shared" si="3"/>
        <v>331.82569444444448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4">
        <f t="shared" si="1"/>
        <v>0</v>
      </c>
      <c r="V12" s="76"/>
      <c r="W12" s="143"/>
      <c r="X12" s="79">
        <f>K4-H12</f>
        <v>0.9243055555555556</v>
      </c>
      <c r="Y12" s="100">
        <f t="shared" si="4"/>
        <v>360.47916666666669</v>
      </c>
      <c r="Z12" s="84">
        <f t="shared" si="5"/>
        <v>354.93333333333334</v>
      </c>
      <c r="AA12" s="83">
        <f t="shared" si="6"/>
        <v>331.82569444444448</v>
      </c>
      <c r="AB12" s="5"/>
      <c r="AC12" s="5"/>
      <c r="AD12" s="5"/>
      <c r="AE12" s="5"/>
    </row>
    <row r="13" spans="1:31" ht="15">
      <c r="A13" s="2"/>
      <c r="B13" s="146"/>
      <c r="C13" s="149"/>
      <c r="D13" s="137"/>
      <c r="E13" s="126"/>
      <c r="F13" s="107">
        <f t="shared" si="8"/>
        <v>7</v>
      </c>
      <c r="G13" s="88"/>
      <c r="H13" s="109"/>
      <c r="I13" s="63"/>
      <c r="J13" s="90">
        <f t="shared" si="2"/>
        <v>331.82569444444448</v>
      </c>
      <c r="K13" s="91">
        <f t="shared" si="3"/>
        <v>331.82569444444448</v>
      </c>
      <c r="L13" s="93">
        <v>0</v>
      </c>
      <c r="M13" s="93"/>
      <c r="N13" s="93">
        <v>0</v>
      </c>
      <c r="O13" s="93">
        <v>0</v>
      </c>
      <c r="P13" s="93">
        <v>0</v>
      </c>
      <c r="Q13" s="93">
        <v>0</v>
      </c>
      <c r="R13" s="93">
        <v>0</v>
      </c>
      <c r="S13" s="93">
        <v>0</v>
      </c>
      <c r="T13" s="93">
        <v>0</v>
      </c>
      <c r="U13" s="115">
        <f t="shared" si="1"/>
        <v>0</v>
      </c>
      <c r="V13" s="98"/>
      <c r="W13" s="144"/>
      <c r="X13" s="99">
        <f>K4-H13</f>
        <v>0.9243055555555556</v>
      </c>
      <c r="Y13" s="100">
        <f t="shared" si="4"/>
        <v>360.47916666666669</v>
      </c>
      <c r="Z13" s="84">
        <f t="shared" si="5"/>
        <v>354.93333333333334</v>
      </c>
      <c r="AA13" s="83">
        <f t="shared" si="6"/>
        <v>331.82569444444448</v>
      </c>
      <c r="AB13" s="5"/>
      <c r="AC13" s="5"/>
      <c r="AD13" s="5"/>
      <c r="AE13" s="5"/>
    </row>
    <row r="14" spans="1:31" ht="15">
      <c r="A14" s="2"/>
      <c r="B14" s="146"/>
      <c r="C14" s="149"/>
      <c r="D14" s="137"/>
      <c r="E14" s="126"/>
      <c r="F14" s="112">
        <f t="shared" si="8"/>
        <v>8</v>
      </c>
      <c r="G14" s="60"/>
      <c r="H14" s="114"/>
      <c r="I14" s="63"/>
      <c r="J14" s="65">
        <f>X14*359.9</f>
        <v>332.65756944444445</v>
      </c>
      <c r="K14" s="104">
        <f t="shared" si="3"/>
        <v>332.65756944444445</v>
      </c>
      <c r="L14" s="70">
        <v>0</v>
      </c>
      <c r="M14" s="70">
        <v>0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4">
        <f t="shared" si="1"/>
        <v>0</v>
      </c>
      <c r="V14" s="76"/>
      <c r="W14" s="142" t="s">
        <v>44</v>
      </c>
      <c r="X14" s="79">
        <f>K4-H14</f>
        <v>0.9243055555555556</v>
      </c>
      <c r="Y14" s="81">
        <f t="shared" si="4"/>
        <v>360.47916666666669</v>
      </c>
      <c r="Z14" s="101">
        <f t="shared" si="5"/>
        <v>354.93333333333334</v>
      </c>
      <c r="AA14" s="83">
        <f t="shared" si="6"/>
        <v>331.82569444444448</v>
      </c>
      <c r="AB14" s="5"/>
      <c r="AC14" s="5"/>
      <c r="AD14" s="5"/>
      <c r="AE14" s="5"/>
    </row>
    <row r="15" spans="1:31" ht="15">
      <c r="A15" s="2"/>
      <c r="B15" s="146"/>
      <c r="C15" s="149"/>
      <c r="D15" s="137"/>
      <c r="E15" s="126"/>
      <c r="F15" s="107">
        <f t="shared" si="8"/>
        <v>9</v>
      </c>
      <c r="G15" s="88"/>
      <c r="H15" s="111"/>
      <c r="I15" s="63"/>
      <c r="J15" s="90">
        <f t="shared" ref="J15:J18" si="9">X15*359</f>
        <v>331.82569444444448</v>
      </c>
      <c r="K15" s="91">
        <f t="shared" si="3"/>
        <v>331.82569444444448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S15" s="93">
        <v>0</v>
      </c>
      <c r="T15" s="93">
        <v>0</v>
      </c>
      <c r="U15" s="97">
        <f t="shared" si="1"/>
        <v>0</v>
      </c>
      <c r="V15" s="98"/>
      <c r="W15" s="143"/>
      <c r="X15" s="99">
        <f>K4-H15</f>
        <v>0.9243055555555556</v>
      </c>
      <c r="Y15" s="100">
        <f t="shared" si="4"/>
        <v>360.47916666666669</v>
      </c>
      <c r="Z15" s="101">
        <f t="shared" si="5"/>
        <v>354.93333333333334</v>
      </c>
      <c r="AA15" s="83">
        <f t="shared" si="6"/>
        <v>331.82569444444448</v>
      </c>
      <c r="AB15" s="5"/>
      <c r="AC15" s="5"/>
      <c r="AD15" s="5"/>
      <c r="AE15" s="5"/>
    </row>
    <row r="16" spans="1:31" ht="15">
      <c r="A16" s="2"/>
      <c r="B16" s="146"/>
      <c r="C16" s="149"/>
      <c r="D16" s="137"/>
      <c r="E16" s="126"/>
      <c r="F16" s="112">
        <f t="shared" si="8"/>
        <v>10</v>
      </c>
      <c r="G16" s="60"/>
      <c r="H16" s="61"/>
      <c r="I16" s="63"/>
      <c r="J16" s="65">
        <f t="shared" si="9"/>
        <v>331.82569444444448</v>
      </c>
      <c r="K16" s="104">
        <f t="shared" si="3"/>
        <v>331.82569444444448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4">
        <f t="shared" si="1"/>
        <v>0</v>
      </c>
      <c r="V16" s="76"/>
      <c r="W16" s="144"/>
      <c r="X16" s="79">
        <f>K4-H16</f>
        <v>0.9243055555555556</v>
      </c>
      <c r="Y16" s="100">
        <f t="shared" si="4"/>
        <v>360.47916666666669</v>
      </c>
      <c r="Z16" s="101">
        <f t="shared" si="5"/>
        <v>354.93333333333334</v>
      </c>
      <c r="AA16" s="83">
        <f t="shared" si="6"/>
        <v>331.82569444444448</v>
      </c>
      <c r="AB16" s="5"/>
      <c r="AC16" s="5"/>
      <c r="AD16" s="5"/>
      <c r="AE16" s="5"/>
    </row>
    <row r="17" spans="1:31" ht="15">
      <c r="A17" s="2"/>
      <c r="B17" s="148" t="s">
        <v>17</v>
      </c>
      <c r="C17" s="149"/>
      <c r="D17" s="137"/>
      <c r="E17" s="126"/>
      <c r="F17" s="107">
        <f t="shared" si="8"/>
        <v>11</v>
      </c>
      <c r="G17" s="88"/>
      <c r="H17" s="109"/>
      <c r="I17" s="63"/>
      <c r="J17" s="90">
        <f t="shared" si="9"/>
        <v>331.82569444444448</v>
      </c>
      <c r="K17" s="91">
        <f t="shared" si="3"/>
        <v>331.82569444444448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  <c r="S17" s="93">
        <v>0</v>
      </c>
      <c r="T17" s="93">
        <v>0</v>
      </c>
      <c r="U17" s="97">
        <f t="shared" si="1"/>
        <v>0</v>
      </c>
      <c r="V17" s="98"/>
      <c r="W17" s="142" t="s">
        <v>44</v>
      </c>
      <c r="X17" s="99">
        <f>K4-H17</f>
        <v>0.9243055555555556</v>
      </c>
      <c r="Y17" s="81">
        <f t="shared" si="4"/>
        <v>360.47916666666669</v>
      </c>
      <c r="Z17" s="101">
        <f t="shared" si="5"/>
        <v>354.93333333333334</v>
      </c>
      <c r="AA17" s="83">
        <f t="shared" si="6"/>
        <v>331.82569444444448</v>
      </c>
      <c r="AB17" s="5"/>
      <c r="AC17" s="5"/>
      <c r="AD17" s="5"/>
      <c r="AE17" s="5"/>
    </row>
    <row r="18" spans="1:31" ht="15">
      <c r="A18" s="2"/>
      <c r="B18" s="146"/>
      <c r="C18" s="149"/>
      <c r="D18" s="137"/>
      <c r="E18" s="126"/>
      <c r="F18" s="112">
        <v>13</v>
      </c>
      <c r="G18" s="60"/>
      <c r="H18" s="61"/>
      <c r="I18" s="63"/>
      <c r="J18" s="65">
        <f t="shared" si="9"/>
        <v>331.82569444444448</v>
      </c>
      <c r="K18" s="104">
        <f t="shared" si="3"/>
        <v>331.82569444444448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4">
        <f t="shared" si="1"/>
        <v>0</v>
      </c>
      <c r="V18" s="76"/>
      <c r="W18" s="143"/>
      <c r="X18" s="79">
        <f>K4-H18</f>
        <v>0.9243055555555556</v>
      </c>
      <c r="Y18" s="118">
        <f t="shared" si="4"/>
        <v>360.47916666666669</v>
      </c>
      <c r="Z18" s="84">
        <f t="shared" si="5"/>
        <v>354.93333333333334</v>
      </c>
      <c r="AA18" s="83">
        <f t="shared" si="6"/>
        <v>331.82569444444448</v>
      </c>
      <c r="AB18" s="5"/>
      <c r="AC18" s="5"/>
      <c r="AD18" s="5"/>
      <c r="AE18" s="5"/>
    </row>
    <row r="19" spans="1:31" ht="18" customHeight="1">
      <c r="A19" s="2"/>
      <c r="B19" s="146"/>
      <c r="C19" s="149"/>
      <c r="D19" s="137"/>
      <c r="E19" s="126"/>
      <c r="F19" s="107">
        <v>15</v>
      </c>
      <c r="G19" s="88"/>
      <c r="H19" s="109"/>
      <c r="I19" s="63"/>
      <c r="J19" s="90">
        <f t="shared" ref="J19:J22" si="10">X19*359.9</f>
        <v>332.65756944444445</v>
      </c>
      <c r="K19" s="91">
        <f t="shared" si="3"/>
        <v>332.65756944444445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3">
        <v>0</v>
      </c>
      <c r="S19" s="93">
        <v>0</v>
      </c>
      <c r="T19" s="93">
        <v>0</v>
      </c>
      <c r="U19" s="97">
        <f t="shared" si="1"/>
        <v>0</v>
      </c>
      <c r="V19" s="98"/>
      <c r="W19" s="144"/>
      <c r="X19" s="99">
        <f>K4-H19</f>
        <v>0.9243055555555556</v>
      </c>
      <c r="Y19" s="118">
        <f t="shared" si="4"/>
        <v>360.47916666666669</v>
      </c>
      <c r="Z19" s="84">
        <f t="shared" si="5"/>
        <v>354.93333333333334</v>
      </c>
      <c r="AA19" s="100"/>
      <c r="AB19" s="5"/>
      <c r="AC19" s="5"/>
      <c r="AD19" s="5"/>
      <c r="AE19" s="5"/>
    </row>
    <row r="20" spans="1:31" ht="15">
      <c r="A20" s="2"/>
      <c r="B20" s="146"/>
      <c r="C20" s="149"/>
      <c r="D20" s="137"/>
      <c r="E20" s="126"/>
      <c r="F20" s="112">
        <f t="shared" ref="F20:F25" si="11">1+F19</f>
        <v>16</v>
      </c>
      <c r="G20" s="60"/>
      <c r="H20" s="103"/>
      <c r="I20" s="63"/>
      <c r="J20" s="65">
        <f t="shared" si="10"/>
        <v>332.65756944444445</v>
      </c>
      <c r="K20" s="104">
        <f t="shared" si="3"/>
        <v>332.65756944444445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4">
        <f t="shared" si="1"/>
        <v>0</v>
      </c>
      <c r="V20" s="76"/>
      <c r="W20" s="142" t="s">
        <v>44</v>
      </c>
      <c r="X20" s="79">
        <f>K4-H20</f>
        <v>0.9243055555555556</v>
      </c>
      <c r="Y20" s="118">
        <f t="shared" si="4"/>
        <v>360.47916666666669</v>
      </c>
      <c r="Z20" s="84">
        <f t="shared" si="5"/>
        <v>354.93333333333334</v>
      </c>
      <c r="AA20" s="100"/>
      <c r="AB20" s="5"/>
      <c r="AC20" s="5"/>
      <c r="AD20" s="5"/>
      <c r="AE20" s="5"/>
    </row>
    <row r="21" spans="1:31" ht="15">
      <c r="A21" s="2"/>
      <c r="B21" s="146"/>
      <c r="C21" s="149"/>
      <c r="D21" s="137"/>
      <c r="E21" s="126"/>
      <c r="F21" s="107">
        <f t="shared" si="11"/>
        <v>17</v>
      </c>
      <c r="G21" s="88"/>
      <c r="H21" s="109"/>
      <c r="I21" s="63"/>
      <c r="J21" s="90">
        <f t="shared" si="10"/>
        <v>332.65756944444445</v>
      </c>
      <c r="K21" s="91">
        <f t="shared" si="3"/>
        <v>332.65756944444445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93">
        <v>0</v>
      </c>
      <c r="S21" s="93">
        <v>0</v>
      </c>
      <c r="T21" s="93">
        <v>0</v>
      </c>
      <c r="U21" s="97">
        <f t="shared" si="1"/>
        <v>0</v>
      </c>
      <c r="V21" s="98"/>
      <c r="W21" s="143"/>
      <c r="X21" s="99">
        <f>K4-H21</f>
        <v>0.9243055555555556</v>
      </c>
      <c r="Y21" s="118">
        <f t="shared" si="4"/>
        <v>360.47916666666669</v>
      </c>
      <c r="Z21" s="84">
        <f t="shared" si="5"/>
        <v>354.93333333333334</v>
      </c>
      <c r="AA21" s="100"/>
      <c r="AB21" s="5"/>
      <c r="AC21" s="5"/>
      <c r="AD21" s="5"/>
      <c r="AE21" s="5"/>
    </row>
    <row r="22" spans="1:31" ht="15">
      <c r="A22" s="2"/>
      <c r="B22" s="148" t="s">
        <v>17</v>
      </c>
      <c r="C22" s="149"/>
      <c r="D22" s="137"/>
      <c r="E22" s="126"/>
      <c r="F22" s="112">
        <f t="shared" si="11"/>
        <v>18</v>
      </c>
      <c r="G22" s="60"/>
      <c r="H22" s="61"/>
      <c r="I22" s="63"/>
      <c r="J22" s="65">
        <f t="shared" si="10"/>
        <v>332.65756944444445</v>
      </c>
      <c r="K22" s="104">
        <f t="shared" si="3"/>
        <v>332.65756944444445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4">
        <f t="shared" si="1"/>
        <v>0</v>
      </c>
      <c r="V22" s="76"/>
      <c r="W22" s="144"/>
      <c r="X22" s="79">
        <f>K4-H22</f>
        <v>0.9243055555555556</v>
      </c>
      <c r="Y22" s="118">
        <f t="shared" si="4"/>
        <v>360.47916666666669</v>
      </c>
      <c r="Z22" s="84">
        <f t="shared" si="5"/>
        <v>354.93333333333334</v>
      </c>
      <c r="AA22" s="100"/>
      <c r="AB22" s="5"/>
      <c r="AC22" s="5"/>
      <c r="AD22" s="5"/>
      <c r="AE22" s="5"/>
    </row>
    <row r="23" spans="1:31" ht="15">
      <c r="A23" s="2"/>
      <c r="B23" s="146"/>
      <c r="C23" s="149"/>
      <c r="D23" s="137"/>
      <c r="E23" s="126"/>
      <c r="F23" s="107">
        <f t="shared" si="11"/>
        <v>19</v>
      </c>
      <c r="G23" s="88"/>
      <c r="H23" s="88" t="s">
        <v>49</v>
      </c>
      <c r="I23" s="63"/>
      <c r="J23" s="120" t="s">
        <v>49</v>
      </c>
      <c r="K23" s="98" t="s">
        <v>49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93">
        <v>0</v>
      </c>
      <c r="S23" s="93">
        <v>0</v>
      </c>
      <c r="T23" s="93">
        <v>0</v>
      </c>
      <c r="U23" s="97">
        <f t="shared" si="1"/>
        <v>0</v>
      </c>
      <c r="V23" s="98"/>
      <c r="W23" s="142" t="s">
        <v>44</v>
      </c>
      <c r="X23" s="121" t="s">
        <v>49</v>
      </c>
      <c r="Y23" s="83"/>
      <c r="Z23" s="100"/>
      <c r="AA23" s="100"/>
      <c r="AB23" s="5"/>
      <c r="AC23" s="5"/>
      <c r="AD23" s="5"/>
      <c r="AE23" s="5"/>
    </row>
    <row r="24" spans="1:31" ht="14.25" customHeight="1">
      <c r="A24" s="2"/>
      <c r="B24" s="146"/>
      <c r="C24" s="149"/>
      <c r="D24" s="137"/>
      <c r="E24" s="126"/>
      <c r="F24" s="112">
        <f t="shared" si="11"/>
        <v>20</v>
      </c>
      <c r="G24" s="60"/>
      <c r="H24" s="60" t="s">
        <v>49</v>
      </c>
      <c r="I24" s="63"/>
      <c r="J24" s="122" t="s">
        <v>49</v>
      </c>
      <c r="K24" s="76" t="s">
        <v>49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4">
        <f t="shared" si="1"/>
        <v>0</v>
      </c>
      <c r="V24" s="76"/>
      <c r="W24" s="143"/>
      <c r="X24" s="123" t="s">
        <v>49</v>
      </c>
      <c r="Y24" s="83"/>
      <c r="Z24" s="100"/>
      <c r="AA24" s="100"/>
      <c r="AB24" s="5"/>
      <c r="AC24" s="5"/>
      <c r="AD24" s="5"/>
      <c r="AE24" s="5"/>
    </row>
    <row r="25" spans="1:31" ht="15">
      <c r="A25" s="2"/>
      <c r="B25" s="146"/>
      <c r="C25" s="149"/>
      <c r="D25" s="137"/>
      <c r="E25" s="126"/>
      <c r="F25" s="107">
        <f t="shared" si="11"/>
        <v>21</v>
      </c>
      <c r="G25" s="88"/>
      <c r="H25" s="88" t="s">
        <v>49</v>
      </c>
      <c r="I25" s="63"/>
      <c r="J25" s="120" t="s">
        <v>49</v>
      </c>
      <c r="K25" s="98" t="s">
        <v>49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3">
        <v>0</v>
      </c>
      <c r="R25" s="93">
        <v>0</v>
      </c>
      <c r="S25" s="93">
        <v>0</v>
      </c>
      <c r="T25" s="93">
        <v>0</v>
      </c>
      <c r="U25" s="97">
        <f t="shared" si="1"/>
        <v>0</v>
      </c>
      <c r="V25" s="98"/>
      <c r="W25" s="144"/>
      <c r="X25" s="121" t="s">
        <v>49</v>
      </c>
      <c r="Y25" s="100"/>
      <c r="Z25" s="100"/>
      <c r="AA25" s="100"/>
      <c r="AB25" s="5"/>
      <c r="AC25" s="5"/>
      <c r="AD25" s="5"/>
      <c r="AE25" s="5"/>
    </row>
    <row r="26" spans="1:31" ht="12.75">
      <c r="A26" s="2"/>
      <c r="B26" s="146"/>
      <c r="C26" s="149"/>
      <c r="D26" s="137"/>
      <c r="E26" s="126"/>
      <c r="F26" s="76"/>
      <c r="G26" s="60"/>
      <c r="H26" s="60"/>
      <c r="I26" s="124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100"/>
      <c r="Z26" s="5"/>
      <c r="AA26" s="5"/>
      <c r="AB26" s="5"/>
      <c r="AC26" s="5"/>
      <c r="AD26" s="5"/>
      <c r="AE26" s="5"/>
    </row>
    <row r="27" spans="1:31" ht="12.75">
      <c r="A27" s="5"/>
      <c r="B27" s="33"/>
      <c r="C27" s="5"/>
      <c r="D27" s="5"/>
      <c r="E27" s="5"/>
      <c r="F27" s="5"/>
      <c r="G27" s="45"/>
      <c r="H27" s="4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2.75">
      <c r="A28" s="5"/>
      <c r="B28" s="3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2.75">
      <c r="A29" s="5"/>
      <c r="B29" s="3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</sheetData>
  <mergeCells count="51">
    <mergeCell ref="A4:C4"/>
    <mergeCell ref="A2:F2"/>
    <mergeCell ref="C5:D6"/>
    <mergeCell ref="C9:E9"/>
    <mergeCell ref="C10:E10"/>
    <mergeCell ref="B12:B16"/>
    <mergeCell ref="B7:B11"/>
    <mergeCell ref="B17:B21"/>
    <mergeCell ref="C7:D7"/>
    <mergeCell ref="C8:E8"/>
    <mergeCell ref="C13:E13"/>
    <mergeCell ref="C12:E12"/>
    <mergeCell ref="C11:E11"/>
    <mergeCell ref="C21:E21"/>
    <mergeCell ref="C20:E20"/>
    <mergeCell ref="C16:E16"/>
    <mergeCell ref="C15:E15"/>
    <mergeCell ref="C18:E18"/>
    <mergeCell ref="C19:E19"/>
    <mergeCell ref="C17:E17"/>
    <mergeCell ref="C14:E14"/>
    <mergeCell ref="C22:E22"/>
    <mergeCell ref="B22:B26"/>
    <mergeCell ref="C24:E24"/>
    <mergeCell ref="C26:E26"/>
    <mergeCell ref="C25:E25"/>
    <mergeCell ref="C23:E23"/>
    <mergeCell ref="Z3:Z5"/>
    <mergeCell ref="W14:W16"/>
    <mergeCell ref="W20:W22"/>
    <mergeCell ref="W23:W25"/>
    <mergeCell ref="W17:W19"/>
    <mergeCell ref="W8:W10"/>
    <mergeCell ref="W11:W13"/>
    <mergeCell ref="O2:O4"/>
    <mergeCell ref="N2:N4"/>
    <mergeCell ref="G6:H6"/>
    <mergeCell ref="F5:H5"/>
    <mergeCell ref="W2:W3"/>
    <mergeCell ref="S2:S4"/>
    <mergeCell ref="T2:T4"/>
    <mergeCell ref="U2:U4"/>
    <mergeCell ref="V2:V4"/>
    <mergeCell ref="R2:R4"/>
    <mergeCell ref="Q2:Q4"/>
    <mergeCell ref="P2:P4"/>
    <mergeCell ref="J2:J3"/>
    <mergeCell ref="K2:K3"/>
    <mergeCell ref="M2:M4"/>
    <mergeCell ref="L2:L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KNK_DAILY_UNDERTAKINGS</vt:lpstr>
      <vt:lpstr>AM</vt:lpstr>
      <vt:lpstr>PM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PC-04</dc:creator>
  <cp:lastModifiedBy>PC-04</cp:lastModifiedBy>
  <cp:lastPrinted>2019-10-21T14:43:47Z</cp:lastPrinted>
  <dcterms:created xsi:type="dcterms:W3CDTF">2019-10-21T14:43:12Z</dcterms:created>
  <dcterms:modified xsi:type="dcterms:W3CDTF">2019-10-21T14:44:19Z</dcterms:modified>
</cp:coreProperties>
</file>