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hã\Desktop\"/>
    </mc:Choice>
  </mc:AlternateContent>
  <xr:revisionPtr revIDLastSave="0" documentId="13_ncr:1_{EDAA41E3-088E-40C3-9C9B-AB4032B48983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Média de Produção" sheetId="1" r:id="rId1"/>
  </sheets>
  <definedNames>
    <definedName name="_xlnm._FilterDatabase" localSheetId="0" hidden="1">'Média de Produção'!$A$1:$AD$246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J88" i="1"/>
  <c r="K88" i="1" s="1"/>
  <c r="O88" i="1"/>
  <c r="R88" i="1"/>
  <c r="S88" i="1"/>
  <c r="E8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I88" i="1" l="1"/>
  <c r="M88" i="1" s="1"/>
  <c r="L88" i="1" s="1"/>
  <c r="O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" i="1"/>
  <c r="H2" i="1" l="1"/>
  <c r="G2" i="1"/>
  <c r="V2" i="1"/>
  <c r="V3" i="1"/>
  <c r="U2" i="1" l="1"/>
  <c r="I2" i="1"/>
  <c r="W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" i="1"/>
  <c r="O3" i="1"/>
  <c r="G3" i="1" s="1"/>
  <c r="O4" i="1"/>
  <c r="O5" i="1"/>
  <c r="O6" i="1"/>
  <c r="O7" i="1"/>
  <c r="O8" i="1"/>
  <c r="O9" i="1"/>
  <c r="G9" i="1" s="1"/>
  <c r="O10" i="1"/>
  <c r="G10" i="1" s="1"/>
  <c r="O11" i="1"/>
  <c r="O12" i="1"/>
  <c r="O13" i="1"/>
  <c r="O14" i="1"/>
  <c r="O15" i="1"/>
  <c r="O16" i="1"/>
  <c r="O17" i="1"/>
  <c r="O18" i="1"/>
  <c r="I18" i="1" s="1"/>
  <c r="O19" i="1"/>
  <c r="O20" i="1"/>
  <c r="O21" i="1"/>
  <c r="O22" i="1"/>
  <c r="O23" i="1"/>
  <c r="O24" i="1"/>
  <c r="O25" i="1"/>
  <c r="G25" i="1" s="1"/>
  <c r="O26" i="1"/>
  <c r="G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G48" i="1" s="1"/>
  <c r="O49" i="1"/>
  <c r="O50" i="1"/>
  <c r="G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G63" i="1" s="1"/>
  <c r="O64" i="1"/>
  <c r="G64" i="1" s="1"/>
  <c r="O65" i="1"/>
  <c r="G65" i="1" s="1"/>
  <c r="O66" i="1"/>
  <c r="G66" i="1" s="1"/>
  <c r="O67" i="1"/>
  <c r="G67" i="1" s="1"/>
  <c r="O68" i="1"/>
  <c r="G68" i="1" s="1"/>
  <c r="O69" i="1"/>
  <c r="G69" i="1" s="1"/>
  <c r="O70" i="1"/>
  <c r="G70" i="1" s="1"/>
  <c r="O71" i="1"/>
  <c r="G71" i="1" s="1"/>
  <c r="O72" i="1"/>
  <c r="G72" i="1" s="1"/>
  <c r="O73" i="1"/>
  <c r="G73" i="1" s="1"/>
  <c r="O74" i="1"/>
  <c r="G74" i="1" s="1"/>
  <c r="O75" i="1"/>
  <c r="G75" i="1" s="1"/>
  <c r="O76" i="1"/>
  <c r="G76" i="1" s="1"/>
  <c r="O77" i="1"/>
  <c r="G77" i="1" s="1"/>
  <c r="O78" i="1"/>
  <c r="G78" i="1" s="1"/>
  <c r="O79" i="1"/>
  <c r="G79" i="1" s="1"/>
  <c r="O80" i="1"/>
  <c r="G80" i="1" s="1"/>
  <c r="O81" i="1"/>
  <c r="G81" i="1" s="1"/>
  <c r="O82" i="1"/>
  <c r="G82" i="1" s="1"/>
  <c r="O83" i="1"/>
  <c r="G83" i="1" s="1"/>
  <c r="O84" i="1"/>
  <c r="G84" i="1" s="1"/>
  <c r="O85" i="1"/>
  <c r="G85" i="1" s="1"/>
  <c r="O86" i="1"/>
  <c r="G86" i="1" s="1"/>
  <c r="O87" i="1"/>
  <c r="G87" i="1" s="1"/>
  <c r="O89" i="1"/>
  <c r="G89" i="1" s="1"/>
  <c r="O90" i="1"/>
  <c r="G90" i="1" s="1"/>
  <c r="O91" i="1"/>
  <c r="G91" i="1" s="1"/>
  <c r="O92" i="1"/>
  <c r="G92" i="1" s="1"/>
  <c r="O93" i="1"/>
  <c r="G93" i="1" s="1"/>
  <c r="O94" i="1"/>
  <c r="G94" i="1" s="1"/>
  <c r="O95" i="1"/>
  <c r="G95" i="1" s="1"/>
  <c r="O96" i="1"/>
  <c r="G96" i="1" s="1"/>
  <c r="O97" i="1"/>
  <c r="G97" i="1" s="1"/>
  <c r="O98" i="1"/>
  <c r="G98" i="1" s="1"/>
  <c r="O99" i="1"/>
  <c r="G99" i="1" s="1"/>
  <c r="O100" i="1"/>
  <c r="G100" i="1" s="1"/>
  <c r="O101" i="1"/>
  <c r="G101" i="1" s="1"/>
  <c r="O102" i="1"/>
  <c r="G102" i="1" s="1"/>
  <c r="O103" i="1"/>
  <c r="G103" i="1" s="1"/>
  <c r="O104" i="1"/>
  <c r="G104" i="1" s="1"/>
  <c r="O105" i="1"/>
  <c r="G105" i="1" s="1"/>
  <c r="O106" i="1"/>
  <c r="G106" i="1" s="1"/>
  <c r="O107" i="1"/>
  <c r="G107" i="1" s="1"/>
  <c r="O108" i="1"/>
  <c r="G108" i="1" s="1"/>
  <c r="O109" i="1"/>
  <c r="G109" i="1" s="1"/>
  <c r="O110" i="1"/>
  <c r="G110" i="1" s="1"/>
  <c r="O111" i="1"/>
  <c r="G111" i="1" s="1"/>
  <c r="O112" i="1"/>
  <c r="G112" i="1" s="1"/>
  <c r="O113" i="1"/>
  <c r="G113" i="1" s="1"/>
  <c r="O114" i="1"/>
  <c r="G114" i="1" s="1"/>
  <c r="O115" i="1"/>
  <c r="G115" i="1" s="1"/>
  <c r="O116" i="1"/>
  <c r="G116" i="1" s="1"/>
  <c r="O117" i="1"/>
  <c r="G117" i="1" s="1"/>
  <c r="O118" i="1"/>
  <c r="G118" i="1" s="1"/>
  <c r="O119" i="1"/>
  <c r="G119" i="1" s="1"/>
  <c r="O120" i="1"/>
  <c r="G120" i="1" s="1"/>
  <c r="O121" i="1"/>
  <c r="G121" i="1" s="1"/>
  <c r="O122" i="1"/>
  <c r="G122" i="1" s="1"/>
  <c r="O123" i="1"/>
  <c r="O124" i="1"/>
  <c r="G124" i="1" s="1"/>
  <c r="O125" i="1"/>
  <c r="G125" i="1" s="1"/>
  <c r="O126" i="1"/>
  <c r="G126" i="1" s="1"/>
  <c r="O127" i="1"/>
  <c r="G127" i="1" s="1"/>
  <c r="O128" i="1"/>
  <c r="G128" i="1" s="1"/>
  <c r="O129" i="1"/>
  <c r="G129" i="1" s="1"/>
  <c r="O130" i="1"/>
  <c r="G130" i="1" s="1"/>
  <c r="O131" i="1"/>
  <c r="G131" i="1" s="1"/>
  <c r="O132" i="1"/>
  <c r="G132" i="1" s="1"/>
  <c r="O133" i="1"/>
  <c r="G133" i="1" s="1"/>
  <c r="O134" i="1"/>
  <c r="G134" i="1" s="1"/>
  <c r="O135" i="1"/>
  <c r="G135" i="1" s="1"/>
  <c r="O136" i="1"/>
  <c r="G136" i="1" s="1"/>
  <c r="O137" i="1"/>
  <c r="G137" i="1" s="1"/>
  <c r="O138" i="1"/>
  <c r="G138" i="1" s="1"/>
  <c r="O139" i="1"/>
  <c r="G139" i="1" s="1"/>
  <c r="O140" i="1"/>
  <c r="G140" i="1" s="1"/>
  <c r="O141" i="1"/>
  <c r="G141" i="1" s="1"/>
  <c r="O142" i="1"/>
  <c r="G142" i="1" s="1"/>
  <c r="O143" i="1"/>
  <c r="G143" i="1" s="1"/>
  <c r="O144" i="1"/>
  <c r="G144" i="1" s="1"/>
  <c r="O145" i="1"/>
  <c r="G145" i="1" s="1"/>
  <c r="O146" i="1"/>
  <c r="G146" i="1" s="1"/>
  <c r="O147" i="1"/>
  <c r="G147" i="1" s="1"/>
  <c r="O148" i="1"/>
  <c r="G148" i="1" s="1"/>
  <c r="O149" i="1"/>
  <c r="G149" i="1" s="1"/>
  <c r="O150" i="1"/>
  <c r="G150" i="1" s="1"/>
  <c r="O151" i="1"/>
  <c r="G151" i="1" s="1"/>
  <c r="O152" i="1"/>
  <c r="G152" i="1" s="1"/>
  <c r="O153" i="1"/>
  <c r="G153" i="1" s="1"/>
  <c r="O154" i="1"/>
  <c r="G154" i="1" s="1"/>
  <c r="O155" i="1"/>
  <c r="G155" i="1" s="1"/>
  <c r="O156" i="1"/>
  <c r="G156" i="1" s="1"/>
  <c r="O157" i="1"/>
  <c r="G157" i="1" s="1"/>
  <c r="O158" i="1"/>
  <c r="O159" i="1"/>
  <c r="G159" i="1" s="1"/>
  <c r="O160" i="1"/>
  <c r="G160" i="1" s="1"/>
  <c r="O161" i="1"/>
  <c r="G161" i="1" s="1"/>
  <c r="O162" i="1"/>
  <c r="G162" i="1" s="1"/>
  <c r="O163" i="1"/>
  <c r="G163" i="1" s="1"/>
  <c r="O164" i="1"/>
  <c r="G164" i="1" s="1"/>
  <c r="O165" i="1"/>
  <c r="G165" i="1" s="1"/>
  <c r="O166" i="1"/>
  <c r="G166" i="1" s="1"/>
  <c r="O167" i="1"/>
  <c r="G167" i="1" s="1"/>
  <c r="O168" i="1"/>
  <c r="G168" i="1" s="1"/>
  <c r="O169" i="1"/>
  <c r="G169" i="1" s="1"/>
  <c r="O170" i="1"/>
  <c r="G170" i="1" s="1"/>
  <c r="O171" i="1"/>
  <c r="G171" i="1" s="1"/>
  <c r="O172" i="1"/>
  <c r="G172" i="1" s="1"/>
  <c r="O173" i="1"/>
  <c r="G173" i="1" s="1"/>
  <c r="O174" i="1"/>
  <c r="G174" i="1" s="1"/>
  <c r="O175" i="1"/>
  <c r="G175" i="1" s="1"/>
  <c r="O176" i="1"/>
  <c r="G176" i="1" s="1"/>
  <c r="O177" i="1"/>
  <c r="G177" i="1" s="1"/>
  <c r="O178" i="1"/>
  <c r="G178" i="1" s="1"/>
  <c r="O179" i="1"/>
  <c r="G179" i="1" s="1"/>
  <c r="O180" i="1"/>
  <c r="G180" i="1" s="1"/>
  <c r="O181" i="1"/>
  <c r="G181" i="1" s="1"/>
  <c r="O182" i="1"/>
  <c r="G182" i="1" s="1"/>
  <c r="O183" i="1"/>
  <c r="G183" i="1" s="1"/>
  <c r="O184" i="1"/>
  <c r="G184" i="1" s="1"/>
  <c r="O185" i="1"/>
  <c r="G185" i="1" s="1"/>
  <c r="O186" i="1"/>
  <c r="G186" i="1" s="1"/>
  <c r="O187" i="1"/>
  <c r="G187" i="1" s="1"/>
  <c r="O188" i="1"/>
  <c r="G188" i="1" s="1"/>
  <c r="O189" i="1"/>
  <c r="G189" i="1" s="1"/>
  <c r="O190" i="1"/>
  <c r="G190" i="1" s="1"/>
  <c r="O191" i="1"/>
  <c r="G191" i="1" s="1"/>
  <c r="O192" i="1"/>
  <c r="G192" i="1" s="1"/>
  <c r="O193" i="1"/>
  <c r="O194" i="1"/>
  <c r="G194" i="1" s="1"/>
  <c r="O195" i="1"/>
  <c r="G195" i="1" s="1"/>
  <c r="O196" i="1"/>
  <c r="G196" i="1" s="1"/>
  <c r="O197" i="1"/>
  <c r="G197" i="1" s="1"/>
  <c r="O198" i="1"/>
  <c r="G198" i="1" s="1"/>
  <c r="O199" i="1"/>
  <c r="G199" i="1" s="1"/>
  <c r="O200" i="1"/>
  <c r="G200" i="1" s="1"/>
  <c r="O201" i="1"/>
  <c r="G201" i="1" s="1"/>
  <c r="O202" i="1"/>
  <c r="G202" i="1" s="1"/>
  <c r="O203" i="1"/>
  <c r="G203" i="1" s="1"/>
  <c r="O204" i="1"/>
  <c r="G204" i="1" s="1"/>
  <c r="O205" i="1"/>
  <c r="G205" i="1" s="1"/>
  <c r="O206" i="1"/>
  <c r="G206" i="1" s="1"/>
  <c r="O207" i="1"/>
  <c r="G207" i="1" s="1"/>
  <c r="O208" i="1"/>
  <c r="G208" i="1" s="1"/>
  <c r="O209" i="1"/>
  <c r="G209" i="1" s="1"/>
  <c r="O210" i="1"/>
  <c r="G210" i="1" s="1"/>
  <c r="O211" i="1"/>
  <c r="G211" i="1" s="1"/>
  <c r="O212" i="1"/>
  <c r="G212" i="1" s="1"/>
  <c r="O213" i="1"/>
  <c r="G213" i="1" s="1"/>
  <c r="O214" i="1"/>
  <c r="G214" i="1" s="1"/>
  <c r="O215" i="1"/>
  <c r="G215" i="1" s="1"/>
  <c r="O216" i="1"/>
  <c r="G216" i="1" s="1"/>
  <c r="O217" i="1"/>
  <c r="G217" i="1" s="1"/>
  <c r="O218" i="1"/>
  <c r="G218" i="1" s="1"/>
  <c r="O219" i="1"/>
  <c r="G219" i="1" s="1"/>
  <c r="O220" i="1"/>
  <c r="G220" i="1" s="1"/>
  <c r="O221" i="1"/>
  <c r="G221" i="1" s="1"/>
  <c r="O222" i="1"/>
  <c r="G222" i="1" s="1"/>
  <c r="O223" i="1"/>
  <c r="G223" i="1" s="1"/>
  <c r="O224" i="1"/>
  <c r="G224" i="1" s="1"/>
  <c r="O225" i="1"/>
  <c r="G225" i="1" s="1"/>
  <c r="O226" i="1"/>
  <c r="G226" i="1" s="1"/>
  <c r="O227" i="1"/>
  <c r="G227" i="1" s="1"/>
  <c r="O228" i="1"/>
  <c r="O229" i="1"/>
  <c r="G229" i="1" s="1"/>
  <c r="O230" i="1"/>
  <c r="G230" i="1" s="1"/>
  <c r="O231" i="1"/>
  <c r="G231" i="1" s="1"/>
  <c r="O232" i="1"/>
  <c r="G232" i="1" s="1"/>
  <c r="O233" i="1"/>
  <c r="G233" i="1" s="1"/>
  <c r="O234" i="1"/>
  <c r="G234" i="1" s="1"/>
  <c r="O235" i="1"/>
  <c r="G235" i="1" s="1"/>
  <c r="O236" i="1"/>
  <c r="G236" i="1" s="1"/>
  <c r="O237" i="1"/>
  <c r="G237" i="1" s="1"/>
  <c r="O238" i="1"/>
  <c r="G238" i="1" s="1"/>
  <c r="O239" i="1"/>
  <c r="G239" i="1" s="1"/>
  <c r="O240" i="1"/>
  <c r="G240" i="1" s="1"/>
  <c r="O241" i="1"/>
  <c r="G241" i="1" s="1"/>
  <c r="O242" i="1"/>
  <c r="G242" i="1" s="1"/>
  <c r="O243" i="1"/>
  <c r="G243" i="1" s="1"/>
  <c r="O244" i="1"/>
  <c r="G244" i="1" s="1"/>
  <c r="O245" i="1"/>
  <c r="G245" i="1" s="1"/>
  <c r="O246" i="1"/>
  <c r="G246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U3" i="1"/>
  <c r="J3" i="1"/>
  <c r="K3" i="1" s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I61" i="1" l="1"/>
  <c r="G61" i="1"/>
  <c r="I53" i="1"/>
  <c r="I45" i="1"/>
  <c r="G45" i="1"/>
  <c r="I37" i="1"/>
  <c r="G37" i="1"/>
  <c r="I29" i="1"/>
  <c r="G29" i="1"/>
  <c r="I21" i="1"/>
  <c r="G21" i="1"/>
  <c r="I13" i="1"/>
  <c r="G13" i="1"/>
  <c r="I5" i="1"/>
  <c r="G5" i="1"/>
  <c r="I60" i="1"/>
  <c r="G60" i="1"/>
  <c r="I52" i="1"/>
  <c r="G52" i="1"/>
  <c r="I44" i="1"/>
  <c r="G44" i="1"/>
  <c r="I36" i="1"/>
  <c r="G36" i="1"/>
  <c r="I28" i="1"/>
  <c r="G28" i="1"/>
  <c r="I20" i="1"/>
  <c r="G20" i="1"/>
  <c r="I12" i="1"/>
  <c r="G12" i="1"/>
  <c r="I4" i="1"/>
  <c r="G4" i="1"/>
  <c r="I59" i="1"/>
  <c r="G59" i="1"/>
  <c r="I51" i="1"/>
  <c r="G51" i="1"/>
  <c r="I43" i="1"/>
  <c r="G43" i="1"/>
  <c r="I35" i="1"/>
  <c r="G35" i="1"/>
  <c r="I27" i="1"/>
  <c r="G27" i="1"/>
  <c r="I19" i="1"/>
  <c r="G19" i="1"/>
  <c r="I11" i="1"/>
  <c r="G11" i="1"/>
  <c r="M2" i="1"/>
  <c r="L2" i="1" s="1"/>
  <c r="K2" i="1"/>
  <c r="K55" i="1"/>
  <c r="K47" i="1"/>
  <c r="K39" i="1"/>
  <c r="K31" i="1"/>
  <c r="K23" i="1"/>
  <c r="K15" i="1"/>
  <c r="K7" i="1"/>
  <c r="I58" i="1"/>
  <c r="M58" i="1" s="1"/>
  <c r="L58" i="1" s="1"/>
  <c r="G58" i="1"/>
  <c r="I42" i="1"/>
  <c r="M42" i="1" s="1"/>
  <c r="L42" i="1" s="1"/>
  <c r="G42" i="1"/>
  <c r="I34" i="1"/>
  <c r="G34" i="1"/>
  <c r="I57" i="1"/>
  <c r="M57" i="1" s="1"/>
  <c r="L57" i="1" s="1"/>
  <c r="G57" i="1"/>
  <c r="I49" i="1"/>
  <c r="M49" i="1" s="1"/>
  <c r="L49" i="1" s="1"/>
  <c r="G49" i="1"/>
  <c r="I41" i="1"/>
  <c r="G41" i="1"/>
  <c r="I33" i="1"/>
  <c r="G33" i="1"/>
  <c r="I17" i="1"/>
  <c r="M17" i="1" s="1"/>
  <c r="L17" i="1" s="1"/>
  <c r="G17" i="1"/>
  <c r="I56" i="1"/>
  <c r="M56" i="1" s="1"/>
  <c r="L56" i="1" s="1"/>
  <c r="G56" i="1"/>
  <c r="I40" i="1"/>
  <c r="G40" i="1"/>
  <c r="I32" i="1"/>
  <c r="G32" i="1"/>
  <c r="I24" i="1"/>
  <c r="M24" i="1" s="1"/>
  <c r="L24" i="1" s="1"/>
  <c r="G24" i="1"/>
  <c r="I16" i="1"/>
  <c r="M16" i="1" s="1"/>
  <c r="L16" i="1" s="1"/>
  <c r="G16" i="1"/>
  <c r="I8" i="1"/>
  <c r="G8" i="1"/>
  <c r="I55" i="1"/>
  <c r="M55" i="1" s="1"/>
  <c r="L55" i="1" s="1"/>
  <c r="G55" i="1"/>
  <c r="I47" i="1"/>
  <c r="M47" i="1" s="1"/>
  <c r="L47" i="1" s="1"/>
  <c r="G47" i="1"/>
  <c r="I39" i="1"/>
  <c r="M39" i="1" s="1"/>
  <c r="L39" i="1" s="1"/>
  <c r="G39" i="1"/>
  <c r="I31" i="1"/>
  <c r="M31" i="1" s="1"/>
  <c r="L31" i="1" s="1"/>
  <c r="G31" i="1"/>
  <c r="I23" i="1"/>
  <c r="M23" i="1" s="1"/>
  <c r="L23" i="1" s="1"/>
  <c r="G23" i="1"/>
  <c r="I15" i="1"/>
  <c r="M15" i="1" s="1"/>
  <c r="L15" i="1" s="1"/>
  <c r="G15" i="1"/>
  <c r="I7" i="1"/>
  <c r="M7" i="1" s="1"/>
  <c r="L7" i="1" s="1"/>
  <c r="G7" i="1"/>
  <c r="I62" i="1"/>
  <c r="G62" i="1"/>
  <c r="I54" i="1"/>
  <c r="G54" i="1"/>
  <c r="I46" i="1"/>
  <c r="G46" i="1"/>
  <c r="I38" i="1"/>
  <c r="M38" i="1" s="1"/>
  <c r="L38" i="1" s="1"/>
  <c r="G38" i="1"/>
  <c r="I30" i="1"/>
  <c r="G30" i="1"/>
  <c r="I22" i="1"/>
  <c r="G22" i="1"/>
  <c r="I14" i="1"/>
  <c r="G14" i="1"/>
  <c r="I6" i="1"/>
  <c r="M6" i="1" s="1"/>
  <c r="L6" i="1" s="1"/>
  <c r="G6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W194" i="1"/>
  <c r="W130" i="1"/>
  <c r="W106" i="1"/>
  <c r="W98" i="1"/>
  <c r="W90" i="1"/>
  <c r="W82" i="1"/>
  <c r="W7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W233" i="1"/>
  <c r="W209" i="1"/>
  <c r="W193" i="1"/>
  <c r="W153" i="1"/>
  <c r="W145" i="1"/>
  <c r="W129" i="1"/>
  <c r="W121" i="1"/>
  <c r="W89" i="1"/>
  <c r="W81" i="1"/>
  <c r="U245" i="1"/>
  <c r="U213" i="1"/>
  <c r="U165" i="1"/>
  <c r="U77" i="1"/>
  <c r="U237" i="1"/>
  <c r="U229" i="1"/>
  <c r="U221" i="1"/>
  <c r="U205" i="1"/>
  <c r="U197" i="1"/>
  <c r="U189" i="1"/>
  <c r="U181" i="1"/>
  <c r="U173" i="1"/>
  <c r="U157" i="1"/>
  <c r="U149" i="1"/>
  <c r="U141" i="1"/>
  <c r="U133" i="1"/>
  <c r="U125" i="1"/>
  <c r="U117" i="1"/>
  <c r="U109" i="1"/>
  <c r="U101" i="1"/>
  <c r="U93" i="1"/>
  <c r="U85" i="1"/>
  <c r="U69" i="1"/>
  <c r="W232" i="1"/>
  <c r="W224" i="1"/>
  <c r="W192" i="1"/>
  <c r="W176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W63" i="1"/>
  <c r="U63" i="1"/>
  <c r="W39" i="1"/>
  <c r="U39" i="1"/>
  <c r="W15" i="1"/>
  <c r="U15" i="1"/>
  <c r="I234" i="1"/>
  <c r="M234" i="1" s="1"/>
  <c r="L234" i="1" s="1"/>
  <c r="W234" i="1"/>
  <c r="I210" i="1"/>
  <c r="M210" i="1" s="1"/>
  <c r="L210" i="1" s="1"/>
  <c r="W210" i="1"/>
  <c r="I186" i="1"/>
  <c r="M186" i="1" s="1"/>
  <c r="L186" i="1" s="1"/>
  <c r="W186" i="1"/>
  <c r="I162" i="1"/>
  <c r="M162" i="1" s="1"/>
  <c r="L162" i="1" s="1"/>
  <c r="W162" i="1"/>
  <c r="W62" i="1"/>
  <c r="U62" i="1"/>
  <c r="W38" i="1"/>
  <c r="U38" i="1"/>
  <c r="W22" i="1"/>
  <c r="U22" i="1"/>
  <c r="I185" i="1"/>
  <c r="M185" i="1" s="1"/>
  <c r="L185" i="1" s="1"/>
  <c r="W185" i="1"/>
  <c r="W53" i="1"/>
  <c r="U53" i="1"/>
  <c r="W21" i="1"/>
  <c r="U21" i="1"/>
  <c r="I168" i="1"/>
  <c r="M168" i="1" s="1"/>
  <c r="L168" i="1" s="1"/>
  <c r="W168" i="1"/>
  <c r="I120" i="1"/>
  <c r="M120" i="1" s="1"/>
  <c r="L120" i="1" s="1"/>
  <c r="W120" i="1"/>
  <c r="W52" i="1"/>
  <c r="U52" i="1"/>
  <c r="W28" i="1"/>
  <c r="U28" i="1"/>
  <c r="W4" i="1"/>
  <c r="U4" i="1"/>
  <c r="I223" i="1"/>
  <c r="M223" i="1" s="1"/>
  <c r="L223" i="1" s="1"/>
  <c r="W223" i="1"/>
  <c r="I199" i="1"/>
  <c r="M199" i="1" s="1"/>
  <c r="L199" i="1" s="1"/>
  <c r="W199" i="1"/>
  <c r="I183" i="1"/>
  <c r="M183" i="1" s="1"/>
  <c r="L183" i="1" s="1"/>
  <c r="W183" i="1"/>
  <c r="I167" i="1"/>
  <c r="M167" i="1" s="1"/>
  <c r="L167" i="1" s="1"/>
  <c r="W167" i="1"/>
  <c r="I143" i="1"/>
  <c r="M143" i="1" s="1"/>
  <c r="L143" i="1" s="1"/>
  <c r="W143" i="1"/>
  <c r="I127" i="1"/>
  <c r="M127" i="1" s="1"/>
  <c r="L127" i="1" s="1"/>
  <c r="W127" i="1"/>
  <c r="I103" i="1"/>
  <c r="M103" i="1" s="1"/>
  <c r="L103" i="1" s="1"/>
  <c r="W103" i="1"/>
  <c r="I79" i="1"/>
  <c r="M79" i="1" s="1"/>
  <c r="L79" i="1" s="1"/>
  <c r="W79" i="1"/>
  <c r="U235" i="1"/>
  <c r="U211" i="1"/>
  <c r="U195" i="1"/>
  <c r="U187" i="1"/>
  <c r="U179" i="1"/>
  <c r="U171" i="1"/>
  <c r="U163" i="1"/>
  <c r="U155" i="1"/>
  <c r="U147" i="1"/>
  <c r="U139" i="1"/>
  <c r="U115" i="1"/>
  <c r="U107" i="1"/>
  <c r="U99" i="1"/>
  <c r="U91" i="1"/>
  <c r="U83" i="1"/>
  <c r="U75" i="1"/>
  <c r="U67" i="1"/>
  <c r="W59" i="1"/>
  <c r="U59" i="1"/>
  <c r="W51" i="1"/>
  <c r="U51" i="1"/>
  <c r="W43" i="1"/>
  <c r="U43" i="1"/>
  <c r="W35" i="1"/>
  <c r="U35" i="1"/>
  <c r="W27" i="1"/>
  <c r="U27" i="1"/>
  <c r="W19" i="1"/>
  <c r="U19" i="1"/>
  <c r="W11" i="1"/>
  <c r="U11" i="1"/>
  <c r="I246" i="1"/>
  <c r="M246" i="1" s="1"/>
  <c r="L246" i="1" s="1"/>
  <c r="W246" i="1"/>
  <c r="I238" i="1"/>
  <c r="M238" i="1" s="1"/>
  <c r="L238" i="1" s="1"/>
  <c r="W238" i="1"/>
  <c r="I230" i="1"/>
  <c r="M230" i="1" s="1"/>
  <c r="L230" i="1" s="1"/>
  <c r="W230" i="1"/>
  <c r="I222" i="1"/>
  <c r="W222" i="1"/>
  <c r="I214" i="1"/>
  <c r="M214" i="1" s="1"/>
  <c r="L214" i="1" s="1"/>
  <c r="W214" i="1"/>
  <c r="I206" i="1"/>
  <c r="M206" i="1" s="1"/>
  <c r="L206" i="1" s="1"/>
  <c r="W206" i="1"/>
  <c r="I198" i="1"/>
  <c r="M198" i="1" s="1"/>
  <c r="L198" i="1" s="1"/>
  <c r="W198" i="1"/>
  <c r="I190" i="1"/>
  <c r="W190" i="1"/>
  <c r="I182" i="1"/>
  <c r="W182" i="1"/>
  <c r="I174" i="1"/>
  <c r="M174" i="1" s="1"/>
  <c r="L174" i="1" s="1"/>
  <c r="W174" i="1"/>
  <c r="I166" i="1"/>
  <c r="M166" i="1" s="1"/>
  <c r="L166" i="1" s="1"/>
  <c r="W166" i="1"/>
  <c r="I158" i="1"/>
  <c r="W158" i="1"/>
  <c r="W150" i="1"/>
  <c r="I142" i="1"/>
  <c r="M142" i="1" s="1"/>
  <c r="L142" i="1" s="1"/>
  <c r="W142" i="1"/>
  <c r="I134" i="1"/>
  <c r="M134" i="1" s="1"/>
  <c r="L134" i="1" s="1"/>
  <c r="W134" i="1"/>
  <c r="W126" i="1"/>
  <c r="I118" i="1"/>
  <c r="W118" i="1"/>
  <c r="I110" i="1"/>
  <c r="M110" i="1" s="1"/>
  <c r="L110" i="1" s="1"/>
  <c r="W110" i="1"/>
  <c r="I102" i="1"/>
  <c r="M102" i="1" s="1"/>
  <c r="L102" i="1" s="1"/>
  <c r="W102" i="1"/>
  <c r="I94" i="1"/>
  <c r="M94" i="1" s="1"/>
  <c r="L94" i="1" s="1"/>
  <c r="W94" i="1"/>
  <c r="I86" i="1"/>
  <c r="W86" i="1"/>
  <c r="I78" i="1"/>
  <c r="M78" i="1" s="1"/>
  <c r="L78" i="1" s="1"/>
  <c r="W78" i="1"/>
  <c r="I70" i="1"/>
  <c r="M70" i="1" s="1"/>
  <c r="L70" i="1" s="1"/>
  <c r="W70" i="1"/>
  <c r="M34" i="1"/>
  <c r="L34" i="1" s="1"/>
  <c r="M18" i="1"/>
  <c r="L18" i="1" s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W66" i="1"/>
  <c r="U66" i="1"/>
  <c r="W58" i="1"/>
  <c r="U58" i="1"/>
  <c r="W50" i="1"/>
  <c r="U50" i="1"/>
  <c r="W42" i="1"/>
  <c r="U42" i="1"/>
  <c r="W34" i="1"/>
  <c r="U34" i="1"/>
  <c r="W26" i="1"/>
  <c r="U26" i="1"/>
  <c r="W18" i="1"/>
  <c r="U18" i="1"/>
  <c r="W10" i="1"/>
  <c r="U10" i="1"/>
  <c r="I245" i="1"/>
  <c r="M245" i="1" s="1"/>
  <c r="L245" i="1" s="1"/>
  <c r="W245" i="1"/>
  <c r="I237" i="1"/>
  <c r="W237" i="1"/>
  <c r="I229" i="1"/>
  <c r="M229" i="1" s="1"/>
  <c r="L229" i="1" s="1"/>
  <c r="W229" i="1"/>
  <c r="I221" i="1"/>
  <c r="M221" i="1" s="1"/>
  <c r="L221" i="1" s="1"/>
  <c r="W221" i="1"/>
  <c r="I213" i="1"/>
  <c r="M213" i="1" s="1"/>
  <c r="L213" i="1" s="1"/>
  <c r="W213" i="1"/>
  <c r="W205" i="1"/>
  <c r="I197" i="1"/>
  <c r="M197" i="1" s="1"/>
  <c r="L197" i="1" s="1"/>
  <c r="W197" i="1"/>
  <c r="I189" i="1"/>
  <c r="M189" i="1" s="1"/>
  <c r="L189" i="1" s="1"/>
  <c r="W189" i="1"/>
  <c r="W181" i="1"/>
  <c r="I173" i="1"/>
  <c r="M173" i="1" s="1"/>
  <c r="L173" i="1" s="1"/>
  <c r="W173" i="1"/>
  <c r="I165" i="1"/>
  <c r="W165" i="1"/>
  <c r="I157" i="1"/>
  <c r="M157" i="1" s="1"/>
  <c r="L157" i="1" s="1"/>
  <c r="W157" i="1"/>
  <c r="I149" i="1"/>
  <c r="M149" i="1" s="1"/>
  <c r="L149" i="1" s="1"/>
  <c r="W149" i="1"/>
  <c r="W141" i="1"/>
  <c r="I133" i="1"/>
  <c r="W133" i="1"/>
  <c r="W125" i="1"/>
  <c r="I117" i="1"/>
  <c r="M117" i="1" s="1"/>
  <c r="L117" i="1" s="1"/>
  <c r="W117" i="1"/>
  <c r="I109" i="1"/>
  <c r="M109" i="1" s="1"/>
  <c r="L109" i="1" s="1"/>
  <c r="W109" i="1"/>
  <c r="W101" i="1"/>
  <c r="I93" i="1"/>
  <c r="W93" i="1"/>
  <c r="I85" i="1"/>
  <c r="M85" i="1" s="1"/>
  <c r="L85" i="1" s="1"/>
  <c r="W85" i="1"/>
  <c r="I77" i="1"/>
  <c r="M77" i="1" s="1"/>
  <c r="L77" i="1" s="1"/>
  <c r="W77" i="1"/>
  <c r="I69" i="1"/>
  <c r="M69" i="1" s="1"/>
  <c r="L69" i="1" s="1"/>
  <c r="W69" i="1"/>
  <c r="Z245" i="1"/>
  <c r="W55" i="1"/>
  <c r="U55" i="1"/>
  <c r="W31" i="1"/>
  <c r="U31" i="1"/>
  <c r="W7" i="1"/>
  <c r="U7" i="1"/>
  <c r="I226" i="1"/>
  <c r="M226" i="1" s="1"/>
  <c r="L226" i="1" s="1"/>
  <c r="W226" i="1"/>
  <c r="I202" i="1"/>
  <c r="M202" i="1" s="1"/>
  <c r="L202" i="1" s="1"/>
  <c r="W202" i="1"/>
  <c r="I178" i="1"/>
  <c r="M178" i="1" s="1"/>
  <c r="L178" i="1" s="1"/>
  <c r="W178" i="1"/>
  <c r="I154" i="1"/>
  <c r="M154" i="1" s="1"/>
  <c r="L154" i="1" s="1"/>
  <c r="W154" i="1"/>
  <c r="I138" i="1"/>
  <c r="M138" i="1" s="1"/>
  <c r="L138" i="1" s="1"/>
  <c r="W138" i="1"/>
  <c r="I114" i="1"/>
  <c r="M114" i="1" s="1"/>
  <c r="L114" i="1" s="1"/>
  <c r="W114" i="1"/>
  <c r="W46" i="1"/>
  <c r="U46" i="1"/>
  <c r="W14" i="1"/>
  <c r="U14" i="1"/>
  <c r="I241" i="1"/>
  <c r="M241" i="1" s="1"/>
  <c r="L241" i="1" s="1"/>
  <c r="W241" i="1"/>
  <c r="I225" i="1"/>
  <c r="M225" i="1" s="1"/>
  <c r="L225" i="1" s="1"/>
  <c r="W225" i="1"/>
  <c r="I201" i="1"/>
  <c r="M201" i="1" s="1"/>
  <c r="L201" i="1" s="1"/>
  <c r="W201" i="1"/>
  <c r="I177" i="1"/>
  <c r="M177" i="1" s="1"/>
  <c r="L177" i="1" s="1"/>
  <c r="W177" i="1"/>
  <c r="I161" i="1"/>
  <c r="M161" i="1" s="1"/>
  <c r="L161" i="1" s="1"/>
  <c r="W161" i="1"/>
  <c r="I137" i="1"/>
  <c r="W137" i="1"/>
  <c r="I113" i="1"/>
  <c r="M113" i="1" s="1"/>
  <c r="L113" i="1" s="1"/>
  <c r="W113" i="1"/>
  <c r="W37" i="1"/>
  <c r="U37" i="1"/>
  <c r="I208" i="1"/>
  <c r="M208" i="1" s="1"/>
  <c r="L208" i="1" s="1"/>
  <c r="W208" i="1"/>
  <c r="I184" i="1"/>
  <c r="M184" i="1" s="1"/>
  <c r="L184" i="1" s="1"/>
  <c r="W184" i="1"/>
  <c r="I160" i="1"/>
  <c r="M160" i="1" s="1"/>
  <c r="L160" i="1" s="1"/>
  <c r="W160" i="1"/>
  <c r="I136" i="1"/>
  <c r="M136" i="1" s="1"/>
  <c r="L136" i="1" s="1"/>
  <c r="W136" i="1"/>
  <c r="I112" i="1"/>
  <c r="M112" i="1" s="1"/>
  <c r="L112" i="1" s="1"/>
  <c r="W112" i="1"/>
  <c r="I96" i="1"/>
  <c r="M96" i="1" s="1"/>
  <c r="L96" i="1" s="1"/>
  <c r="W96" i="1"/>
  <c r="I80" i="1"/>
  <c r="M80" i="1" s="1"/>
  <c r="L80" i="1" s="1"/>
  <c r="W80" i="1"/>
  <c r="W44" i="1"/>
  <c r="U44" i="1"/>
  <c r="W20" i="1"/>
  <c r="U20" i="1"/>
  <c r="I239" i="1"/>
  <c r="M239" i="1" s="1"/>
  <c r="L239" i="1" s="1"/>
  <c r="W239" i="1"/>
  <c r="I207" i="1"/>
  <c r="M207" i="1" s="1"/>
  <c r="L207" i="1" s="1"/>
  <c r="W207" i="1"/>
  <c r="W175" i="1"/>
  <c r="I159" i="1"/>
  <c r="M159" i="1" s="1"/>
  <c r="L159" i="1" s="1"/>
  <c r="W159" i="1"/>
  <c r="I135" i="1"/>
  <c r="M135" i="1" s="1"/>
  <c r="L135" i="1" s="1"/>
  <c r="W135" i="1"/>
  <c r="I111" i="1"/>
  <c r="M111" i="1" s="1"/>
  <c r="L111" i="1" s="1"/>
  <c r="W111" i="1"/>
  <c r="I95" i="1"/>
  <c r="M95" i="1" s="1"/>
  <c r="L95" i="1" s="1"/>
  <c r="W95" i="1"/>
  <c r="I71" i="1"/>
  <c r="M71" i="1" s="1"/>
  <c r="L71" i="1" s="1"/>
  <c r="W71" i="1"/>
  <c r="U243" i="1"/>
  <c r="U219" i="1"/>
  <c r="U203" i="1"/>
  <c r="U131" i="1"/>
  <c r="M41" i="1"/>
  <c r="L41" i="1" s="1"/>
  <c r="U241" i="1"/>
  <c r="U225" i="1"/>
  <c r="U209" i="1"/>
  <c r="U185" i="1"/>
  <c r="U169" i="1"/>
  <c r="U145" i="1"/>
  <c r="U129" i="1"/>
  <c r="U105" i="1"/>
  <c r="U89" i="1"/>
  <c r="U73" i="1"/>
  <c r="W65" i="1"/>
  <c r="U65" i="1"/>
  <c r="W57" i="1"/>
  <c r="U57" i="1"/>
  <c r="W49" i="1"/>
  <c r="U49" i="1"/>
  <c r="W41" i="1"/>
  <c r="U41" i="1"/>
  <c r="W33" i="1"/>
  <c r="U33" i="1"/>
  <c r="W25" i="1"/>
  <c r="U25" i="1"/>
  <c r="W17" i="1"/>
  <c r="U17" i="1"/>
  <c r="W9" i="1"/>
  <c r="U9" i="1"/>
  <c r="I244" i="1"/>
  <c r="M244" i="1" s="1"/>
  <c r="L244" i="1" s="1"/>
  <c r="W244" i="1"/>
  <c r="I228" i="1"/>
  <c r="M228" i="1" s="1"/>
  <c r="L228" i="1" s="1"/>
  <c r="W228" i="1"/>
  <c r="I220" i="1"/>
  <c r="M220" i="1" s="1"/>
  <c r="L220" i="1" s="1"/>
  <c r="W220" i="1"/>
  <c r="I212" i="1"/>
  <c r="M212" i="1" s="1"/>
  <c r="L212" i="1" s="1"/>
  <c r="W212" i="1"/>
  <c r="I204" i="1"/>
  <c r="M204" i="1" s="1"/>
  <c r="L204" i="1" s="1"/>
  <c r="W204" i="1"/>
  <c r="I196" i="1"/>
  <c r="M196" i="1" s="1"/>
  <c r="L196" i="1" s="1"/>
  <c r="W196" i="1"/>
  <c r="I188" i="1"/>
  <c r="M188" i="1" s="1"/>
  <c r="L188" i="1" s="1"/>
  <c r="W188" i="1"/>
  <c r="I180" i="1"/>
  <c r="M180" i="1" s="1"/>
  <c r="L180" i="1" s="1"/>
  <c r="W180" i="1"/>
  <c r="I172" i="1"/>
  <c r="M172" i="1" s="1"/>
  <c r="L172" i="1" s="1"/>
  <c r="W172" i="1"/>
  <c r="I164" i="1"/>
  <c r="M164" i="1" s="1"/>
  <c r="L164" i="1" s="1"/>
  <c r="W164" i="1"/>
  <c r="I156" i="1"/>
  <c r="M156" i="1" s="1"/>
  <c r="L156" i="1" s="1"/>
  <c r="W156" i="1"/>
  <c r="I148" i="1"/>
  <c r="M148" i="1" s="1"/>
  <c r="L148" i="1" s="1"/>
  <c r="W148" i="1"/>
  <c r="I140" i="1"/>
  <c r="M140" i="1" s="1"/>
  <c r="L140" i="1" s="1"/>
  <c r="W140" i="1"/>
  <c r="I132" i="1"/>
  <c r="M132" i="1" s="1"/>
  <c r="L132" i="1" s="1"/>
  <c r="W132" i="1"/>
  <c r="I124" i="1"/>
  <c r="M124" i="1" s="1"/>
  <c r="L124" i="1" s="1"/>
  <c r="W124" i="1"/>
  <c r="I116" i="1"/>
  <c r="M116" i="1" s="1"/>
  <c r="L116" i="1" s="1"/>
  <c r="W116" i="1"/>
  <c r="I108" i="1"/>
  <c r="M108" i="1" s="1"/>
  <c r="L108" i="1" s="1"/>
  <c r="W108" i="1"/>
  <c r="I100" i="1"/>
  <c r="M100" i="1" s="1"/>
  <c r="L100" i="1" s="1"/>
  <c r="W100" i="1"/>
  <c r="I92" i="1"/>
  <c r="M92" i="1" s="1"/>
  <c r="L92" i="1" s="1"/>
  <c r="W92" i="1"/>
  <c r="I84" i="1"/>
  <c r="M84" i="1" s="1"/>
  <c r="L84" i="1" s="1"/>
  <c r="W84" i="1"/>
  <c r="I76" i="1"/>
  <c r="M76" i="1" s="1"/>
  <c r="L76" i="1" s="1"/>
  <c r="W76" i="1"/>
  <c r="I68" i="1"/>
  <c r="M68" i="1" s="1"/>
  <c r="L68" i="1" s="1"/>
  <c r="W68" i="1"/>
  <c r="Z230" i="1"/>
  <c r="W47" i="1"/>
  <c r="U47" i="1"/>
  <c r="W23" i="1"/>
  <c r="U23" i="1"/>
  <c r="I242" i="1"/>
  <c r="M242" i="1" s="1"/>
  <c r="L242" i="1" s="1"/>
  <c r="W242" i="1"/>
  <c r="I218" i="1"/>
  <c r="M218" i="1" s="1"/>
  <c r="L218" i="1" s="1"/>
  <c r="W218" i="1"/>
  <c r="I170" i="1"/>
  <c r="M170" i="1" s="1"/>
  <c r="L170" i="1" s="1"/>
  <c r="W170" i="1"/>
  <c r="I146" i="1"/>
  <c r="M146" i="1" s="1"/>
  <c r="L146" i="1" s="1"/>
  <c r="W146" i="1"/>
  <c r="I122" i="1"/>
  <c r="M122" i="1" s="1"/>
  <c r="L122" i="1" s="1"/>
  <c r="W122" i="1"/>
  <c r="W54" i="1"/>
  <c r="U54" i="1"/>
  <c r="W30" i="1"/>
  <c r="U30" i="1"/>
  <c r="W6" i="1"/>
  <c r="U6" i="1"/>
  <c r="I217" i="1"/>
  <c r="W217" i="1"/>
  <c r="I169" i="1"/>
  <c r="M169" i="1" s="1"/>
  <c r="L169" i="1" s="1"/>
  <c r="W169" i="1"/>
  <c r="I105" i="1"/>
  <c r="M105" i="1" s="1"/>
  <c r="L105" i="1" s="1"/>
  <c r="W105" i="1"/>
  <c r="I97" i="1"/>
  <c r="M97" i="1" s="1"/>
  <c r="L97" i="1" s="1"/>
  <c r="W97" i="1"/>
  <c r="I73" i="1"/>
  <c r="M73" i="1" s="1"/>
  <c r="L73" i="1" s="1"/>
  <c r="W73" i="1"/>
  <c r="W61" i="1"/>
  <c r="U61" i="1"/>
  <c r="W45" i="1"/>
  <c r="U45" i="1"/>
  <c r="W29" i="1"/>
  <c r="U29" i="1"/>
  <c r="W13" i="1"/>
  <c r="U13" i="1"/>
  <c r="W5" i="1"/>
  <c r="U5" i="1"/>
  <c r="I240" i="1"/>
  <c r="M240" i="1" s="1"/>
  <c r="L240" i="1" s="1"/>
  <c r="W240" i="1"/>
  <c r="I216" i="1"/>
  <c r="M216" i="1" s="1"/>
  <c r="L216" i="1" s="1"/>
  <c r="W216" i="1"/>
  <c r="I200" i="1"/>
  <c r="M200" i="1" s="1"/>
  <c r="L200" i="1" s="1"/>
  <c r="W200" i="1"/>
  <c r="I152" i="1"/>
  <c r="M152" i="1" s="1"/>
  <c r="L152" i="1" s="1"/>
  <c r="W152" i="1"/>
  <c r="I144" i="1"/>
  <c r="M144" i="1" s="1"/>
  <c r="L144" i="1" s="1"/>
  <c r="W144" i="1"/>
  <c r="I128" i="1"/>
  <c r="M128" i="1" s="1"/>
  <c r="L128" i="1" s="1"/>
  <c r="W128" i="1"/>
  <c r="I104" i="1"/>
  <c r="M104" i="1" s="1"/>
  <c r="L104" i="1" s="1"/>
  <c r="W104" i="1"/>
  <c r="W88" i="1"/>
  <c r="I72" i="1"/>
  <c r="M72" i="1" s="1"/>
  <c r="L72" i="1" s="1"/>
  <c r="W72" i="1"/>
  <c r="W60" i="1"/>
  <c r="U60" i="1"/>
  <c r="W36" i="1"/>
  <c r="U36" i="1"/>
  <c r="W12" i="1"/>
  <c r="U12" i="1"/>
  <c r="I231" i="1"/>
  <c r="M231" i="1" s="1"/>
  <c r="L231" i="1" s="1"/>
  <c r="W231" i="1"/>
  <c r="I215" i="1"/>
  <c r="M215" i="1" s="1"/>
  <c r="L215" i="1" s="1"/>
  <c r="W215" i="1"/>
  <c r="I191" i="1"/>
  <c r="M191" i="1" s="1"/>
  <c r="L191" i="1" s="1"/>
  <c r="W191" i="1"/>
  <c r="W151" i="1"/>
  <c r="I119" i="1"/>
  <c r="M119" i="1" s="1"/>
  <c r="L119" i="1" s="1"/>
  <c r="W119" i="1"/>
  <c r="W87" i="1"/>
  <c r="U227" i="1"/>
  <c r="U123" i="1"/>
  <c r="M217" i="1"/>
  <c r="L217" i="1" s="1"/>
  <c r="M137" i="1"/>
  <c r="L137" i="1" s="1"/>
  <c r="M33" i="1"/>
  <c r="L33" i="1" s="1"/>
  <c r="U233" i="1"/>
  <c r="U217" i="1"/>
  <c r="U201" i="1"/>
  <c r="U193" i="1"/>
  <c r="U177" i="1"/>
  <c r="U161" i="1"/>
  <c r="U153" i="1"/>
  <c r="U137" i="1"/>
  <c r="U121" i="1"/>
  <c r="U113" i="1"/>
  <c r="U97" i="1"/>
  <c r="U81" i="1"/>
  <c r="I236" i="1"/>
  <c r="M236" i="1" s="1"/>
  <c r="L236" i="1" s="1"/>
  <c r="W236" i="1"/>
  <c r="M40" i="1"/>
  <c r="L40" i="1" s="1"/>
  <c r="M32" i="1"/>
  <c r="L32" i="1" s="1"/>
  <c r="M8" i="1"/>
  <c r="L8" i="1" s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W64" i="1"/>
  <c r="U64" i="1"/>
  <c r="W56" i="1"/>
  <c r="U56" i="1"/>
  <c r="W48" i="1"/>
  <c r="U48" i="1"/>
  <c r="W40" i="1"/>
  <c r="U40" i="1"/>
  <c r="W32" i="1"/>
  <c r="U32" i="1"/>
  <c r="W24" i="1"/>
  <c r="U24" i="1"/>
  <c r="W16" i="1"/>
  <c r="U16" i="1"/>
  <c r="W8" i="1"/>
  <c r="U8" i="1"/>
  <c r="I243" i="1"/>
  <c r="M243" i="1" s="1"/>
  <c r="L243" i="1" s="1"/>
  <c r="W243" i="1"/>
  <c r="I235" i="1"/>
  <c r="M235" i="1" s="1"/>
  <c r="L235" i="1" s="1"/>
  <c r="W235" i="1"/>
  <c r="I227" i="1"/>
  <c r="M227" i="1" s="1"/>
  <c r="L227" i="1" s="1"/>
  <c r="W227" i="1"/>
  <c r="I219" i="1"/>
  <c r="M219" i="1" s="1"/>
  <c r="L219" i="1" s="1"/>
  <c r="W219" i="1"/>
  <c r="I211" i="1"/>
  <c r="M211" i="1" s="1"/>
  <c r="L211" i="1" s="1"/>
  <c r="W211" i="1"/>
  <c r="I203" i="1"/>
  <c r="M203" i="1" s="1"/>
  <c r="L203" i="1" s="1"/>
  <c r="W203" i="1"/>
  <c r="I195" i="1"/>
  <c r="M195" i="1" s="1"/>
  <c r="L195" i="1" s="1"/>
  <c r="W195" i="1"/>
  <c r="I187" i="1"/>
  <c r="M187" i="1" s="1"/>
  <c r="L187" i="1" s="1"/>
  <c r="W187" i="1"/>
  <c r="I179" i="1"/>
  <c r="M179" i="1" s="1"/>
  <c r="L179" i="1" s="1"/>
  <c r="W179" i="1"/>
  <c r="I171" i="1"/>
  <c r="M171" i="1" s="1"/>
  <c r="L171" i="1" s="1"/>
  <c r="W171" i="1"/>
  <c r="I163" i="1"/>
  <c r="M163" i="1" s="1"/>
  <c r="L163" i="1" s="1"/>
  <c r="W163" i="1"/>
  <c r="I155" i="1"/>
  <c r="M155" i="1" s="1"/>
  <c r="L155" i="1" s="1"/>
  <c r="W155" i="1"/>
  <c r="I147" i="1"/>
  <c r="M147" i="1" s="1"/>
  <c r="L147" i="1" s="1"/>
  <c r="W147" i="1"/>
  <c r="I139" i="1"/>
  <c r="M139" i="1" s="1"/>
  <c r="L139" i="1" s="1"/>
  <c r="W139" i="1"/>
  <c r="I131" i="1"/>
  <c r="M131" i="1" s="1"/>
  <c r="L131" i="1" s="1"/>
  <c r="W131" i="1"/>
  <c r="I123" i="1"/>
  <c r="M123" i="1" s="1"/>
  <c r="L123" i="1" s="1"/>
  <c r="W123" i="1"/>
  <c r="I115" i="1"/>
  <c r="M115" i="1" s="1"/>
  <c r="L115" i="1" s="1"/>
  <c r="W115" i="1"/>
  <c r="I107" i="1"/>
  <c r="M107" i="1" s="1"/>
  <c r="L107" i="1" s="1"/>
  <c r="W107" i="1"/>
  <c r="I99" i="1"/>
  <c r="M99" i="1" s="1"/>
  <c r="L99" i="1" s="1"/>
  <c r="W99" i="1"/>
  <c r="I91" i="1"/>
  <c r="M91" i="1" s="1"/>
  <c r="L91" i="1" s="1"/>
  <c r="W91" i="1"/>
  <c r="I83" i="1"/>
  <c r="M83" i="1" s="1"/>
  <c r="L83" i="1" s="1"/>
  <c r="W83" i="1"/>
  <c r="I75" i="1"/>
  <c r="M75" i="1" s="1"/>
  <c r="L75" i="1" s="1"/>
  <c r="W75" i="1"/>
  <c r="I67" i="1"/>
  <c r="M67" i="1" s="1"/>
  <c r="L67" i="1" s="1"/>
  <c r="W67" i="1"/>
  <c r="I3" i="1"/>
  <c r="M3" i="1" s="1"/>
  <c r="L3" i="1" s="1"/>
  <c r="W3" i="1"/>
  <c r="Z117" i="1"/>
  <c r="M59" i="1"/>
  <c r="L59" i="1" s="1"/>
  <c r="M51" i="1"/>
  <c r="L51" i="1" s="1"/>
  <c r="M43" i="1"/>
  <c r="L43" i="1" s="1"/>
  <c r="M35" i="1"/>
  <c r="L35" i="1" s="1"/>
  <c r="M27" i="1"/>
  <c r="L27" i="1" s="1"/>
  <c r="M19" i="1"/>
  <c r="L19" i="1" s="1"/>
  <c r="M11" i="1"/>
  <c r="L11" i="1" s="1"/>
  <c r="Z175" i="1"/>
  <c r="I175" i="1"/>
  <c r="M175" i="1" s="1"/>
  <c r="L175" i="1" s="1"/>
  <c r="Z151" i="1"/>
  <c r="I151" i="1"/>
  <c r="M151" i="1" s="1"/>
  <c r="L151" i="1" s="1"/>
  <c r="Z87" i="1"/>
  <c r="I87" i="1"/>
  <c r="M87" i="1" s="1"/>
  <c r="L87" i="1" s="1"/>
  <c r="Z63" i="1"/>
  <c r="I63" i="1"/>
  <c r="M63" i="1" s="1"/>
  <c r="L63" i="1" s="1"/>
  <c r="I150" i="1"/>
  <c r="M150" i="1" s="1"/>
  <c r="L150" i="1" s="1"/>
  <c r="Z150" i="1"/>
  <c r="I126" i="1"/>
  <c r="M126" i="1" s="1"/>
  <c r="L126" i="1" s="1"/>
  <c r="Z126" i="1"/>
  <c r="Z205" i="1"/>
  <c r="I205" i="1"/>
  <c r="M205" i="1" s="1"/>
  <c r="L205" i="1" s="1"/>
  <c r="Z181" i="1"/>
  <c r="I181" i="1"/>
  <c r="M181" i="1" s="1"/>
  <c r="L181" i="1" s="1"/>
  <c r="Z141" i="1"/>
  <c r="I141" i="1"/>
  <c r="M141" i="1" s="1"/>
  <c r="L141" i="1" s="1"/>
  <c r="I125" i="1"/>
  <c r="M125" i="1" s="1"/>
  <c r="L125" i="1" s="1"/>
  <c r="Z125" i="1"/>
  <c r="Z101" i="1"/>
  <c r="I101" i="1"/>
  <c r="M101" i="1" s="1"/>
  <c r="L101" i="1" s="1"/>
  <c r="M222" i="1"/>
  <c r="L222" i="1" s="1"/>
  <c r="M182" i="1"/>
  <c r="L182" i="1" s="1"/>
  <c r="M86" i="1"/>
  <c r="L86" i="1" s="1"/>
  <c r="M62" i="1"/>
  <c r="L62" i="1" s="1"/>
  <c r="M46" i="1"/>
  <c r="L46" i="1" s="1"/>
  <c r="M22" i="1"/>
  <c r="L22" i="1" s="1"/>
  <c r="AC194" i="1"/>
  <c r="I194" i="1"/>
  <c r="M194" i="1" s="1"/>
  <c r="L194" i="1" s="1"/>
  <c r="AC106" i="1"/>
  <c r="I106" i="1"/>
  <c r="M106" i="1" s="1"/>
  <c r="L106" i="1" s="1"/>
  <c r="AC90" i="1"/>
  <c r="I90" i="1"/>
  <c r="M90" i="1" s="1"/>
  <c r="L90" i="1" s="1"/>
  <c r="AC74" i="1"/>
  <c r="I74" i="1"/>
  <c r="M74" i="1" s="1"/>
  <c r="L74" i="1" s="1"/>
  <c r="AC66" i="1"/>
  <c r="I66" i="1"/>
  <c r="M66" i="1" s="1"/>
  <c r="L66" i="1" s="1"/>
  <c r="AC50" i="1"/>
  <c r="I50" i="1"/>
  <c r="M50" i="1" s="1"/>
  <c r="L50" i="1" s="1"/>
  <c r="M237" i="1"/>
  <c r="L237" i="1" s="1"/>
  <c r="M165" i="1"/>
  <c r="L165" i="1" s="1"/>
  <c r="M133" i="1"/>
  <c r="L133" i="1" s="1"/>
  <c r="M93" i="1"/>
  <c r="L93" i="1" s="1"/>
  <c r="M61" i="1"/>
  <c r="L61" i="1" s="1"/>
  <c r="M53" i="1"/>
  <c r="L53" i="1" s="1"/>
  <c r="M37" i="1"/>
  <c r="L37" i="1" s="1"/>
  <c r="M29" i="1"/>
  <c r="L29" i="1" s="1"/>
  <c r="M21" i="1"/>
  <c r="L21" i="1" s="1"/>
  <c r="M13" i="1"/>
  <c r="L13" i="1" s="1"/>
  <c r="M5" i="1"/>
  <c r="L5" i="1" s="1"/>
  <c r="AC233" i="1"/>
  <c r="I233" i="1"/>
  <c r="M233" i="1" s="1"/>
  <c r="L233" i="1" s="1"/>
  <c r="AC209" i="1"/>
  <c r="I209" i="1"/>
  <c r="M209" i="1" s="1"/>
  <c r="L209" i="1" s="1"/>
  <c r="AC193" i="1"/>
  <c r="I193" i="1"/>
  <c r="M193" i="1" s="1"/>
  <c r="L193" i="1" s="1"/>
  <c r="AC153" i="1"/>
  <c r="I153" i="1"/>
  <c r="M153" i="1" s="1"/>
  <c r="L153" i="1" s="1"/>
  <c r="AC145" i="1"/>
  <c r="I145" i="1"/>
  <c r="M145" i="1" s="1"/>
  <c r="L145" i="1" s="1"/>
  <c r="AC129" i="1"/>
  <c r="I129" i="1"/>
  <c r="M129" i="1" s="1"/>
  <c r="L129" i="1" s="1"/>
  <c r="AC121" i="1"/>
  <c r="I121" i="1"/>
  <c r="M121" i="1" s="1"/>
  <c r="L121" i="1" s="1"/>
  <c r="AC89" i="1"/>
  <c r="I89" i="1"/>
  <c r="M89" i="1" s="1"/>
  <c r="L89" i="1" s="1"/>
  <c r="AC81" i="1"/>
  <c r="I81" i="1"/>
  <c r="M81" i="1" s="1"/>
  <c r="L81" i="1" s="1"/>
  <c r="AC65" i="1"/>
  <c r="I65" i="1"/>
  <c r="M65" i="1" s="1"/>
  <c r="L65" i="1" s="1"/>
  <c r="AC9" i="1"/>
  <c r="I9" i="1"/>
  <c r="M9" i="1" s="1"/>
  <c r="L9" i="1" s="1"/>
  <c r="M60" i="1"/>
  <c r="L60" i="1" s="1"/>
  <c r="M52" i="1"/>
  <c r="L52" i="1" s="1"/>
  <c r="M44" i="1"/>
  <c r="L44" i="1" s="1"/>
  <c r="M36" i="1"/>
  <c r="L36" i="1" s="1"/>
  <c r="M28" i="1"/>
  <c r="L28" i="1" s="1"/>
  <c r="M20" i="1"/>
  <c r="L20" i="1" s="1"/>
  <c r="M12" i="1"/>
  <c r="L12" i="1" s="1"/>
  <c r="M4" i="1"/>
  <c r="L4" i="1" s="1"/>
  <c r="AC232" i="1"/>
  <c r="I232" i="1"/>
  <c r="M232" i="1" s="1"/>
  <c r="L232" i="1" s="1"/>
  <c r="AC224" i="1"/>
  <c r="I224" i="1"/>
  <c r="M224" i="1" s="1"/>
  <c r="L224" i="1" s="1"/>
  <c r="Z192" i="1"/>
  <c r="I192" i="1"/>
  <c r="M192" i="1" s="1"/>
  <c r="L192" i="1" s="1"/>
  <c r="Z176" i="1"/>
  <c r="I176" i="1"/>
  <c r="M176" i="1" s="1"/>
  <c r="L176" i="1" s="1"/>
  <c r="Z64" i="1"/>
  <c r="I64" i="1"/>
  <c r="M64" i="1" s="1"/>
  <c r="L64" i="1" s="1"/>
  <c r="AC48" i="1"/>
  <c r="I48" i="1"/>
  <c r="M48" i="1" s="1"/>
  <c r="L48" i="1" s="1"/>
  <c r="M190" i="1"/>
  <c r="L190" i="1" s="1"/>
  <c r="M158" i="1"/>
  <c r="L158" i="1" s="1"/>
  <c r="M118" i="1"/>
  <c r="L118" i="1" s="1"/>
  <c r="M54" i="1"/>
  <c r="L54" i="1" s="1"/>
  <c r="M30" i="1"/>
  <c r="L30" i="1" s="1"/>
  <c r="M14" i="1"/>
  <c r="L14" i="1" s="1"/>
  <c r="AC130" i="1"/>
  <c r="I130" i="1"/>
  <c r="M130" i="1" s="1"/>
  <c r="L130" i="1" s="1"/>
  <c r="AC98" i="1"/>
  <c r="I98" i="1"/>
  <c r="M98" i="1" s="1"/>
  <c r="L98" i="1" s="1"/>
  <c r="AC82" i="1"/>
  <c r="I82" i="1"/>
  <c r="M82" i="1" s="1"/>
  <c r="L82" i="1" s="1"/>
  <c r="AC26" i="1"/>
  <c r="I26" i="1"/>
  <c r="M26" i="1" s="1"/>
  <c r="L26" i="1" s="1"/>
  <c r="AC10" i="1"/>
  <c r="I10" i="1"/>
  <c r="M10" i="1" s="1"/>
  <c r="L10" i="1" s="1"/>
  <c r="M45" i="1"/>
  <c r="L45" i="1" s="1"/>
  <c r="AC25" i="1"/>
  <c r="I25" i="1"/>
  <c r="M25" i="1" s="1"/>
  <c r="L25" i="1" s="1"/>
  <c r="Z99" i="1"/>
  <c r="Z91" i="1"/>
  <c r="Z142" i="1"/>
  <c r="Z102" i="1"/>
  <c r="Z38" i="1"/>
  <c r="AC6" i="1"/>
  <c r="Z203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Z229" i="1"/>
  <c r="Z189" i="1"/>
  <c r="Z77" i="1"/>
  <c r="Z6" i="1"/>
  <c r="AC144" i="1"/>
  <c r="AC96" i="1"/>
  <c r="AC58" i="1"/>
  <c r="Z58" i="1"/>
  <c r="AC42" i="1"/>
  <c r="Z42" i="1"/>
  <c r="AC34" i="1"/>
  <c r="Z34" i="1"/>
  <c r="Z18" i="1"/>
  <c r="AC18" i="1"/>
  <c r="Z169" i="1"/>
  <c r="AC169" i="1"/>
  <c r="Z105" i="1"/>
  <c r="AC105" i="1"/>
  <c r="Z57" i="1"/>
  <c r="AC57" i="1"/>
  <c r="Z41" i="1"/>
  <c r="AC41" i="1"/>
  <c r="AC17" i="1"/>
  <c r="Z17" i="1"/>
  <c r="AC240" i="1"/>
  <c r="AC216" i="1"/>
  <c r="Z216" i="1"/>
  <c r="AC208" i="1"/>
  <c r="Z200" i="1"/>
  <c r="AC200" i="1"/>
  <c r="AC192" i="1"/>
  <c r="AC176" i="1"/>
  <c r="AC168" i="1"/>
  <c r="AC160" i="1"/>
  <c r="AC152" i="1"/>
  <c r="Z152" i="1"/>
  <c r="Z136" i="1"/>
  <c r="AC136" i="1"/>
  <c r="AC128" i="1"/>
  <c r="Z128" i="1"/>
  <c r="AC112" i="1"/>
  <c r="AC104" i="1"/>
  <c r="AC88" i="1"/>
  <c r="Z88" i="1"/>
  <c r="AC80" i="1"/>
  <c r="Z72" i="1"/>
  <c r="AC72" i="1"/>
  <c r="AC64" i="1"/>
  <c r="AC32" i="1"/>
  <c r="AC24" i="1"/>
  <c r="AC8" i="1"/>
  <c r="AC40" i="1"/>
  <c r="AC16" i="1"/>
  <c r="Z50" i="1"/>
  <c r="Z10" i="1"/>
  <c r="AC239" i="1"/>
  <c r="AC175" i="1"/>
  <c r="AC135" i="1"/>
  <c r="AC127" i="1"/>
  <c r="AC111" i="1"/>
  <c r="Z111" i="1"/>
  <c r="AC103" i="1"/>
  <c r="Z103" i="1"/>
  <c r="AC95" i="1"/>
  <c r="AC71" i="1"/>
  <c r="AC47" i="1"/>
  <c r="AC39" i="1"/>
  <c r="Z39" i="1"/>
  <c r="AC31" i="1"/>
  <c r="AC23" i="1"/>
  <c r="Z49" i="1"/>
  <c r="Z33" i="1"/>
  <c r="Z25" i="1"/>
  <c r="Z9" i="1"/>
  <c r="Z47" i="1"/>
  <c r="Z24" i="1"/>
  <c r="Z23" i="1"/>
  <c r="AC243" i="1"/>
  <c r="AC227" i="1"/>
  <c r="Z227" i="1"/>
  <c r="AC219" i="1"/>
  <c r="Z219" i="1"/>
  <c r="AC203" i="1"/>
  <c r="AC179" i="1"/>
  <c r="Z179" i="1"/>
  <c r="AC163" i="1"/>
  <c r="AC155" i="1"/>
  <c r="AC139" i="1"/>
  <c r="AC115" i="1"/>
  <c r="AC99" i="1"/>
  <c r="AC91" i="1"/>
  <c r="AC75" i="1"/>
  <c r="Z75" i="1"/>
  <c r="AC59" i="1"/>
  <c r="AC51" i="1"/>
  <c r="AC43" i="1"/>
  <c r="AC35" i="1"/>
  <c r="AC27" i="1"/>
  <c r="AC19" i="1"/>
  <c r="AC11" i="1"/>
  <c r="Z127" i="1"/>
  <c r="AC137" i="1"/>
  <c r="AC113" i="1"/>
  <c r="AC97" i="1"/>
  <c r="AC73" i="1"/>
  <c r="AC49" i="1"/>
  <c r="AC33" i="1"/>
  <c r="Z240" i="1"/>
  <c r="Z232" i="1"/>
  <c r="Z224" i="1"/>
  <c r="Z208" i="1"/>
  <c r="Z168" i="1"/>
  <c r="Z160" i="1"/>
  <c r="Z144" i="1"/>
  <c r="Z112" i="1"/>
  <c r="Z104" i="1"/>
  <c r="Z96" i="1"/>
  <c r="Z80" i="1"/>
  <c r="Z56" i="1"/>
  <c r="Z48" i="1"/>
  <c r="Z8" i="1"/>
  <c r="Z214" i="1"/>
  <c r="Z206" i="1"/>
  <c r="Z86" i="1"/>
  <c r="Z78" i="1"/>
  <c r="Z62" i="1"/>
  <c r="Z22" i="1"/>
  <c r="Z242" i="1"/>
  <c r="AC242" i="1"/>
  <c r="Z226" i="1"/>
  <c r="AC226" i="1"/>
  <c r="Z210" i="1"/>
  <c r="Z202" i="1"/>
  <c r="AC202" i="1"/>
  <c r="Z186" i="1"/>
  <c r="Z170" i="1"/>
  <c r="Z162" i="1"/>
  <c r="AC162" i="1"/>
  <c r="Z154" i="1"/>
  <c r="AC154" i="1"/>
  <c r="Z146" i="1"/>
  <c r="Z122" i="1"/>
  <c r="Z114" i="1"/>
  <c r="AC114" i="1"/>
  <c r="Z225" i="1"/>
  <c r="AC225" i="1"/>
  <c r="Z217" i="1"/>
  <c r="AC2" i="1"/>
  <c r="Z2" i="1"/>
  <c r="AC231" i="1"/>
  <c r="AC223" i="1"/>
  <c r="Z223" i="1"/>
  <c r="AC215" i="1"/>
  <c r="AC207" i="1"/>
  <c r="Z207" i="1"/>
  <c r="AC199" i="1"/>
  <c r="Z199" i="1"/>
  <c r="AC191" i="1"/>
  <c r="AC183" i="1"/>
  <c r="Z183" i="1"/>
  <c r="AC167" i="1"/>
  <c r="AC159" i="1"/>
  <c r="Z159" i="1"/>
  <c r="AC151" i="1"/>
  <c r="AC143" i="1"/>
  <c r="Z143" i="1"/>
  <c r="Z167" i="1"/>
  <c r="AC217" i="1"/>
  <c r="AC122" i="1"/>
  <c r="AC246" i="1"/>
  <c r="Z246" i="1"/>
  <c r="AC238" i="1"/>
  <c r="Z238" i="1"/>
  <c r="AC230" i="1"/>
  <c r="AC222" i="1"/>
  <c r="Z222" i="1"/>
  <c r="AC214" i="1"/>
  <c r="AC206" i="1"/>
  <c r="AC198" i="1"/>
  <c r="Z198" i="1"/>
  <c r="AC190" i="1"/>
  <c r="AC182" i="1"/>
  <c r="Z182" i="1"/>
  <c r="AC174" i="1"/>
  <c r="Z174" i="1"/>
  <c r="AC166" i="1"/>
  <c r="AC158" i="1"/>
  <c r="Z158" i="1"/>
  <c r="AC150" i="1"/>
  <c r="AC142" i="1"/>
  <c r="AC134" i="1"/>
  <c r="Z110" i="1"/>
  <c r="Z94" i="1"/>
  <c r="Z70" i="1"/>
  <c r="Z14" i="1"/>
  <c r="Z243" i="1"/>
  <c r="Z191" i="1"/>
  <c r="Z166" i="1"/>
  <c r="Z115" i="1"/>
  <c r="AC186" i="1"/>
  <c r="AC146" i="1"/>
  <c r="AC245" i="1"/>
  <c r="AC237" i="1"/>
  <c r="Z237" i="1"/>
  <c r="AC229" i="1"/>
  <c r="AC221" i="1"/>
  <c r="Z221" i="1"/>
  <c r="AC213" i="1"/>
  <c r="Z213" i="1"/>
  <c r="AC205" i="1"/>
  <c r="AC197" i="1"/>
  <c r="Z197" i="1"/>
  <c r="AC189" i="1"/>
  <c r="AC181" i="1"/>
  <c r="AC173" i="1"/>
  <c r="Z173" i="1"/>
  <c r="AC165" i="1"/>
  <c r="AC157" i="1"/>
  <c r="Z157" i="1"/>
  <c r="AC149" i="1"/>
  <c r="Z149" i="1"/>
  <c r="AC141" i="1"/>
  <c r="AC133" i="1"/>
  <c r="Z133" i="1"/>
  <c r="AC125" i="1"/>
  <c r="AC117" i="1"/>
  <c r="AC109" i="1"/>
  <c r="Z109" i="1"/>
  <c r="AC101" i="1"/>
  <c r="AC93" i="1"/>
  <c r="Z93" i="1"/>
  <c r="AC85" i="1"/>
  <c r="Z85" i="1"/>
  <c r="AC77" i="1"/>
  <c r="AC69" i="1"/>
  <c r="Z69" i="1"/>
  <c r="AC61" i="1"/>
  <c r="AC53" i="1"/>
  <c r="AC45" i="1"/>
  <c r="AC37" i="1"/>
  <c r="AC29" i="1"/>
  <c r="AC21" i="1"/>
  <c r="AC13" i="1"/>
  <c r="AC5" i="1"/>
  <c r="Z215" i="1"/>
  <c r="Z190" i="1"/>
  <c r="Z165" i="1"/>
  <c r="Z139" i="1"/>
  <c r="AC210" i="1"/>
  <c r="Z218" i="1"/>
  <c r="AC218" i="1"/>
  <c r="Z178" i="1"/>
  <c r="AC178" i="1"/>
  <c r="Z130" i="1"/>
  <c r="Z241" i="1"/>
  <c r="AC241" i="1"/>
  <c r="AC244" i="1"/>
  <c r="Z244" i="1"/>
  <c r="AC236" i="1"/>
  <c r="Z236" i="1"/>
  <c r="Z239" i="1"/>
  <c r="Z163" i="1"/>
  <c r="AC170" i="1"/>
  <c r="Z234" i="1"/>
  <c r="Z194" i="1"/>
  <c r="Z138" i="1"/>
  <c r="AC138" i="1"/>
  <c r="Z233" i="1"/>
  <c r="AC235" i="1"/>
  <c r="Z235" i="1"/>
  <c r="AC211" i="1"/>
  <c r="Z211" i="1"/>
  <c r="AC195" i="1"/>
  <c r="Z195" i="1"/>
  <c r="AC187" i="1"/>
  <c r="Z187" i="1"/>
  <c r="AC171" i="1"/>
  <c r="Z171" i="1"/>
  <c r="AC147" i="1"/>
  <c r="Z147" i="1"/>
  <c r="AC131" i="1"/>
  <c r="Z131" i="1"/>
  <c r="AC123" i="1"/>
  <c r="Z123" i="1"/>
  <c r="AC107" i="1"/>
  <c r="Z107" i="1"/>
  <c r="AC83" i="1"/>
  <c r="Z83" i="1"/>
  <c r="AC67" i="1"/>
  <c r="Z67" i="1"/>
  <c r="AC3" i="1"/>
  <c r="Z3" i="1"/>
  <c r="Z231" i="1"/>
  <c r="Z155" i="1"/>
  <c r="AC234" i="1"/>
  <c r="Z209" i="1"/>
  <c r="Z201" i="1"/>
  <c r="Z193" i="1"/>
  <c r="Z185" i="1"/>
  <c r="Z177" i="1"/>
  <c r="Z161" i="1"/>
  <c r="Z153" i="1"/>
  <c r="Z145" i="1"/>
  <c r="Z135" i="1"/>
  <c r="Z71" i="1"/>
  <c r="AC185" i="1"/>
  <c r="Z40" i="1"/>
  <c r="Z32" i="1"/>
  <c r="Z16" i="1"/>
  <c r="Z59" i="1"/>
  <c r="Z51" i="1"/>
  <c r="Z43" i="1"/>
  <c r="Z35" i="1"/>
  <c r="Z27" i="1"/>
  <c r="Z19" i="1"/>
  <c r="Z11" i="1"/>
  <c r="Z184" i="1"/>
  <c r="Z134" i="1"/>
  <c r="Z120" i="1"/>
  <c r="Z95" i="1"/>
  <c r="AC184" i="1"/>
  <c r="AC161" i="1"/>
  <c r="AC120" i="1"/>
  <c r="AC56" i="1"/>
  <c r="AC119" i="1"/>
  <c r="AC87" i="1"/>
  <c r="AC79" i="1"/>
  <c r="AC63" i="1"/>
  <c r="Z55" i="1"/>
  <c r="AC55" i="1"/>
  <c r="Z15" i="1"/>
  <c r="AC15" i="1"/>
  <c r="AC7" i="1"/>
  <c r="Z7" i="1"/>
  <c r="Z119" i="1"/>
  <c r="Z31" i="1"/>
  <c r="AC201" i="1"/>
  <c r="AC126" i="1"/>
  <c r="AC118" i="1"/>
  <c r="AC110" i="1"/>
  <c r="AC102" i="1"/>
  <c r="AC94" i="1"/>
  <c r="AC86" i="1"/>
  <c r="AC78" i="1"/>
  <c r="AC70" i="1"/>
  <c r="AC62" i="1"/>
  <c r="Z54" i="1"/>
  <c r="AC54" i="1"/>
  <c r="AC46" i="1"/>
  <c r="Z46" i="1"/>
  <c r="AC38" i="1"/>
  <c r="Z30" i="1"/>
  <c r="AC30" i="1"/>
  <c r="AC22" i="1"/>
  <c r="AC14" i="1"/>
  <c r="Z118" i="1"/>
  <c r="Z79" i="1"/>
  <c r="AC177" i="1"/>
  <c r="Z228" i="1"/>
  <c r="Z220" i="1"/>
  <c r="Z212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1" i="1"/>
  <c r="Z53" i="1"/>
  <c r="Z45" i="1"/>
  <c r="Z37" i="1"/>
  <c r="Z29" i="1"/>
  <c r="Z21" i="1"/>
  <c r="Z13" i="1"/>
  <c r="Z5" i="1"/>
  <c r="Z106" i="1"/>
  <c r="Z98" i="1"/>
  <c r="Z90" i="1"/>
  <c r="Z82" i="1"/>
  <c r="Z74" i="1"/>
  <c r="Z66" i="1"/>
  <c r="Z60" i="1"/>
  <c r="Z52" i="1"/>
  <c r="Z44" i="1"/>
  <c r="Z36" i="1"/>
  <c r="Z28" i="1"/>
  <c r="Z20" i="1"/>
  <c r="Z12" i="1"/>
  <c r="Z4" i="1"/>
  <c r="Z137" i="1"/>
  <c r="Z129" i="1"/>
  <c r="Z121" i="1"/>
  <c r="Z113" i="1"/>
  <c r="Z97" i="1"/>
  <c r="Z89" i="1"/>
  <c r="Z81" i="1"/>
  <c r="Z73" i="1"/>
  <c r="Z65" i="1"/>
  <c r="Z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D1" authorId="0" shapeId="0" xr:uid="{42F8590E-9FA3-4B9E-BAB4-B1D78F645DB4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maquina parada porém não somente para manutenção</t>
        </r>
      </text>
    </comment>
  </commentList>
</comments>
</file>

<file path=xl/sharedStrings.xml><?xml version="1.0" encoding="utf-8"?>
<sst xmlns="http://schemas.openxmlformats.org/spreadsheetml/2006/main" count="520" uniqueCount="70">
  <si>
    <t>PERIODO</t>
  </si>
  <si>
    <t>LINHA</t>
  </si>
  <si>
    <t>EQUIPAMENTO</t>
  </si>
  <si>
    <t>DISPONIBILIDADE</t>
  </si>
  <si>
    <t>VELOCIDADE REAL</t>
  </si>
  <si>
    <t>META</t>
  </si>
  <si>
    <t>DEFEITO 1 PPM</t>
  </si>
  <si>
    <t>DEFEITO 2 PPM</t>
  </si>
  <si>
    <t>DEFEITO 3 PPM</t>
  </si>
  <si>
    <t>EQUIPAMENTO GERAL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</si>
  <si>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</si>
  <si>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</si>
  <si>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</si>
  <si>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</si>
  <si>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</si>
  <si>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</si>
  <si>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</si>
  <si>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</si>
  <si>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</si>
  <si>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</si>
  <si>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</si>
  <si>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</si>
  <si>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</si>
  <si>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</si>
  <si>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</si>
  <si>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</si>
  <si>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</si>
  <si>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</si>
  <si>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</si>
  <si>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</si>
  <si>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</si>
  <si>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</si>
  <si>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</si>
  <si>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</si>
  <si>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</si>
  <si>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</si>
  <si>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</si>
  <si>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</si>
  <si>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</si>
  <si>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</si>
  <si>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</si>
  <si>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</si>
  <si>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</si>
  <si>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</si>
  <si>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</si>
  <si>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</si>
  <si>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</si>
  <si>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</si>
  <si>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</si>
  <si>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</si>
  <si>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% ATINGIDA PARA A META</t>
  </si>
  <si>
    <t>INDISPONIBILIDADE</t>
  </si>
  <si>
    <t>CALCULO PPM 1</t>
  </si>
  <si>
    <t>CALCULO PPM3</t>
  </si>
  <si>
    <t>META PARA O MÊS</t>
  </si>
  <si>
    <t>% PPM 1</t>
  </si>
  <si>
    <t>REAL PARA O MÊS</t>
  </si>
  <si>
    <t xml:space="preserve">CALCULO PPM 2 </t>
  </si>
  <si>
    <t>% PPM 2</t>
  </si>
  <si>
    <t>% PPM 3</t>
  </si>
  <si>
    <t>QTDE DEIXANDO DE PRODUZIR</t>
  </si>
  <si>
    <t>QTDE PRODUZIDA</t>
  </si>
  <si>
    <t>Coluna1</t>
  </si>
  <si>
    <t>QTDE MENSAL PPM1</t>
  </si>
  <si>
    <t>Coluna2</t>
  </si>
  <si>
    <t>Coluna4</t>
  </si>
  <si>
    <t>Produção mensal em milésimos</t>
  </si>
  <si>
    <t>unid/mil segundo META</t>
  </si>
  <si>
    <t>unid/mil segundo  REAL</t>
  </si>
  <si>
    <t>85% DE DISPONIBILIDADE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</si>
</sst>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m\/yy"/>
    <numFmt numFmtId="165" formatCode="#.0#############E+###"/>
    <numFmt numFmtId="166" formatCode="0.0%"/>
    <numFmt numFmtId="167" formatCode="#,##0.0"/>
    <numFmt numFmtId="168" formatCode="0.0000%"/>
    <numFmt numFmtId="169" formatCode="0.00000%"/>
    <numFmt numFmtId="170" formatCode="0.000000%"/>
    <numFmt numFmtId="171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/>
      <top style="thin">
        <color rgb="FFF2F2F2"/>
      </top>
      <bottom style="thin">
        <color rgb="FFCCCCCC"/>
      </bottom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/>
      <bottom/>
      <diagonal/>
    </border>
    <border>
      <left/>
      <right style="thin">
        <color rgb="FFF2F2F2"/>
      </right>
      <top style="medium">
        <color indexed="64"/>
      </top>
      <bottom/>
      <diagonal/>
    </border>
    <border>
      <left style="thin">
        <color rgb="FFF2F2F2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2F2F2"/>
      </right>
      <top style="medium">
        <color indexed="64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applyFill="1"/>
    <xf numFmtId="3" fontId="0" fillId="0" borderId="0" xfId="0" applyNumberFormat="1" applyFill="1"/>
    <xf numFmtId="3" fontId="0" fillId="0" borderId="6" xfId="0" applyNumberFormat="1" applyFill="1" applyBorder="1"/>
    <xf numFmtId="169" fontId="0" fillId="0" borderId="0" xfId="1" applyNumberFormat="1" applyFont="1" applyFill="1" applyBorder="1"/>
    <xf numFmtId="3" fontId="0" fillId="0" borderId="7" xfId="1" applyNumberFormat="1" applyFont="1" applyFill="1" applyBorder="1"/>
    <xf numFmtId="168" fontId="0" fillId="0" borderId="0" xfId="1" applyNumberFormat="1" applyFont="1" applyFill="1" applyBorder="1"/>
    <xf numFmtId="3" fontId="0" fillId="0" borderId="7" xfId="0" applyNumberFormat="1" applyFill="1" applyBorder="1"/>
    <xf numFmtId="170" fontId="0" fillId="0" borderId="0" xfId="1" applyNumberFormat="1" applyFont="1" applyFill="1" applyBorder="1"/>
    <xf numFmtId="167" fontId="0" fillId="0" borderId="0" xfId="0" applyNumberFormat="1" applyFill="1"/>
    <xf numFmtId="167" fontId="0" fillId="0" borderId="6" xfId="0" applyNumberFormat="1" applyFill="1" applyBorder="1"/>
    <xf numFmtId="3" fontId="0" fillId="0" borderId="8" xfId="0" applyNumberFormat="1" applyFill="1" applyBorder="1"/>
    <xf numFmtId="169" fontId="0" fillId="0" borderId="9" xfId="1" applyNumberFormat="1" applyFont="1" applyFill="1" applyBorder="1"/>
    <xf numFmtId="3" fontId="0" fillId="0" borderId="10" xfId="1" applyNumberFormat="1" applyFont="1" applyFill="1" applyBorder="1"/>
    <xf numFmtId="168" fontId="0" fillId="0" borderId="9" xfId="1" applyNumberFormat="1" applyFont="1" applyFill="1" applyBorder="1"/>
    <xf numFmtId="3" fontId="0" fillId="0" borderId="10" xfId="0" applyNumberFormat="1" applyFill="1" applyBorder="1"/>
    <xf numFmtId="170" fontId="0" fillId="0" borderId="9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167" fontId="1" fillId="0" borderId="3" xfId="0" applyNumberFormat="1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168" fontId="1" fillId="0" borderId="4" xfId="1" applyNumberFormat="1" applyFont="1" applyFill="1" applyBorder="1" applyAlignment="1">
      <alignment horizontal="center" vertical="center" wrapText="1"/>
    </xf>
    <xf numFmtId="167" fontId="1" fillId="0" borderId="12" xfId="0" applyNumberFormat="1" applyFont="1" applyFill="1" applyBorder="1" applyAlignment="1">
      <alignment horizontal="center" vertical="center" wrapText="1"/>
    </xf>
    <xf numFmtId="167" fontId="1" fillId="0" borderId="13" xfId="0" applyNumberFormat="1" applyFont="1" applyFill="1" applyBorder="1" applyAlignment="1">
      <alignment horizontal="center" vertical="center" wrapText="1"/>
    </xf>
    <xf numFmtId="167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14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Fill="1" applyBorder="1"/>
    <xf numFmtId="2" fontId="0" fillId="0" borderId="9" xfId="1" applyNumberFormat="1" applyFont="1" applyFill="1" applyBorder="1"/>
    <xf numFmtId="2" fontId="0" fillId="0" borderId="0" xfId="1" applyNumberFormat="1" applyFont="1"/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71" fontId="1" fillId="0" borderId="1" xfId="0" applyNumberFormat="1" applyFont="1" applyFill="1" applyBorder="1" applyAlignment="1">
      <alignment horizontal="center" vertical="center" wrapText="1"/>
    </xf>
    <xf numFmtId="171" fontId="0" fillId="0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2"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%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66" formatCode="0.0%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1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mmm\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AC05B-D517-4D0E-AC3F-02CE516525F9}" name="Tabela1" displayName="Tabela1" ref="A1:AD246" totalsRowShown="0" headerRowDxfId="31" dataDxfId="30">
  <autoFilter ref="A1:AD246" xr:uid="{108F4FC1-8ECB-4185-AB79-784924F70CA4}"/>
  <tableColumns count="30">
    <tableColumn id="1" xr3:uid="{095E6E70-85B0-443A-8160-079213625123}" name="PERIODO" dataDxfId="29"/>
    <tableColumn id="2" xr3:uid="{460D3F2A-166C-4484-8C05-78E58E07E0ED}" name="LINHA" dataDxfId="28"/>
    <tableColumn id="3" xr3:uid="{7339640A-F4B2-456A-A306-2A3DAEE519A4}" name="EQUIPAMENTO" dataDxfId="27"/>
    <tableColumn id="4" xr3:uid="{6385511B-67F1-4C3E-A1CB-EF8D2CA19423}" name="DISPONIBILIDADE" dataDxfId="26"/>
    <tableColumn id="26" xr3:uid="{4143CB6E-90AA-40FD-963A-FF6F01FAA631}" name="Produção mensal em milésimos" dataDxfId="25">
      <calculatedColumnFormula>((((24*D2)*30)*60)*60)*100</calculatedColumnFormula>
    </tableColumn>
    <tableColumn id="34" xr3:uid="{F2E26891-E011-4102-815A-3ADFB93F54A3}" name="Coluna4" dataDxfId="24"/>
    <tableColumn id="28" xr3:uid="{8ACC8A77-1833-4A65-AC9B-0549536D1F68}" name="unid/mil segundo  REAL" dataDxfId="23">
      <calculatedColumnFormula>Tabela1[[#This Row],[Produção mensal em milésimos]]/Tabela1[[#This Row],[REAL PARA O MÊS]]</calculatedColumnFormula>
    </tableColumn>
    <tableColumn id="27" xr3:uid="{6E37E488-8491-49AD-B280-697471FB2325}" name="unid/mil segundo META" dataDxfId="22">
      <calculatedColumnFormula>Tabela1[[#This Row],[Produção mensal em milésimos]]/Tabela1[[#This Row],[META PARA O MÊS]]</calculatedColumnFormula>
    </tableColumn>
    <tableColumn id="5" xr3:uid="{66749E50-622C-468B-8FE3-CC59B88A5D24}" name="QTDE DEIXANDO DE PRODUZIR" dataDxfId="21">
      <calculatedColumnFormula>(O2*D2)/100</calculatedColumnFormula>
    </tableColumn>
    <tableColumn id="6" xr3:uid="{9FCDD543-0008-4AE7-B722-53FD2004F4A6}" name="INDISPONIBILIDADE" dataDxfId="20">
      <calculatedColumnFormula>1-D2</calculatedColumnFormula>
    </tableColumn>
    <tableColumn id="25" xr3:uid="{E09EB129-A9EF-44DE-B26B-B4F8AE68526E}" name="Coluna2" dataDxfId="19">
      <calculatedColumnFormula>(Tabela1[[#This Row],[INDISPONIBILIDADE]]*Tabela1[[#This Row],[REAL PARA O MÊS]])/Tabela1[[#This Row],[DISPONIBILIDADE]]</calculatedColumnFormula>
    </tableColumn>
    <tableColumn id="24" xr3:uid="{E3C689C4-BE18-4773-9B7C-96CB1BD1D385}" name="Coluna1" dataDxfId="18">
      <calculatedColumnFormula>(Tabela1[[#This Row],[QTDE PRODUZIDA]]/30)/60</calculatedColumnFormula>
    </tableColumn>
    <tableColumn id="7" xr3:uid="{A30570DE-D742-4537-AC51-250465266D64}" name="QTDE PRODUZIDA" dataDxfId="17">
      <calculatedColumnFormula>(J2*I2)/D2</calculatedColumnFormula>
    </tableColumn>
    <tableColumn id="8" xr3:uid="{3B89B9A4-C5B7-4056-99C6-6788C2BAD49C}" name="VELOCIDADE REAL" dataDxfId="16"/>
    <tableColumn id="9" xr3:uid="{7E74A02F-96ED-4CD6-A1BA-B90398480DB2}" name="REAL PARA O MÊS" dataDxfId="15">
      <calculatedColumnFormula>N2*60*24*30</calculatedColumnFormula>
    </tableColumn>
    <tableColumn id="33" xr3:uid="{EE9D6570-95A7-4C6C-8706-BBD5E2691FA9}" name="85% DE DISPONIBILIDADE" dataDxfId="0">
      <calculatedColumnFormula>220320000/Tabela1[[#This Row],[Coluna4]]</calculatedColumnFormula>
    </tableColumn>
    <tableColumn id="10" xr3:uid="{493B4F48-AFF0-4282-838D-AE483E7FEADB}" name="META" dataDxfId="14"/>
    <tableColumn id="11" xr3:uid="{ED261A73-6D88-4F08-9ECE-73E08F5EB0C4}" name="% ATINGIDA PARA A META" dataDxfId="13" dataCellStyle="Porcentagem">
      <calculatedColumnFormula>N2/Q2</calculatedColumnFormula>
    </tableColumn>
    <tableColumn id="12" xr3:uid="{61D131AD-DE40-4488-9F7F-562A9D5C4E4C}" name="META PARA O MÊS" dataDxfId="12" dataCellStyle="Porcentagem">
      <calculatedColumnFormula>Q2*60*24*30</calculatedColumnFormula>
    </tableColumn>
    <tableColumn id="13" xr3:uid="{D0BBD80A-BC5E-4596-9B2B-7780FB398D5A}" name="DEFEITO 1 PPM" dataDxfId="11"/>
    <tableColumn id="23" xr3:uid="{DE7742FF-1AA0-4118-BC00-710DD7F16DD7}" name="QTDE MENSAL PPM1" dataDxfId="10" dataCellStyle="Porcentagem">
      <calculatedColumnFormula>(Tabela1[[#This Row],[% PPM 1]]*Tabela1[[#This Row],[META PARA O MÊS]])</calculatedColumnFormula>
    </tableColumn>
    <tableColumn id="14" xr3:uid="{AB7C2870-3D34-459E-A1DD-2CCE565D2A09}" name="% PPM 1" dataDxfId="9" dataCellStyle="Porcentagem">
      <calculatedColumnFormula>T2/1000000</calculatedColumnFormula>
    </tableColumn>
    <tableColumn id="15" xr3:uid="{E2395119-A76F-4E73-8350-75770CB0D20D}" name="CALCULO PPM 1" dataDxfId="8" dataCellStyle="Porcentagem">
      <calculatedColumnFormula>O2*V2</calculatedColumnFormula>
    </tableColumn>
    <tableColumn id="16" xr3:uid="{61A11519-E6DE-4EC0-9E7B-7B6540DCFB6E}" name="DEFEITO 2 PPM" dataDxfId="7"/>
    <tableColumn id="17" xr3:uid="{1C219C2E-54AA-405C-BF96-6C7ABD82CC85}" name="% PPM 2" dataDxfId="6" dataCellStyle="Porcentagem">
      <calculatedColumnFormula>X2/1000000</calculatedColumnFormula>
    </tableColumn>
    <tableColumn id="18" xr3:uid="{31163985-2D56-4FD5-B8A9-8A6C67713523}" name="CALCULO PPM 2 " dataDxfId="5">
      <calculatedColumnFormula>O2*Y2</calculatedColumnFormula>
    </tableColumn>
    <tableColumn id="19" xr3:uid="{112678CD-DEFB-453B-BAD7-193AD96F5353}" name="DEFEITO 3 PPM" dataDxfId="4"/>
    <tableColumn id="20" xr3:uid="{4E228F4A-98AF-453F-9B30-6CE86A79837A}" name="% PPM 3" dataDxfId="3" dataCellStyle="Porcentagem">
      <calculatedColumnFormula>AA2/1000000</calculatedColumnFormula>
    </tableColumn>
    <tableColumn id="21" xr3:uid="{43CA80C5-8DCF-4282-951F-EE48EBBB26F5}" name="CALCULO PPM3" dataDxfId="2">
      <calculatedColumnFormula>O2*AB2</calculatedColumnFormula>
    </tableColumn>
    <tableColumn id="22" xr3:uid="{A512603C-24C2-449C-84BF-79319EA4A17D}" name="EQUIPAMENTO GER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M1" workbookViewId="0">
      <selection activeCell="P228" sqref="P228"/>
    </sheetView>
  </sheetViews>
  <sheetFormatPr defaultRowHeight="15" x14ac:dyDescent="0.25"/>
  <cols>
    <col min="1" max="1" width="9.5703125" style="22" customWidth="1"/>
    <col min="2" max="2" width="6.28515625" style="24" customWidth="1"/>
    <col min="3" max="3" width="19.140625" customWidth="1"/>
    <col min="4" max="4" width="16.28515625" style="27" customWidth="1"/>
    <col min="5" max="6" width="16.28515625" style="57" customWidth="1"/>
    <col min="7" max="7" width="22.7109375" style="60" customWidth="1"/>
    <col min="8" max="8" width="16.28515625" style="57" customWidth="1"/>
    <col min="9" max="9" width="15.42578125" style="27" customWidth="1"/>
    <col min="10" max="10" width="17.5703125" style="32" customWidth="1"/>
    <col min="11" max="11" width="17.5703125" style="55" customWidth="1"/>
    <col min="12" max="12" width="17.5703125" style="53" customWidth="1"/>
    <col min="13" max="13" width="16.140625" style="1" customWidth="1"/>
    <col min="14" max="14" width="13.85546875" style="2" customWidth="1"/>
    <col min="15" max="16" width="19" style="2" customWidth="1"/>
    <col min="17" max="17" width="11.140625" style="2" customWidth="1"/>
    <col min="18" max="18" width="12.85546875" style="34" customWidth="1"/>
    <col min="19" max="19" width="17.140625" style="2" customWidth="1"/>
    <col min="20" max="20" width="11.42578125" style="3" customWidth="1"/>
    <col min="21" max="21" width="13.5703125" style="50" customWidth="1"/>
    <col min="22" max="22" width="11.42578125" style="3" customWidth="1"/>
    <col min="23" max="23" width="11.42578125" style="2" customWidth="1"/>
    <col min="24" max="24" width="11.5703125" style="3" customWidth="1"/>
    <col min="25" max="25" width="11.5703125" style="4" customWidth="1"/>
    <col min="26" max="26" width="11.5703125" style="2" customWidth="1"/>
    <col min="27" max="29" width="10.7109375" style="3" customWidth="1"/>
    <col min="30" max="30" width="16.42578125" customWidth="1"/>
    <col min="31" max="31" width="11.140625" bestFit="1" customWidth="1"/>
  </cols>
  <sheetData>
    <row r="1" spans="1:31" s="46" customFormat="1" ht="25.5" x14ac:dyDescent="0.25">
      <c r="A1" s="35" t="s">
        <v>0</v>
      </c>
      <c r="B1" s="36" t="s">
        <v>1</v>
      </c>
      <c r="C1" s="36" t="s">
        <v>2</v>
      </c>
      <c r="D1" s="29" t="s">
        <v>3</v>
      </c>
      <c r="E1" s="51" t="s">
        <v>66</v>
      </c>
      <c r="F1" s="51" t="s">
        <v>65</v>
      </c>
      <c r="G1" s="58" t="s">
        <v>68</v>
      </c>
      <c r="H1" s="51" t="s">
        <v>67</v>
      </c>
      <c r="I1" s="29" t="s">
        <v>60</v>
      </c>
      <c r="J1" s="29" t="s">
        <v>51</v>
      </c>
      <c r="K1" s="37" t="s">
        <v>64</v>
      </c>
      <c r="L1" s="51" t="s">
        <v>62</v>
      </c>
      <c r="M1" s="29" t="s">
        <v>61</v>
      </c>
      <c r="N1" s="37" t="s">
        <v>4</v>
      </c>
      <c r="O1" s="37" t="s">
        <v>56</v>
      </c>
      <c r="P1" s="37" t="s">
        <v>69</v>
      </c>
      <c r="Q1" s="37" t="s">
        <v>5</v>
      </c>
      <c r="R1" s="37" t="s">
        <v>50</v>
      </c>
      <c r="S1" s="38" t="s">
        <v>54</v>
      </c>
      <c r="T1" s="39" t="s">
        <v>6</v>
      </c>
      <c r="U1" s="47" t="s">
        <v>63</v>
      </c>
      <c r="V1" s="40" t="s">
        <v>55</v>
      </c>
      <c r="W1" s="41" t="s">
        <v>52</v>
      </c>
      <c r="X1" s="39" t="s">
        <v>7</v>
      </c>
      <c r="Y1" s="42" t="s">
        <v>58</v>
      </c>
      <c r="Z1" s="41" t="s">
        <v>57</v>
      </c>
      <c r="AA1" s="39" t="s">
        <v>8</v>
      </c>
      <c r="AB1" s="43" t="s">
        <v>59</v>
      </c>
      <c r="AC1" s="44" t="s">
        <v>53</v>
      </c>
      <c r="AD1" s="45" t="s">
        <v>9</v>
      </c>
    </row>
    <row r="2" spans="1:31" x14ac:dyDescent="0.25">
      <c r="A2" s="21">
        <v>45017</v>
      </c>
      <c r="B2" s="23">
        <v>1</v>
      </c>
      <c r="C2" s="5" t="s">
        <v>10</v>
      </c>
      <c r="D2" s="25">
        <v>0.52780000000000005</v>
      </c>
      <c r="E2" s="56">
        <f>((((24*D2)*30)*60)*60)*100</f>
        <v>136805760</v>
      </c>
      <c r="F2" s="56">
        <v>1.0540404105776824</v>
      </c>
      <c r="G2" s="59">
        <f>Tabela1[[#This Row],[Produção mensal em milésimos]]/Tabela1[[#This Row],[REAL PARA O MÊS]]</f>
        <v>1.0540404105776824</v>
      </c>
      <c r="H2" s="56">
        <f>Tabela1[[#This Row],[Produção mensal em milésimos]]/Tabela1[[#This Row],[META PARA O MÊS]]</f>
        <v>1.0053333333333334</v>
      </c>
      <c r="I2" s="28">
        <f>(O2*D2)/100</f>
        <v>685040.90928000002</v>
      </c>
      <c r="J2" s="30">
        <f>1-D2</f>
        <v>0.47219999999999995</v>
      </c>
      <c r="K2" s="54">
        <f>(Tabela1[[#This Row],[INDISPONIBILIDADE]]*Tabela1[[#This Row],[REAL PARA O MÊS]])/Tabela1[[#This Row],[DISPONIBILIDADE]]</f>
        <v>116119115.33156498</v>
      </c>
      <c r="L2" s="52">
        <f>(Tabela1[[#This Row],[QTDE PRODUZIDA]]/30)/60</f>
        <v>340.48705039999993</v>
      </c>
      <c r="M2" s="6">
        <f>(J2*I2)/D2</f>
        <v>612876.69071999984</v>
      </c>
      <c r="N2" s="6">
        <v>3004.4388888888889</v>
      </c>
      <c r="O2" s="6">
        <f>N2*60*24*30</f>
        <v>129791760</v>
      </c>
      <c r="P2" s="6">
        <f>220320000/Tabela1[[#This Row],[Coluna4]]</f>
        <v>209024244.03183022</v>
      </c>
      <c r="Q2" s="6">
        <v>3150</v>
      </c>
      <c r="R2" s="33">
        <f>N2/Q2</f>
        <v>0.95379012345679015</v>
      </c>
      <c r="S2" s="6">
        <f>Q2*60*24*30</f>
        <v>136080000</v>
      </c>
      <c r="T2" s="7">
        <v>0</v>
      </c>
      <c r="U2" s="48">
        <f>(Tabela1[[#This Row],[% PPM 1]]*Tabela1[[#This Row],[META PARA O MÊS]])</f>
        <v>0</v>
      </c>
      <c r="V2" s="8">
        <f t="shared" ref="V2:V33" si="0">T2/1000000</f>
        <v>0</v>
      </c>
      <c r="W2" s="9">
        <f>O2*V2</f>
        <v>0</v>
      </c>
      <c r="X2" s="7">
        <v>0</v>
      </c>
      <c r="Y2" s="10">
        <f>X2/1000000</f>
        <v>0</v>
      </c>
      <c r="Z2" s="11">
        <f>O2*Y2</f>
        <v>0</v>
      </c>
      <c r="AA2" s="7">
        <v>0</v>
      </c>
      <c r="AB2" s="12">
        <f>AA2/1000000</f>
        <v>0</v>
      </c>
      <c r="AC2" s="11">
        <f>O2*AB2</f>
        <v>0</v>
      </c>
      <c r="AD2" s="13" t="s">
        <v>11</v>
      </c>
      <c r="AE2" s="6">
        <v>220320000</v>
      </c>
    </row>
    <row r="3" spans="1:31" x14ac:dyDescent="0.25">
      <c r="A3" s="21">
        <v>45017</v>
      </c>
      <c r="B3" s="23">
        <v>1</v>
      </c>
      <c r="C3" s="5" t="s">
        <v>12</v>
      </c>
      <c r="D3" s="26">
        <v>0.36481597222222217</v>
      </c>
      <c r="E3" s="56">
        <f>((((24*D3)*30)*60)*60)*100</f>
        <v>94560299.999999985</v>
      </c>
      <c r="F3" s="56">
        <v>15.216516046808016</v>
      </c>
      <c r="G3" s="59">
        <f>Tabela1[[#This Row],[Produção mensal em milésimos]]/Tabela1[[#This Row],[REAL PARA O MÊS]]</f>
        <v>15.216516046808016</v>
      </c>
      <c r="H3" s="56">
        <f>Tabela1[[#This Row],[Produção mensal em milésimos]]/Tabela1[[#This Row],[META PARA O MÊS]]</f>
        <v>11.520504385964911</v>
      </c>
      <c r="I3" s="28">
        <f>(O3*D3)/100</f>
        <v>22670.831924999999</v>
      </c>
      <c r="J3" s="31">
        <f>1-D3</f>
        <v>0.63518402777777783</v>
      </c>
      <c r="K3" s="54">
        <f>(Tabela1[[#This Row],[INDISPONIBILIDADE]]*Tabela1[[#This Row],[REAL PARA O MÊS]])/Tabela1[[#This Row],[DISPONIBILIDADE]]</f>
        <v>10819802.60747904</v>
      </c>
      <c r="L3" s="52">
        <f>(Tabela1[[#This Row],[QTDE PRODUZIDA]]/30)/60</f>
        <v>21.929093375000001</v>
      </c>
      <c r="M3" s="6">
        <f>(J3*I3)/D3</f>
        <v>39472.368075000006</v>
      </c>
      <c r="N3" s="6">
        <v>143.85</v>
      </c>
      <c r="O3" s="6">
        <f t="shared" ref="O3:O66" si="1">N3*60*24*30</f>
        <v>6214320</v>
      </c>
      <c r="P3" s="6">
        <f>220320000/Tabela1[[#This Row],[Coluna4]]</f>
        <v>14479004.216357183</v>
      </c>
      <c r="Q3" s="6">
        <v>190</v>
      </c>
      <c r="R3" s="33">
        <f>N3/Q3</f>
        <v>0.75710526315789473</v>
      </c>
      <c r="S3" s="6">
        <f>Q3*60*24*30</f>
        <v>8208000</v>
      </c>
      <c r="T3" s="14">
        <v>40.812925453491118</v>
      </c>
      <c r="U3" s="48">
        <f>(Tabela1[[#This Row],[% PPM 1]]*Tabela1[[#This Row],[META PARA O MÊS]])</f>
        <v>334.9924921222551</v>
      </c>
      <c r="V3" s="8">
        <f t="shared" si="0"/>
        <v>4.0812925453491118E-5</v>
      </c>
      <c r="W3" s="9">
        <f>O3*V3</f>
        <v>253.62457890413893</v>
      </c>
      <c r="X3" s="14">
        <v>241.90161023996299</v>
      </c>
      <c r="Y3" s="10">
        <f>X3/1000000</f>
        <v>2.4190161023996299E-4</v>
      </c>
      <c r="Z3" s="11">
        <f>O3*Y3</f>
        <v>1503.2540145464068</v>
      </c>
      <c r="AA3" s="7">
        <v>0</v>
      </c>
      <c r="AB3" s="12">
        <f t="shared" ref="AB3:AB66" si="2">AA3/1000000</f>
        <v>0</v>
      </c>
      <c r="AC3" s="11">
        <f>O3*AB3</f>
        <v>0</v>
      </c>
      <c r="AD3" s="5" t="s">
        <v>13</v>
      </c>
    </row>
    <row r="4" spans="1:31" x14ac:dyDescent="0.25">
      <c r="A4" s="21">
        <v>45017</v>
      </c>
      <c r="B4" s="23">
        <v>1</v>
      </c>
      <c r="C4" s="5" t="s">
        <v>14</v>
      </c>
      <c r="D4" s="26">
        <v>0.43801041666666668</v>
      </c>
      <c r="E4" s="56">
        <f>((((24*D4)*30)*60)*60)*100</f>
        <v>113532300</v>
      </c>
      <c r="F4" s="56">
        <v>8.3397093758677059</v>
      </c>
      <c r="G4" s="59">
        <f>Tabela1[[#This Row],[Produção mensal em milésimos]]/Tabela1[[#This Row],[REAL PARA O MÊS]]</f>
        <v>8.3397093758677059</v>
      </c>
      <c r="H4" s="56">
        <f>Tabela1[[#This Row],[Produção mensal em milésimos]]/Tabela1[[#This Row],[META PARA O MÊS]]</f>
        <v>7.9638257575757576</v>
      </c>
      <c r="I4" s="28">
        <f>(O4*D4)/100</f>
        <v>59628.372868750012</v>
      </c>
      <c r="J4" s="31">
        <f>1-D4</f>
        <v>0.56198958333333326</v>
      </c>
      <c r="K4" s="54">
        <f>(Tabela1[[#This Row],[INDISPONIBILIDADE]]*Tabela1[[#This Row],[REAL PARA O MÊS]])/Tabela1[[#This Row],[DISPONIBILIDADE]]</f>
        <v>17466759.743632428</v>
      </c>
      <c r="L4" s="52">
        <f>(Tabela1[[#This Row],[QTDE PRODUZIDA]]/30)/60</f>
        <v>42.503459517361115</v>
      </c>
      <c r="M4" s="6">
        <f>(J4*I4)/D4</f>
        <v>76506.227131250009</v>
      </c>
      <c r="N4" s="6">
        <v>315.12638888888893</v>
      </c>
      <c r="O4" s="6">
        <f t="shared" si="1"/>
        <v>13613460.000000002</v>
      </c>
      <c r="P4" s="6">
        <f>220320000/Tabela1[[#This Row],[Coluna4]]</f>
        <v>26418186.782087568</v>
      </c>
      <c r="Q4" s="6">
        <v>330</v>
      </c>
      <c r="R4" s="33">
        <f>N4/Q4</f>
        <v>0.95492845117845127</v>
      </c>
      <c r="S4" s="6">
        <f>Q4*60*24*30</f>
        <v>14256000</v>
      </c>
      <c r="T4" s="14">
        <v>43.698315440702892</v>
      </c>
      <c r="U4" s="48">
        <f>(Tabela1[[#This Row],[% PPM 1]]*Tabela1[[#This Row],[META PARA O MÊS]])</f>
        <v>622.96318492266039</v>
      </c>
      <c r="V4" s="8">
        <f t="shared" si="0"/>
        <v>4.369831544070289E-5</v>
      </c>
      <c r="W4" s="9">
        <f>O4*V4</f>
        <v>594.88526931939123</v>
      </c>
      <c r="X4" s="14">
        <v>15.283647272364069</v>
      </c>
      <c r="Y4" s="10">
        <f t="shared" ref="Y4:Y66" si="3">X4/1000000</f>
        <v>1.528364727236407E-5</v>
      </c>
      <c r="Z4" s="11">
        <f>O4*Y4</f>
        <v>208.06332079643741</v>
      </c>
      <c r="AA4" s="7">
        <v>0</v>
      </c>
      <c r="AB4" s="12">
        <f t="shared" si="2"/>
        <v>0</v>
      </c>
      <c r="AC4" s="11">
        <f>O4*AB4</f>
        <v>0</v>
      </c>
      <c r="AD4" s="5" t="s">
        <v>13</v>
      </c>
    </row>
    <row r="5" spans="1:31" x14ac:dyDescent="0.25">
      <c r="A5" s="21">
        <v>45017</v>
      </c>
      <c r="B5" s="23">
        <v>1</v>
      </c>
      <c r="C5" s="5" t="s">
        <v>15</v>
      </c>
      <c r="D5" s="26">
        <v>0.37022839506172839</v>
      </c>
      <c r="E5" s="56">
        <f>((((24*D5)*30)*60)*60)*100</f>
        <v>95963199.999999985</v>
      </c>
      <c r="F5" s="56">
        <v>6.9810203472934518</v>
      </c>
      <c r="G5" s="59">
        <f>Tabela1[[#This Row],[Produção mensal em milésimos]]/Tabela1[[#This Row],[REAL PARA O MÊS]]</f>
        <v>6.9810203472934518</v>
      </c>
      <c r="H5" s="56">
        <f>Tabela1[[#This Row],[Produção mensal em milésimos]]/Tabela1[[#This Row],[META PARA O MÊS]]</f>
        <v>6.7314253647586968</v>
      </c>
      <c r="I5" s="28">
        <f>(O5*D5)/100</f>
        <v>50892.705870370381</v>
      </c>
      <c r="J5" s="31">
        <f>1-D5</f>
        <v>0.62977160493827156</v>
      </c>
      <c r="K5" s="54">
        <f>(Tabela1[[#This Row],[INDISPONIBILIDADE]]*Tabela1[[#This Row],[REAL PARA O MÊS]])/Tabela1[[#This Row],[DISPONIBILIDADE]]</f>
        <v>23382942.876435969</v>
      </c>
      <c r="L5" s="52">
        <f>(Tabela1[[#This Row],[QTDE PRODUZIDA]]/30)/60</f>
        <v>48.094607849794244</v>
      </c>
      <c r="M5" s="6">
        <f>(J5*I5)/D5</f>
        <v>86570.294129629649</v>
      </c>
      <c r="N5" s="6">
        <v>318.20138888888891</v>
      </c>
      <c r="O5" s="6">
        <f t="shared" si="1"/>
        <v>13746300.000000002</v>
      </c>
      <c r="P5" s="6">
        <f>220320000/Tabela1[[#This Row],[Coluna4]]</f>
        <v>31559856.444970582</v>
      </c>
      <c r="Q5" s="6">
        <v>330</v>
      </c>
      <c r="R5" s="33">
        <f>N5/Q5</f>
        <v>0.96424663299663305</v>
      </c>
      <c r="S5" s="6">
        <f>Q5*60*24*30</f>
        <v>14256000</v>
      </c>
      <c r="T5" s="14">
        <v>48.376975831377017</v>
      </c>
      <c r="U5" s="48">
        <f>(Tabela1[[#This Row],[% PPM 1]]*Tabela1[[#This Row],[META PARA O MÊS]])</f>
        <v>689.66216745211079</v>
      </c>
      <c r="V5" s="8">
        <f t="shared" si="0"/>
        <v>4.837697583137702E-5</v>
      </c>
      <c r="W5" s="9">
        <f>O5*V5</f>
        <v>665.00442287085798</v>
      </c>
      <c r="X5" s="14">
        <v>21.033467752772619</v>
      </c>
      <c r="Y5" s="10">
        <f t="shared" si="3"/>
        <v>2.1033467752772618E-5</v>
      </c>
      <c r="Z5" s="11">
        <f>O5*Y5</f>
        <v>289.13235776993827</v>
      </c>
      <c r="AA5" s="7">
        <v>0</v>
      </c>
      <c r="AB5" s="12">
        <f t="shared" si="2"/>
        <v>0</v>
      </c>
      <c r="AC5" s="11">
        <f>O5*AB5</f>
        <v>0</v>
      </c>
      <c r="AD5" s="5" t="s">
        <v>13</v>
      </c>
    </row>
    <row r="6" spans="1:31" x14ac:dyDescent="0.25">
      <c r="A6" s="21">
        <v>45017</v>
      </c>
      <c r="B6" s="23">
        <v>1</v>
      </c>
      <c r="C6" s="5" t="s">
        <v>16</v>
      </c>
      <c r="D6" s="26">
        <v>0.31281828703703701</v>
      </c>
      <c r="E6" s="56">
        <f>((((24*D6)*30)*60)*60)*100</f>
        <v>81082499.999999985</v>
      </c>
      <c r="F6" s="56">
        <v>6.1494339176177224</v>
      </c>
      <c r="G6" s="59">
        <f>Tabela1[[#This Row],[Produção mensal em milésimos]]/Tabela1[[#This Row],[REAL PARA O MÊS]]</f>
        <v>6.1494339176177224</v>
      </c>
      <c r="H6" s="56">
        <f>Tabela1[[#This Row],[Produção mensal em milésimos]]/Tabela1[[#This Row],[META PARA O MÊS]]</f>
        <v>5.687605218855218</v>
      </c>
      <c r="I6" s="28">
        <f>(O6*D6)/100</f>
        <v>41246.217291666653</v>
      </c>
      <c r="J6" s="31">
        <f>1-D6</f>
        <v>0.68718171296296293</v>
      </c>
      <c r="K6" s="54">
        <f>(Tabela1[[#This Row],[INDISPONIBILIDADE]]*Tabela1[[#This Row],[REAL PARA O MÊS]])/Tabela1[[#This Row],[DISPONIBILIDADE]]</f>
        <v>28964861.219128657</v>
      </c>
      <c r="L6" s="52">
        <f>(Tabela1[[#This Row],[QTDE PRODUZIDA]]/30)/60</f>
        <v>50.337434837962945</v>
      </c>
      <c r="M6" s="6">
        <f>(J6*I6)/D6</f>
        <v>90607.382708333302</v>
      </c>
      <c r="N6" s="6">
        <v>305.21666666666658</v>
      </c>
      <c r="O6" s="6">
        <f t="shared" si="1"/>
        <v>13185359.999999996</v>
      </c>
      <c r="P6" s="6">
        <f>220320000/Tabela1[[#This Row],[Coluna4]]</f>
        <v>35827688.036259361</v>
      </c>
      <c r="Q6" s="6">
        <v>330</v>
      </c>
      <c r="R6" s="33">
        <f>N6/Q6</f>
        <v>0.92489898989898967</v>
      </c>
      <c r="S6" s="6">
        <f>Q6*60*24*30</f>
        <v>14256000</v>
      </c>
      <c r="T6" s="14">
        <v>55.791104579338693</v>
      </c>
      <c r="U6" s="48">
        <f>(Tabela1[[#This Row],[% PPM 1]]*Tabela1[[#This Row],[META PARA O MÊS]])</f>
        <v>795.35798688305238</v>
      </c>
      <c r="V6" s="8">
        <f t="shared" si="0"/>
        <v>5.5791104579338694E-5</v>
      </c>
      <c r="W6" s="9">
        <f>O6*V6</f>
        <v>735.62579867622901</v>
      </c>
      <c r="X6" s="14">
        <v>54.341984979875349</v>
      </c>
      <c r="Y6" s="10">
        <f t="shared" si="3"/>
        <v>5.4341984979875346E-5</v>
      </c>
      <c r="Z6" s="11">
        <f>O6*Y6</f>
        <v>716.518635074249</v>
      </c>
      <c r="AA6" s="7">
        <v>0</v>
      </c>
      <c r="AB6" s="12">
        <f t="shared" si="2"/>
        <v>0</v>
      </c>
      <c r="AC6" s="11">
        <f>O6*AB6</f>
        <v>0</v>
      </c>
      <c r="AD6" s="5" t="s">
        <v>13</v>
      </c>
    </row>
    <row r="7" spans="1:31" x14ac:dyDescent="0.25">
      <c r="A7" s="21">
        <v>45017</v>
      </c>
      <c r="B7" s="23">
        <v>1</v>
      </c>
      <c r="C7" s="5" t="s">
        <v>17</v>
      </c>
      <c r="D7" s="26">
        <v>0.34426427469135801</v>
      </c>
      <c r="E7" s="56">
        <f>((((24*D7)*30)*60)*60)*100</f>
        <v>89233300</v>
      </c>
      <c r="F7" s="56">
        <v>6.7466358796159787</v>
      </c>
      <c r="G7" s="59">
        <f>Tabela1[[#This Row],[Produção mensal em milésimos]]/Tabela1[[#This Row],[REAL PARA O MÊS]]</f>
        <v>6.7466358796159787</v>
      </c>
      <c r="H7" s="56">
        <f>Tabela1[[#This Row],[Produção mensal em milésimos]]/Tabela1[[#This Row],[META PARA O MÊS]]</f>
        <v>6.2593504489337821</v>
      </c>
      <c r="I7" s="28">
        <f>(O7*D7)/100</f>
        <v>45533.563469212961</v>
      </c>
      <c r="J7" s="31">
        <f>1-D7</f>
        <v>0.65573572530864199</v>
      </c>
      <c r="K7" s="54">
        <f>(Tabela1[[#This Row],[INDISPONIBILIDADE]]*Tabela1[[#This Row],[REAL PARA O MÊS]])/Tabela1[[#This Row],[DISPONIBILIDADE]]</f>
        <v>25192807.650036477</v>
      </c>
      <c r="L7" s="52">
        <f>(Tabela1[[#This Row],[QTDE PRODUZIDA]]/30)/60</f>
        <v>48.183242517103913</v>
      </c>
      <c r="M7" s="6">
        <f>(J7*I7)/D7</f>
        <v>86729.836530787041</v>
      </c>
      <c r="N7" s="6">
        <v>306.16527777777782</v>
      </c>
      <c r="O7" s="6">
        <f t="shared" si="1"/>
        <v>13226340</v>
      </c>
      <c r="P7" s="6">
        <f>220320000/Tabela1[[#This Row],[Coluna4]]</f>
        <v>32656275.502531003</v>
      </c>
      <c r="Q7" s="6">
        <v>330</v>
      </c>
      <c r="R7" s="33">
        <f>N7/Q7</f>
        <v>0.92777356902356911</v>
      </c>
      <c r="S7" s="6">
        <f>Q7*60*24*30</f>
        <v>14256000</v>
      </c>
      <c r="T7" s="14">
        <v>72.997660889499059</v>
      </c>
      <c r="U7" s="48">
        <f>(Tabela1[[#This Row],[% PPM 1]]*Tabela1[[#This Row],[META PARA O MÊS]])</f>
        <v>1040.6546536406986</v>
      </c>
      <c r="V7" s="8">
        <f t="shared" si="0"/>
        <v>7.2997660889499057E-5</v>
      </c>
      <c r="W7" s="9">
        <f>O7*V7</f>
        <v>965.49188212921695</v>
      </c>
      <c r="X7" s="14">
        <v>56.805452474010181</v>
      </c>
      <c r="Y7" s="10">
        <f t="shared" si="3"/>
        <v>5.680545247401018E-5</v>
      </c>
      <c r="Z7" s="11">
        <f>O7*Y7</f>
        <v>751.32822827509983</v>
      </c>
      <c r="AA7" s="7">
        <v>0</v>
      </c>
      <c r="AB7" s="12">
        <f t="shared" si="2"/>
        <v>0</v>
      </c>
      <c r="AC7" s="11">
        <f>O7*AB7</f>
        <v>0</v>
      </c>
      <c r="AD7" s="5" t="s">
        <v>13</v>
      </c>
    </row>
    <row r="8" spans="1:31" x14ac:dyDescent="0.25">
      <c r="A8" s="21">
        <v>45017</v>
      </c>
      <c r="B8" s="23">
        <v>1</v>
      </c>
      <c r="C8" s="5" t="s">
        <v>18</v>
      </c>
      <c r="D8" s="26">
        <v>0.42978703703703702</v>
      </c>
      <c r="E8" s="56">
        <f>((((24*D8)*30)*60)*60)*100</f>
        <v>111400799.99999997</v>
      </c>
      <c r="F8" s="56">
        <v>8.8692503546878498</v>
      </c>
      <c r="G8" s="59">
        <f>Tabela1[[#This Row],[Produção mensal em milésimos]]/Tabela1[[#This Row],[REAL PARA O MÊS]]</f>
        <v>8.8692503546878498</v>
      </c>
      <c r="H8" s="56">
        <f>Tabela1[[#This Row],[Produção mensal em milésimos]]/Tabela1[[#This Row],[META PARA O MÊS]]</f>
        <v>7.8143097643097619</v>
      </c>
      <c r="I8" s="28">
        <f>(O8*D8)/100</f>
        <v>53982.713127777773</v>
      </c>
      <c r="J8" s="31">
        <f>1-D8</f>
        <v>0.57021296296296298</v>
      </c>
      <c r="K8" s="54">
        <f>(Tabela1[[#This Row],[INDISPONIBILIDADE]]*Tabela1[[#This Row],[REAL PARA O MÊS]])/Tabela1[[#This Row],[DISPONIBILIDADE]]</f>
        <v>16664226.86127927</v>
      </c>
      <c r="L8" s="52">
        <f>(Tabela1[[#This Row],[QTDE PRODUZIDA]]/30)/60</f>
        <v>39.789270484567894</v>
      </c>
      <c r="M8" s="6">
        <f>(J8*I8)/D8</f>
        <v>71620.686872222213</v>
      </c>
      <c r="N8" s="6">
        <v>290.74861111111107</v>
      </c>
      <c r="O8" s="6">
        <f t="shared" si="1"/>
        <v>12560339.999999998</v>
      </c>
      <c r="P8" s="6">
        <f>220320000/Tabela1[[#This Row],[Coluna4]]</f>
        <v>24840881.832087383</v>
      </c>
      <c r="Q8" s="6">
        <v>330</v>
      </c>
      <c r="R8" s="33">
        <f>N8/Q8</f>
        <v>0.88105639730639718</v>
      </c>
      <c r="S8" s="6">
        <f>Q8*60*24*30</f>
        <v>14256000</v>
      </c>
      <c r="T8" s="14">
        <v>57.021182370825393</v>
      </c>
      <c r="U8" s="48">
        <f>(Tabela1[[#This Row],[% PPM 1]]*Tabela1[[#This Row],[META PARA O MÊS]])</f>
        <v>812.8939758784868</v>
      </c>
      <c r="V8" s="8">
        <f t="shared" si="0"/>
        <v>5.7021182370825393E-5</v>
      </c>
      <c r="W8" s="9">
        <f>O8*V8</f>
        <v>716.20543777957289</v>
      </c>
      <c r="X8" s="14">
        <v>40.602631804906792</v>
      </c>
      <c r="Y8" s="10">
        <f t="shared" si="3"/>
        <v>4.0602631804906795E-5</v>
      </c>
      <c r="Z8" s="11">
        <f>O8*Y8</f>
        <v>509.98286036444296</v>
      </c>
      <c r="AA8" s="7">
        <v>0</v>
      </c>
      <c r="AB8" s="12">
        <f t="shared" si="2"/>
        <v>0</v>
      </c>
      <c r="AC8" s="11">
        <f>O8*AB8</f>
        <v>0</v>
      </c>
      <c r="AD8" s="5" t="s">
        <v>13</v>
      </c>
    </row>
    <row r="9" spans="1:31" x14ac:dyDescent="0.25">
      <c r="A9" s="21">
        <v>45017</v>
      </c>
      <c r="B9" s="23">
        <v>1</v>
      </c>
      <c r="C9" s="5" t="s">
        <v>19</v>
      </c>
      <c r="D9" s="26">
        <v>0.39005902777777779</v>
      </c>
      <c r="E9" s="56">
        <f>((((24*D9)*30)*60)*60)*100</f>
        <v>101103300.00000003</v>
      </c>
      <c r="F9" s="56">
        <v>7.490331786419163</v>
      </c>
      <c r="G9" s="59">
        <f>Tabela1[[#This Row],[Produção mensal em milésimos]]/Tabela1[[#This Row],[REAL PARA O MÊS]]</f>
        <v>7.490331786419163</v>
      </c>
      <c r="H9" s="56">
        <f>Tabela1[[#This Row],[Produção mensal em milésimos]]/Tabela1[[#This Row],[META PARA O MÊS]]</f>
        <v>7.0919823232323251</v>
      </c>
      <c r="I9" s="28">
        <f>(O9*D9)/100</f>
        <v>52649.543474999999</v>
      </c>
      <c r="J9" s="31">
        <f>1-D9</f>
        <v>0.60994097222222221</v>
      </c>
      <c r="K9" s="54">
        <f>(Tabela1[[#This Row],[INDISPONIBILIDADE]]*Tabela1[[#This Row],[REAL PARA O MÊS]])/Tabela1[[#This Row],[DISPONIBILIDADE]]</f>
        <v>21106768.632952634</v>
      </c>
      <c r="L9" s="52">
        <f>(Tabela1[[#This Row],[QTDE PRODUZIDA]]/30)/60</f>
        <v>45.738253624999999</v>
      </c>
      <c r="M9" s="6">
        <f>(J9*I9)/D9</f>
        <v>82328.856524999996</v>
      </c>
      <c r="N9" s="6">
        <v>312.45</v>
      </c>
      <c r="O9" s="6">
        <f t="shared" si="1"/>
        <v>13497840</v>
      </c>
      <c r="P9" s="6">
        <f>220320000/Tabela1[[#This Row],[Coluna4]]</f>
        <v>29413917.33800973</v>
      </c>
      <c r="Q9" s="6">
        <v>330</v>
      </c>
      <c r="R9" s="33">
        <f>N9/Q9</f>
        <v>0.94681818181818178</v>
      </c>
      <c r="S9" s="6">
        <f>Q9*60*24*30</f>
        <v>14256000</v>
      </c>
      <c r="T9" s="14">
        <v>69.373323078146441</v>
      </c>
      <c r="U9" s="48">
        <f>(Tabela1[[#This Row],[% PPM 1]]*Tabela1[[#This Row],[META PARA O MÊS]])</f>
        <v>988.98609380205573</v>
      </c>
      <c r="V9" s="8">
        <f t="shared" si="0"/>
        <v>6.9373323078146445E-5</v>
      </c>
      <c r="W9" s="9">
        <f>O9*V9</f>
        <v>936.39001517712825</v>
      </c>
      <c r="X9" s="14">
        <v>73.760568806408671</v>
      </c>
      <c r="Y9" s="10">
        <f t="shared" si="3"/>
        <v>7.376056880640867E-5</v>
      </c>
      <c r="Z9" s="11">
        <f>O9*Y9</f>
        <v>995.60835605789521</v>
      </c>
      <c r="AA9" s="7">
        <v>0</v>
      </c>
      <c r="AB9" s="12">
        <f t="shared" si="2"/>
        <v>0</v>
      </c>
      <c r="AC9" s="11">
        <f>O9*AB9</f>
        <v>0</v>
      </c>
      <c r="AD9" s="5" t="s">
        <v>13</v>
      </c>
    </row>
    <row r="10" spans="1:31" x14ac:dyDescent="0.25">
      <c r="A10" s="21">
        <v>45017</v>
      </c>
      <c r="B10" s="23">
        <v>1</v>
      </c>
      <c r="C10" s="5" t="s">
        <v>20</v>
      </c>
      <c r="D10" s="26">
        <v>0.41829012345679012</v>
      </c>
      <c r="E10" s="56">
        <f>((((24*D10)*30)*60)*60)*100</f>
        <v>108420800</v>
      </c>
      <c r="F10" s="56">
        <v>8.2900787406391316</v>
      </c>
      <c r="G10" s="59">
        <f>Tabela1[[#This Row],[Produção mensal em milésimos]]/Tabela1[[#This Row],[REAL PARA O MÊS]]</f>
        <v>8.2900787406391316</v>
      </c>
      <c r="H10" s="56">
        <f>Tabela1[[#This Row],[Produção mensal em milésimos]]/Tabela1[[#This Row],[META PARA O MÊS]]</f>
        <v>7.6052749719416388</v>
      </c>
      <c r="I10" s="28">
        <f>(O10*D10)/100</f>
        <v>54705.571848148145</v>
      </c>
      <c r="J10" s="31">
        <f>1-D10</f>
        <v>0.58170987654320983</v>
      </c>
      <c r="K10" s="54">
        <f>(Tabela1[[#This Row],[INDISPONIBILIDADE]]*Tabela1[[#This Row],[REAL PARA O MÊS]])/Tabela1[[#This Row],[DISPONIBILIDADE]]</f>
        <v>18187909.272907041</v>
      </c>
      <c r="L10" s="52">
        <f>(Tabela1[[#This Row],[QTDE PRODUZIDA]]/30)/60</f>
        <v>42.26568230658436</v>
      </c>
      <c r="M10" s="6">
        <f>(J10*I10)/D10</f>
        <v>76078.228151851843</v>
      </c>
      <c r="N10" s="6">
        <v>302.74027777777781</v>
      </c>
      <c r="O10" s="6">
        <f t="shared" si="1"/>
        <v>13078380</v>
      </c>
      <c r="P10" s="6">
        <f>220320000/Tabela1[[#This Row],[Coluna4]]</f>
        <v>26576345.881970987</v>
      </c>
      <c r="Q10" s="6">
        <v>330</v>
      </c>
      <c r="R10" s="33">
        <f>N10/Q10</f>
        <v>0.91739478114478124</v>
      </c>
      <c r="S10" s="6">
        <f>Q10*60*24*30</f>
        <v>14256000</v>
      </c>
      <c r="T10" s="14">
        <v>59.27615283468019</v>
      </c>
      <c r="U10" s="48">
        <f>(Tabela1[[#This Row],[% PPM 1]]*Tabela1[[#This Row],[META PARA O MÊS]])</f>
        <v>845.04083481120074</v>
      </c>
      <c r="V10" s="8">
        <f t="shared" si="0"/>
        <v>5.9276152834680187E-5</v>
      </c>
      <c r="W10" s="9">
        <f>O10*V10</f>
        <v>775.23605171002464</v>
      </c>
      <c r="X10" s="14">
        <v>47.513180871377898</v>
      </c>
      <c r="Y10" s="10">
        <f t="shared" si="3"/>
        <v>4.7513180871377897E-5</v>
      </c>
      <c r="Z10" s="11">
        <f>O10*Y10</f>
        <v>621.39543444461128</v>
      </c>
      <c r="AA10" s="7">
        <v>0</v>
      </c>
      <c r="AB10" s="12">
        <f t="shared" si="2"/>
        <v>0</v>
      </c>
      <c r="AC10" s="11">
        <f>O10*AB10</f>
        <v>0</v>
      </c>
      <c r="AD10" s="5" t="s">
        <v>13</v>
      </c>
    </row>
    <row r="11" spans="1:31" x14ac:dyDescent="0.25">
      <c r="A11" s="21">
        <v>45017</v>
      </c>
      <c r="B11" s="23">
        <v>1</v>
      </c>
      <c r="C11" s="5" t="s">
        <v>21</v>
      </c>
      <c r="D11" s="26">
        <v>0.40521412037037041</v>
      </c>
      <c r="E11" s="56">
        <f>((((24*D11)*30)*60)*60)*100</f>
        <v>105031500</v>
      </c>
      <c r="F11" s="56">
        <v>7.8787176394339813</v>
      </c>
      <c r="G11" s="59">
        <f>Tabela1[[#This Row],[Produção mensal em milésimos]]/Tabela1[[#This Row],[REAL PARA O MÊS]]</f>
        <v>7.8787176394339813</v>
      </c>
      <c r="H11" s="56">
        <f>Tabela1[[#This Row],[Produção mensal em milésimos]]/Tabela1[[#This Row],[META PARA O MÊS]]</f>
        <v>7.3675294612794611</v>
      </c>
      <c r="I11" s="28">
        <f>(O11*D11)/100</f>
        <v>54019.256472222238</v>
      </c>
      <c r="J11" s="31">
        <f>1-D11</f>
        <v>0.59478587962962959</v>
      </c>
      <c r="K11" s="54">
        <f>(Tabela1[[#This Row],[INDISPONIBILIDADE]]*Tabela1[[#This Row],[REAL PARA O MÊS]])/Tabela1[[#This Row],[DISPONIBILIDADE]]</f>
        <v>19567714.830693647</v>
      </c>
      <c r="L11" s="52">
        <f>(Tabela1[[#This Row],[QTDE PRODUZIDA]]/30)/60</f>
        <v>44.050635293209879</v>
      </c>
      <c r="M11" s="6">
        <f>(J11*I11)/D11</f>
        <v>79291.143527777778</v>
      </c>
      <c r="N11" s="6">
        <v>308.5888888888889</v>
      </c>
      <c r="O11" s="6">
        <f t="shared" si="1"/>
        <v>13331040.000000002</v>
      </c>
      <c r="P11" s="6">
        <f>220320000/Tabela1[[#This Row],[Coluna4]]</f>
        <v>27963941.606089607</v>
      </c>
      <c r="Q11" s="6">
        <v>330</v>
      </c>
      <c r="R11" s="33">
        <f>N11/Q11</f>
        <v>0.93511784511784513</v>
      </c>
      <c r="S11" s="6">
        <f>Q11*60*24*30</f>
        <v>14256000</v>
      </c>
      <c r="T11" s="14">
        <v>69.045308081081188</v>
      </c>
      <c r="U11" s="48">
        <f>(Tabela1[[#This Row],[% PPM 1]]*Tabela1[[#This Row],[META PARA O MÊS]])</f>
        <v>984.30991200389337</v>
      </c>
      <c r="V11" s="8">
        <f t="shared" si="0"/>
        <v>6.9045308081081182E-5</v>
      </c>
      <c r="W11" s="9">
        <f>O11*V11</f>
        <v>920.4457638412166</v>
      </c>
      <c r="X11" s="14">
        <v>31.162041700310979</v>
      </c>
      <c r="Y11" s="10">
        <f t="shared" si="3"/>
        <v>3.1162041700310981E-5</v>
      </c>
      <c r="Z11" s="11">
        <f>O11*Y11</f>
        <v>415.42242438851378</v>
      </c>
      <c r="AA11" s="7">
        <v>0</v>
      </c>
      <c r="AB11" s="12">
        <f t="shared" si="2"/>
        <v>0</v>
      </c>
      <c r="AC11" s="11">
        <f>O11*AB11</f>
        <v>0</v>
      </c>
      <c r="AD11" s="5" t="s">
        <v>13</v>
      </c>
    </row>
    <row r="12" spans="1:31" x14ac:dyDescent="0.25">
      <c r="A12" s="21">
        <v>45017</v>
      </c>
      <c r="B12" s="23">
        <v>1</v>
      </c>
      <c r="C12" s="5" t="s">
        <v>22</v>
      </c>
      <c r="D12" s="26">
        <v>0.36710918209876542</v>
      </c>
      <c r="E12" s="56">
        <f>((((24*D12)*30)*60)*60)*100</f>
        <v>95154699.999999985</v>
      </c>
      <c r="F12" s="56">
        <v>7.4788104287901511</v>
      </c>
      <c r="G12" s="59">
        <f>Tabela1[[#This Row],[Produção mensal em milésimos]]/Tabela1[[#This Row],[REAL PARA O MÊS]]</f>
        <v>7.4788104287901511</v>
      </c>
      <c r="H12" s="56">
        <f>Tabela1[[#This Row],[Produção mensal em milésimos]]/Tabela1[[#This Row],[META PARA O MÊS]]</f>
        <v>6.674712401795734</v>
      </c>
      <c r="I12" s="28">
        <f>(O12*D12)/100</f>
        <v>46708.182300462955</v>
      </c>
      <c r="J12" s="31">
        <f>1-D12</f>
        <v>0.63289081790123458</v>
      </c>
      <c r="K12" s="54">
        <f>(Tabela1[[#This Row],[INDISPONIBILIDADE]]*Tabela1[[#This Row],[REAL PARA O MÊS]])/Tabela1[[#This Row],[DISPONIBILIDADE]]</f>
        <v>21934678.190063126</v>
      </c>
      <c r="L12" s="52">
        <f>(Tabela1[[#This Row],[QTDE PRODUZIDA]]/30)/60</f>
        <v>44.735676499742794</v>
      </c>
      <c r="M12" s="6">
        <f>(J12*I12)/D12</f>
        <v>80524.217699537025</v>
      </c>
      <c r="N12" s="6">
        <v>294.51944444444439</v>
      </c>
      <c r="O12" s="6">
        <f t="shared" si="1"/>
        <v>12723239.999999998</v>
      </c>
      <c r="P12" s="6">
        <f>220320000/Tabela1[[#This Row],[Coluna4]]</f>
        <v>29459230.461553659</v>
      </c>
      <c r="Q12" s="6">
        <v>330</v>
      </c>
      <c r="R12" s="33">
        <f>N12/Q12</f>
        <v>0.89248316498316482</v>
      </c>
      <c r="S12" s="6">
        <f>Q12*60*24*30</f>
        <v>14256000</v>
      </c>
      <c r="T12" s="14">
        <v>22.346675617751728</v>
      </c>
      <c r="U12" s="48">
        <f>(Tabela1[[#This Row],[% PPM 1]]*Tabela1[[#This Row],[META PARA O MÊS]])</f>
        <v>318.57420760666866</v>
      </c>
      <c r="V12" s="8">
        <f t="shared" si="0"/>
        <v>2.2346675617751729E-5</v>
      </c>
      <c r="W12" s="9">
        <f>O12*V12</f>
        <v>284.32211708680347</v>
      </c>
      <c r="X12" s="14">
        <v>70.531694918528913</v>
      </c>
      <c r="Y12" s="10">
        <f t="shared" si="3"/>
        <v>7.0531694918528909E-5</v>
      </c>
      <c r="Z12" s="11">
        <f>O12*Y12</f>
        <v>897.39168205522367</v>
      </c>
      <c r="AA12" s="7">
        <v>0</v>
      </c>
      <c r="AB12" s="12">
        <f t="shared" si="2"/>
        <v>0</v>
      </c>
      <c r="AC12" s="11">
        <f>O12*AB12</f>
        <v>0</v>
      </c>
      <c r="AD12" s="5" t="s">
        <v>13</v>
      </c>
    </row>
    <row r="13" spans="1:31" x14ac:dyDescent="0.25">
      <c r="A13" s="21">
        <v>45017</v>
      </c>
      <c r="B13" s="23">
        <v>1</v>
      </c>
      <c r="C13" s="5" t="s">
        <v>23</v>
      </c>
      <c r="D13" s="26">
        <v>0.63238464506172842</v>
      </c>
      <c r="E13" s="56">
        <f>((((24*D13)*30)*60)*60)*100</f>
        <v>163914100</v>
      </c>
      <c r="F13" s="56">
        <v>13.237432788860517</v>
      </c>
      <c r="G13" s="59">
        <f>Tabela1[[#This Row],[Produção mensal em milésimos]]/Tabela1[[#This Row],[REAL PARA O MÊS]]</f>
        <v>13.237432788860517</v>
      </c>
      <c r="H13" s="56">
        <f>Tabela1[[#This Row],[Produção mensal em milésimos]]/Tabela1[[#This Row],[META PARA O MÊS]]</f>
        <v>11.497902637485971</v>
      </c>
      <c r="I13" s="28">
        <f>(O13*D13)/100</f>
        <v>78305.787536342599</v>
      </c>
      <c r="J13" s="31">
        <f>1-D13</f>
        <v>0.36761535493827158</v>
      </c>
      <c r="K13" s="54">
        <f>(Tabela1[[#This Row],[INDISPONIBILIDADE]]*Tabela1[[#This Row],[REAL PARA O MÊS]])/Tabela1[[#This Row],[DISPONIBILIDADE]]</f>
        <v>7198215.9622509582</v>
      </c>
      <c r="L13" s="52">
        <f>(Tabela1[[#This Row],[QTDE PRODUZIDA]]/30)/60</f>
        <v>25.289118035365224</v>
      </c>
      <c r="M13" s="6">
        <f>(J13*I13)/D13</f>
        <v>45520.412463657405</v>
      </c>
      <c r="N13" s="6">
        <v>286.63472222222219</v>
      </c>
      <c r="O13" s="6">
        <f t="shared" si="1"/>
        <v>12382620</v>
      </c>
      <c r="P13" s="6">
        <f>220320000/Tabela1[[#This Row],[Coluna4]]</f>
        <v>16643710.567913314</v>
      </c>
      <c r="Q13" s="6">
        <v>330</v>
      </c>
      <c r="R13" s="33">
        <f>N13/Q13</f>
        <v>0.86859006734006727</v>
      </c>
      <c r="S13" s="6">
        <f>Q13*60*24*30</f>
        <v>14256000</v>
      </c>
      <c r="T13" s="14">
        <v>59.627660412402072</v>
      </c>
      <c r="U13" s="48">
        <f>(Tabela1[[#This Row],[% PPM 1]]*Tabela1[[#This Row],[META PARA O MÊS]])</f>
        <v>850.05192683920404</v>
      </c>
      <c r="V13" s="8">
        <f t="shared" si="0"/>
        <v>5.9627660412402076E-5</v>
      </c>
      <c r="W13" s="9">
        <f>O13*V13</f>
        <v>738.34666037581815</v>
      </c>
      <c r="X13" s="14">
        <v>87.09804544955675</v>
      </c>
      <c r="Y13" s="10">
        <f t="shared" si="3"/>
        <v>8.7098045449556755E-5</v>
      </c>
      <c r="Z13" s="11">
        <f>O13*Y13</f>
        <v>1078.5019995445905</v>
      </c>
      <c r="AA13" s="7">
        <v>0</v>
      </c>
      <c r="AB13" s="12">
        <f t="shared" si="2"/>
        <v>0</v>
      </c>
      <c r="AC13" s="11">
        <f>O13*AB13</f>
        <v>0</v>
      </c>
      <c r="AD13" s="5" t="s">
        <v>13</v>
      </c>
    </row>
    <row r="14" spans="1:31" x14ac:dyDescent="0.25">
      <c r="A14" s="21">
        <v>45017</v>
      </c>
      <c r="B14" s="23">
        <v>1</v>
      </c>
      <c r="C14" s="5" t="s">
        <v>24</v>
      </c>
      <c r="D14" s="26">
        <v>0.42139699074074072</v>
      </c>
      <c r="E14" s="56">
        <f>((((24*D14)*30)*60)*60)*100</f>
        <v>109226100</v>
      </c>
      <c r="F14" s="56">
        <v>1.5743077295605095</v>
      </c>
      <c r="G14" s="59">
        <f>Tabela1[[#This Row],[Produção mensal em milésimos]]/Tabela1[[#This Row],[REAL PARA O MÊS]]</f>
        <v>1.5743077295605095</v>
      </c>
      <c r="H14" s="56">
        <f>Tabela1[[#This Row],[Produção mensal em milésimos]]/Tabela1[[#This Row],[META PARA O MÊS]]</f>
        <v>1.5802387152777777</v>
      </c>
      <c r="I14" s="28">
        <f>(O14*D14)/100</f>
        <v>292366.91776388895</v>
      </c>
      <c r="J14" s="31">
        <f>1-D14</f>
        <v>0.57860300925925934</v>
      </c>
      <c r="K14" s="54">
        <f>(Tabela1[[#This Row],[INDISPONIBILIDADE]]*Tabela1[[#This Row],[REAL PARA O MÊS]])/Tabela1[[#This Row],[DISPONIBILIDADE]]</f>
        <v>95263395.576332062</v>
      </c>
      <c r="L14" s="52">
        <f>(Tabela1[[#This Row],[QTDE PRODUZIDA]]/30)/60</f>
        <v>223.02060124228404</v>
      </c>
      <c r="M14" s="6">
        <f>(J14*I14)/D14</f>
        <v>401437.08223611128</v>
      </c>
      <c r="N14" s="6">
        <v>1606.0277777777781</v>
      </c>
      <c r="O14" s="6">
        <f t="shared" si="1"/>
        <v>69380400.000000015</v>
      </c>
      <c r="P14" s="6">
        <f>220320000/Tabela1[[#This Row],[Coluna4]]</f>
        <v>139947226.23988226</v>
      </c>
      <c r="Q14" s="6">
        <v>1600</v>
      </c>
      <c r="R14" s="33">
        <f>N14/Q14</f>
        <v>1.0037673611111113</v>
      </c>
      <c r="S14" s="6">
        <f>Q14*60*24*30</f>
        <v>69120000</v>
      </c>
      <c r="T14" s="7">
        <v>0</v>
      </c>
      <c r="U14" s="48">
        <f>(Tabela1[[#This Row],[% PPM 1]]*Tabela1[[#This Row],[META PARA O MÊS]])</f>
        <v>0</v>
      </c>
      <c r="V14" s="8">
        <f t="shared" si="0"/>
        <v>0</v>
      </c>
      <c r="W14" s="9">
        <f>O14*V14</f>
        <v>0</v>
      </c>
      <c r="X14" s="7">
        <v>0</v>
      </c>
      <c r="Y14" s="10">
        <f t="shared" si="3"/>
        <v>0</v>
      </c>
      <c r="Z14" s="11">
        <f>O14*Y14</f>
        <v>0</v>
      </c>
      <c r="AA14" s="14">
        <v>776.91348367731598</v>
      </c>
      <c r="AB14" s="12">
        <f t="shared" si="2"/>
        <v>7.7691348367731603E-4</v>
      </c>
      <c r="AC14" s="11">
        <f>O14*AB14</f>
        <v>53902.56826292567</v>
      </c>
      <c r="AD14" s="5" t="s">
        <v>25</v>
      </c>
    </row>
    <row r="15" spans="1:31" x14ac:dyDescent="0.25">
      <c r="A15" s="21">
        <v>45017</v>
      </c>
      <c r="B15" s="23">
        <v>1</v>
      </c>
      <c r="C15" s="5" t="s">
        <v>26</v>
      </c>
      <c r="D15" s="26">
        <v>0.37304706790123449</v>
      </c>
      <c r="E15" s="56">
        <f>((((24*D15)*30)*60)*60)*100</f>
        <v>96693799.999999985</v>
      </c>
      <c r="F15" s="56">
        <v>1.4047185298176794</v>
      </c>
      <c r="G15" s="59">
        <f>Tabela1[[#This Row],[Produção mensal em milésimos]]/Tabela1[[#This Row],[REAL PARA O MÊS]]</f>
        <v>1.4047185298176794</v>
      </c>
      <c r="H15" s="56">
        <f>Tabela1[[#This Row],[Produção mensal em milésimos]]/Tabela1[[#This Row],[META PARA O MÊS]]</f>
        <v>1.3989265046296293</v>
      </c>
      <c r="I15" s="28">
        <f>(O15*D15)/100</f>
        <v>256786.94918981483</v>
      </c>
      <c r="J15" s="31">
        <f>1-D15</f>
        <v>0.62695293209876546</v>
      </c>
      <c r="K15" s="54">
        <f>(Tabela1[[#This Row],[INDISPONIBILIDADE]]*Tabela1[[#This Row],[REAL PARA O MÊS]])/Tabela1[[#This Row],[DISPONIBILIDADE]]</f>
        <v>115685951.70528002</v>
      </c>
      <c r="L15" s="52">
        <f>(Tabela1[[#This Row],[QTDE PRODUZIDA]]/30)/60</f>
        <v>239.75725045010293</v>
      </c>
      <c r="M15" s="6">
        <f>(J15*I15)/D15</f>
        <v>431563.05081018526</v>
      </c>
      <c r="N15" s="6">
        <v>1593.4027777777781</v>
      </c>
      <c r="O15" s="6">
        <f t="shared" si="1"/>
        <v>68835000.000000015</v>
      </c>
      <c r="P15" s="6">
        <f>220320000/Tabela1[[#This Row],[Coluna4]]</f>
        <v>156842808.94948804</v>
      </c>
      <c r="Q15" s="6">
        <v>1600</v>
      </c>
      <c r="R15" s="33">
        <f>N15/Q15</f>
        <v>0.99587673611111127</v>
      </c>
      <c r="S15" s="6">
        <f>Q15*60*24*30</f>
        <v>69120000</v>
      </c>
      <c r="T15" s="7">
        <v>0</v>
      </c>
      <c r="U15" s="48">
        <f>(Tabela1[[#This Row],[% PPM 1]]*Tabela1[[#This Row],[META PARA O MÊS]])</f>
        <v>0</v>
      </c>
      <c r="V15" s="8">
        <f t="shared" si="0"/>
        <v>0</v>
      </c>
      <c r="W15" s="9">
        <f>O15*V15</f>
        <v>0</v>
      </c>
      <c r="X15" s="7">
        <v>0</v>
      </c>
      <c r="Y15" s="10">
        <f t="shared" si="3"/>
        <v>0</v>
      </c>
      <c r="Z15" s="11">
        <f>O15*Y15</f>
        <v>0</v>
      </c>
      <c r="AA15" s="14">
        <v>288.7689358412199</v>
      </c>
      <c r="AB15" s="12">
        <f t="shared" si="2"/>
        <v>2.887689358412199E-4</v>
      </c>
      <c r="AC15" s="11">
        <f>O15*AB15</f>
        <v>19877.409698630378</v>
      </c>
      <c r="AD15" s="5" t="s">
        <v>25</v>
      </c>
    </row>
    <row r="16" spans="1:31" x14ac:dyDescent="0.25">
      <c r="A16" s="21">
        <v>45017</v>
      </c>
      <c r="B16" s="23">
        <v>1</v>
      </c>
      <c r="C16" s="5" t="s">
        <v>27</v>
      </c>
      <c r="D16" s="26">
        <v>0.93979976851851854</v>
      </c>
      <c r="E16" s="56">
        <f>((((24*D16)*30)*60)*60)*100</f>
        <v>243596100</v>
      </c>
      <c r="F16" s="56">
        <v>2.0077189623190614</v>
      </c>
      <c r="G16" s="59">
        <f>Tabela1[[#This Row],[Produção mensal em milésimos]]/Tabela1[[#This Row],[REAL PARA O MÊS]]</f>
        <v>2.0077189623190614</v>
      </c>
      <c r="H16" s="56">
        <f>Tabela1[[#This Row],[Produção mensal em milésimos]]/Tabela1[[#This Row],[META PARA O MÊS]]</f>
        <v>1.8795995370370371</v>
      </c>
      <c r="I16" s="28">
        <f>(O16*D16)/100</f>
        <v>1140256.9915840277</v>
      </c>
      <c r="J16" s="31">
        <f>1-D16</f>
        <v>6.0200231481481459E-2</v>
      </c>
      <c r="K16" s="54">
        <f>(Tabela1[[#This Row],[INDISPONIBILIDADE]]*Tabela1[[#This Row],[REAL PARA O MÊS]])/Tabela1[[#This Row],[DISPONIBILIDADE]]</f>
        <v>7771954.2888494488</v>
      </c>
      <c r="L16" s="52">
        <f>(Tabela1[[#This Row],[QTDE PRODUZIDA]]/30)/60</f>
        <v>40.578226897762327</v>
      </c>
      <c r="M16" s="6">
        <f>(J16*I16)/D16</f>
        <v>73040.808415972191</v>
      </c>
      <c r="N16" s="6">
        <v>2808.5597222222218</v>
      </c>
      <c r="O16" s="6">
        <f t="shared" si="1"/>
        <v>121329779.99999999</v>
      </c>
      <c r="P16" s="6">
        <f>220320000/Tabela1[[#This Row],[Coluna4]]</f>
        <v>109736474.14552203</v>
      </c>
      <c r="Q16" s="6">
        <v>3000</v>
      </c>
      <c r="R16" s="33">
        <f>N16/Q16</f>
        <v>0.93618657407407391</v>
      </c>
      <c r="S16" s="6">
        <f>Q16*60*24*30</f>
        <v>129600000</v>
      </c>
      <c r="T16" s="7">
        <v>0</v>
      </c>
      <c r="U16" s="48">
        <f>(Tabela1[[#This Row],[% PPM 1]]*Tabela1[[#This Row],[META PARA O MÊS]])</f>
        <v>0</v>
      </c>
      <c r="V16" s="8">
        <f t="shared" si="0"/>
        <v>0</v>
      </c>
      <c r="W16" s="9">
        <f>O16*V16</f>
        <v>0</v>
      </c>
      <c r="X16" s="7">
        <v>0</v>
      </c>
      <c r="Y16" s="10">
        <f t="shared" si="3"/>
        <v>0</v>
      </c>
      <c r="Z16" s="11">
        <f>O16*Y16</f>
        <v>0</v>
      </c>
      <c r="AA16" s="7">
        <v>0</v>
      </c>
      <c r="AB16" s="12">
        <f t="shared" si="2"/>
        <v>0</v>
      </c>
      <c r="AC16" s="11">
        <f>O16*AB16</f>
        <v>0</v>
      </c>
      <c r="AD16" s="13" t="s">
        <v>28</v>
      </c>
    </row>
    <row r="17" spans="1:30" x14ac:dyDescent="0.25">
      <c r="A17" s="21">
        <v>45017</v>
      </c>
      <c r="B17" s="23">
        <v>2</v>
      </c>
      <c r="C17" s="5" t="s">
        <v>29</v>
      </c>
      <c r="D17" s="26">
        <v>0.96747453703703701</v>
      </c>
      <c r="E17" s="56">
        <f>((((24*D17)*30)*60)*60)*100</f>
        <v>250769399.99999994</v>
      </c>
      <c r="F17" s="56">
        <v>1.6609004927674451</v>
      </c>
      <c r="G17" s="59">
        <f>Tabela1[[#This Row],[Produção mensal em milésimos]]/Tabela1[[#This Row],[REAL PARA O MÊS]]</f>
        <v>1.6609004927674451</v>
      </c>
      <c r="H17" s="56">
        <f>Tabela1[[#This Row],[Produção mensal em milésimos]]/Tabela1[[#This Row],[META PARA O MÊS]]</f>
        <v>1.6467651694247436</v>
      </c>
      <c r="I17" s="28">
        <f>(O17*D17)/100</f>
        <v>1460731.7549999999</v>
      </c>
      <c r="J17" s="31">
        <f>1-D17</f>
        <v>3.2525462962962992E-2</v>
      </c>
      <c r="K17" s="54">
        <f>(Tabela1[[#This Row],[INDISPONIBILIDADE]]*Tabela1[[#This Row],[REAL PARA O MÊS]])/Tabela1[[#This Row],[DISPONIBILIDADE]]</f>
        <v>5075921.1865562592</v>
      </c>
      <c r="L17" s="52">
        <f>(Tabela1[[#This Row],[QTDE PRODUZIDA]]/30)/60</f>
        <v>27.282358333333356</v>
      </c>
      <c r="M17" s="6">
        <f>(J17*I17)/D17</f>
        <v>49108.245000000039</v>
      </c>
      <c r="N17" s="6">
        <v>3495</v>
      </c>
      <c r="O17" s="6">
        <f t="shared" si="1"/>
        <v>150984000</v>
      </c>
      <c r="P17" s="6">
        <f>220320000/Tabela1[[#This Row],[Coluna4]]</f>
        <v>132650933.00857285</v>
      </c>
      <c r="Q17" s="6">
        <v>3525</v>
      </c>
      <c r="R17" s="33">
        <f>N17/Q17</f>
        <v>0.99148936170212765</v>
      </c>
      <c r="S17" s="6">
        <f>Q17*60*24*30</f>
        <v>152280000</v>
      </c>
      <c r="T17" s="7">
        <v>0</v>
      </c>
      <c r="U17" s="48">
        <f>(Tabela1[[#This Row],[% PPM 1]]*Tabela1[[#This Row],[META PARA O MÊS]])</f>
        <v>0</v>
      </c>
      <c r="V17" s="8">
        <f t="shared" si="0"/>
        <v>0</v>
      </c>
      <c r="W17" s="9">
        <f>O17*V17</f>
        <v>0</v>
      </c>
      <c r="X17" s="7">
        <v>0</v>
      </c>
      <c r="Y17" s="10">
        <f t="shared" si="3"/>
        <v>0</v>
      </c>
      <c r="Z17" s="11">
        <f>O17*Y17</f>
        <v>0</v>
      </c>
      <c r="AA17" s="7">
        <v>0</v>
      </c>
      <c r="AB17" s="12">
        <f t="shared" si="2"/>
        <v>0</v>
      </c>
      <c r="AC17" s="11">
        <f>O17*AB17</f>
        <v>0</v>
      </c>
      <c r="AD17" s="13" t="s">
        <v>11</v>
      </c>
    </row>
    <row r="18" spans="1:30" x14ac:dyDescent="0.25">
      <c r="A18" s="21">
        <v>45017</v>
      </c>
      <c r="B18" s="23">
        <v>2</v>
      </c>
      <c r="C18" s="5" t="s">
        <v>30</v>
      </c>
      <c r="D18" s="26">
        <v>0.93210416666666662</v>
      </c>
      <c r="E18" s="56">
        <f>((((24*D18)*30)*60)*60)*100</f>
        <v>241601400</v>
      </c>
      <c r="F18" s="56">
        <v>0</v>
      </c>
      <c r="G18" s="59">
        <v>0</v>
      </c>
      <c r="H18" s="56">
        <v>0</v>
      </c>
      <c r="I18" s="28">
        <f>(O18*D18)/100</f>
        <v>0</v>
      </c>
      <c r="J18" s="31">
        <f>1-D18</f>
        <v>6.7895833333333377E-2</v>
      </c>
      <c r="K18" s="54">
        <f>(Tabela1[[#This Row],[INDISPONIBILIDADE]]*Tabela1[[#This Row],[REAL PARA O MÊS]])/Tabela1[[#This Row],[DISPONIBILIDADE]]</f>
        <v>0</v>
      </c>
      <c r="L18" s="52">
        <f>(Tabela1[[#This Row],[QTDE PRODUZIDA]]/30)/60</f>
        <v>0</v>
      </c>
      <c r="M18" s="6">
        <f>(J18*I18)/D18</f>
        <v>0</v>
      </c>
      <c r="N18" s="6">
        <v>0</v>
      </c>
      <c r="O18" s="6">
        <f t="shared" si="1"/>
        <v>0</v>
      </c>
      <c r="P18" s="6">
        <v>0</v>
      </c>
      <c r="Q18" s="6">
        <v>1080</v>
      </c>
      <c r="R18" s="33">
        <f>N18/Q18</f>
        <v>0</v>
      </c>
      <c r="S18" s="6">
        <f>Q18*60*24*30</f>
        <v>46656000</v>
      </c>
      <c r="T18" s="7">
        <v>0</v>
      </c>
      <c r="U18" s="48">
        <f>(Tabela1[[#This Row],[% PPM 1]]*Tabela1[[#This Row],[META PARA O MÊS]])</f>
        <v>0</v>
      </c>
      <c r="V18" s="8">
        <f t="shared" si="0"/>
        <v>0</v>
      </c>
      <c r="W18" s="9">
        <f>O18*V18</f>
        <v>0</v>
      </c>
      <c r="X18" s="7">
        <v>0</v>
      </c>
      <c r="Y18" s="10">
        <f t="shared" si="3"/>
        <v>0</v>
      </c>
      <c r="Z18" s="11">
        <f>O18*Y18</f>
        <v>0</v>
      </c>
      <c r="AA18" s="7">
        <v>0</v>
      </c>
      <c r="AB18" s="12">
        <f t="shared" si="2"/>
        <v>0</v>
      </c>
      <c r="AC18" s="11">
        <f>O18*AB18</f>
        <v>0</v>
      </c>
      <c r="AD18" s="13" t="s">
        <v>11</v>
      </c>
    </row>
    <row r="19" spans="1:30" x14ac:dyDescent="0.25">
      <c r="A19" s="21">
        <v>45017</v>
      </c>
      <c r="B19" s="23">
        <v>2</v>
      </c>
      <c r="C19" s="5" t="s">
        <v>31</v>
      </c>
      <c r="D19" s="26">
        <v>0.70116165123456786</v>
      </c>
      <c r="E19" s="56">
        <f>((((24*D19)*30)*60)*60)*100</f>
        <v>181741099.99999997</v>
      </c>
      <c r="F19" s="56">
        <v>14.059488279189079</v>
      </c>
      <c r="G19" s="59">
        <f>Tabela1[[#This Row],[Produção mensal em milésimos]]/Tabela1[[#This Row],[REAL PARA O MÊS]]</f>
        <v>14.059488279189079</v>
      </c>
      <c r="H19" s="56">
        <f>Tabela1[[#This Row],[Produção mensal em milésimos]]/Tabela1[[#This Row],[META PARA O MÊS]]</f>
        <v>12.748393658810324</v>
      </c>
      <c r="I19" s="28">
        <f>(O19*D19)/100</f>
        <v>90636.221776157399</v>
      </c>
      <c r="J19" s="31">
        <f>1-D19</f>
        <v>0.29883834876543214</v>
      </c>
      <c r="K19" s="54">
        <f>(Tabela1[[#This Row],[INDISPONIBILIDADE]]*Tabela1[[#This Row],[REAL PARA O MÊS]])/Tabela1[[#This Row],[DISPONIBILIDADE]]</f>
        <v>5509368.3683107458</v>
      </c>
      <c r="L19" s="52">
        <f>(Tabela1[[#This Row],[QTDE PRODUZIDA]]/30)/60</f>
        <v>21.460876791023665</v>
      </c>
      <c r="M19" s="6">
        <f>(J19*I19)/D19</f>
        <v>38629.578223842596</v>
      </c>
      <c r="N19" s="6">
        <v>299.22638888888889</v>
      </c>
      <c r="O19" s="6">
        <f t="shared" si="1"/>
        <v>12926580</v>
      </c>
      <c r="P19" s="6">
        <f>220320000/Tabela1[[#This Row],[Coluna4]]</f>
        <v>15670556.113064136</v>
      </c>
      <c r="Q19" s="6">
        <v>330</v>
      </c>
      <c r="R19" s="33">
        <f>N19/Q19</f>
        <v>0.90674663299663305</v>
      </c>
      <c r="S19" s="6">
        <f>Q19*60*24*30</f>
        <v>14256000</v>
      </c>
      <c r="T19" s="14">
        <v>36.189300481114763</v>
      </c>
      <c r="U19" s="48">
        <f>(Tabela1[[#This Row],[% PPM 1]]*Tabela1[[#This Row],[META PARA O MÊS]])</f>
        <v>515.91466765877203</v>
      </c>
      <c r="V19" s="8">
        <f t="shared" si="0"/>
        <v>3.6189300481114764E-5</v>
      </c>
      <c r="W19" s="9">
        <f>O19*V19</f>
        <v>467.8038878131685</v>
      </c>
      <c r="X19" s="14">
        <v>115.5577351811297</v>
      </c>
      <c r="Y19" s="10">
        <f t="shared" si="3"/>
        <v>1.155577351811297E-4</v>
      </c>
      <c r="Z19" s="11">
        <f>O19*Y19</f>
        <v>1493.7663084376875</v>
      </c>
      <c r="AA19" s="7">
        <v>0</v>
      </c>
      <c r="AB19" s="12">
        <f t="shared" si="2"/>
        <v>0</v>
      </c>
      <c r="AC19" s="11">
        <f>O19*AB19</f>
        <v>0</v>
      </c>
      <c r="AD19" s="5" t="s">
        <v>13</v>
      </c>
    </row>
    <row r="20" spans="1:30" x14ac:dyDescent="0.25">
      <c r="A20" s="21">
        <v>45017</v>
      </c>
      <c r="B20" s="23">
        <v>2</v>
      </c>
      <c r="C20" s="5" t="s">
        <v>32</v>
      </c>
      <c r="D20" s="26">
        <v>0.70916280864197534</v>
      </c>
      <c r="E20" s="56">
        <f>((((24*D20)*30)*60)*60)*100</f>
        <v>183815000.00000003</v>
      </c>
      <c r="F20" s="56">
        <v>14.543890798377046</v>
      </c>
      <c r="G20" s="59">
        <f>Tabela1[[#This Row],[Produção mensal em milésimos]]/Tabela1[[#This Row],[REAL PARA O MÊS]]</f>
        <v>14.543890798377046</v>
      </c>
      <c r="H20" s="56">
        <f>Tabela1[[#This Row],[Produção mensal em milésimos]]/Tabela1[[#This Row],[META PARA O MÊS]]</f>
        <v>12.893869248035918</v>
      </c>
      <c r="I20" s="28">
        <f>(O20*D20)/100</f>
        <v>89628.534398148127</v>
      </c>
      <c r="J20" s="31">
        <f>1-D20</f>
        <v>0.29083719135802466</v>
      </c>
      <c r="K20" s="54">
        <f>(Tabela1[[#This Row],[INDISPONIBILIDADE]]*Tabela1[[#This Row],[REAL PARA O MÊS]])/Tabela1[[#This Row],[DISPONIBILIDADE]]</f>
        <v>5183275.9916220093</v>
      </c>
      <c r="L20" s="52">
        <f>(Tabela1[[#This Row],[QTDE PRODUZIDA]]/30)/60</f>
        <v>20.421036445473245</v>
      </c>
      <c r="M20" s="6">
        <f>(J20*I20)/D20</f>
        <v>36757.865601851838</v>
      </c>
      <c r="N20" s="6">
        <v>292.56111111111107</v>
      </c>
      <c r="O20" s="6">
        <f t="shared" si="1"/>
        <v>12638639.999999998</v>
      </c>
      <c r="P20" s="6">
        <f>220320000/Tabela1[[#This Row],[Coluna4]]</f>
        <v>15148628.592878705</v>
      </c>
      <c r="Q20" s="6">
        <v>330</v>
      </c>
      <c r="R20" s="33">
        <f>N20/Q20</f>
        <v>0.88654882154882142</v>
      </c>
      <c r="S20" s="6">
        <f>Q20*60*24*30</f>
        <v>14256000</v>
      </c>
      <c r="T20" s="14">
        <v>121.41475752926679</v>
      </c>
      <c r="U20" s="48">
        <f>(Tabela1[[#This Row],[% PPM 1]]*Tabela1[[#This Row],[META PARA O MÊS]])</f>
        <v>1730.8887833372276</v>
      </c>
      <c r="V20" s="8">
        <f t="shared" si="0"/>
        <v>1.214147575292668E-4</v>
      </c>
      <c r="W20" s="9">
        <f>O20*V20</f>
        <v>1534.5174110996923</v>
      </c>
      <c r="X20" s="14">
        <v>34.636725307428868</v>
      </c>
      <c r="Y20" s="10">
        <f t="shared" si="3"/>
        <v>3.4636725307428868E-5</v>
      </c>
      <c r="Z20" s="11">
        <f>O20*Y20</f>
        <v>437.76110193948273</v>
      </c>
      <c r="AA20" s="7">
        <v>0</v>
      </c>
      <c r="AB20" s="12">
        <f t="shared" si="2"/>
        <v>0</v>
      </c>
      <c r="AC20" s="11">
        <f>O20*AB20</f>
        <v>0</v>
      </c>
      <c r="AD20" s="5" t="s">
        <v>13</v>
      </c>
    </row>
    <row r="21" spans="1:30" x14ac:dyDescent="0.25">
      <c r="A21" s="21">
        <v>45017</v>
      </c>
      <c r="B21" s="23">
        <v>2</v>
      </c>
      <c r="C21" s="5" t="s">
        <v>33</v>
      </c>
      <c r="D21" s="26">
        <v>0.78045601851851854</v>
      </c>
      <c r="E21" s="56">
        <f>((((24*D21)*30)*60)*60)*100</f>
        <v>202294200.00000003</v>
      </c>
      <c r="F21" s="56">
        <v>15.316128504715355</v>
      </c>
      <c r="G21" s="59">
        <f>Tabela1[[#This Row],[Produção mensal em milésimos]]/Tabela1[[#This Row],[REAL PARA O MÊS]]</f>
        <v>15.316128504715355</v>
      </c>
      <c r="H21" s="56">
        <f>Tabela1[[#This Row],[Produção mensal em milésimos]]/Tabela1[[#This Row],[META PARA O MÊS]]</f>
        <v>14.19010942760943</v>
      </c>
      <c r="I21" s="28">
        <f>(O21*D21)/100</f>
        <v>103082.00656111112</v>
      </c>
      <c r="J21" s="31">
        <f>1-D21</f>
        <v>0.21954398148148146</v>
      </c>
      <c r="K21" s="54">
        <f>(Tabela1[[#This Row],[INDISPONIBILIDADE]]*Tabela1[[#This Row],[REAL PARA O MÊS]])/Tabela1[[#This Row],[DISPONIBILIDADE]]</f>
        <v>3715416.7244340167</v>
      </c>
      <c r="L21" s="52">
        <f>(Tabela1[[#This Row],[QTDE PRODUZIDA]]/30)/60</f>
        <v>16.109551910493828</v>
      </c>
      <c r="M21" s="6">
        <f>(J21*I21)/D21</f>
        <v>28997.193438888891</v>
      </c>
      <c r="N21" s="6">
        <v>305.73888888888888</v>
      </c>
      <c r="O21" s="6">
        <f t="shared" si="1"/>
        <v>13207920</v>
      </c>
      <c r="P21" s="6">
        <f>220320000/Tabela1[[#This Row],[Coluna4]]</f>
        <v>14384836.215768913</v>
      </c>
      <c r="Q21" s="6">
        <v>330</v>
      </c>
      <c r="R21" s="33">
        <f>N21/Q21</f>
        <v>0.92648148148148146</v>
      </c>
      <c r="S21" s="6">
        <f>Q21*60*24*30</f>
        <v>14256000</v>
      </c>
      <c r="T21" s="14">
        <v>41.800123932581187</v>
      </c>
      <c r="U21" s="48">
        <f>(Tabela1[[#This Row],[% PPM 1]]*Tabela1[[#This Row],[META PARA O MÊS]])</f>
        <v>595.90256678287733</v>
      </c>
      <c r="V21" s="8">
        <f t="shared" si="0"/>
        <v>4.1800123932581184E-5</v>
      </c>
      <c r="W21" s="9">
        <f>O21*V21</f>
        <v>552.09269289161762</v>
      </c>
      <c r="X21" s="14">
        <v>48.713630435425401</v>
      </c>
      <c r="Y21" s="10">
        <f t="shared" si="3"/>
        <v>4.87136304354254E-5</v>
      </c>
      <c r="Z21" s="11">
        <f>O21*Y21</f>
        <v>643.40573370066386</v>
      </c>
      <c r="AA21" s="7">
        <v>0</v>
      </c>
      <c r="AB21" s="12">
        <f t="shared" si="2"/>
        <v>0</v>
      </c>
      <c r="AC21" s="11">
        <f>O21*AB21</f>
        <v>0</v>
      </c>
      <c r="AD21" s="5" t="s">
        <v>13</v>
      </c>
    </row>
    <row r="22" spans="1:30" x14ac:dyDescent="0.25">
      <c r="A22" s="21">
        <v>45017</v>
      </c>
      <c r="B22" s="23">
        <v>2</v>
      </c>
      <c r="C22" s="5" t="s">
        <v>34</v>
      </c>
      <c r="D22" s="26">
        <v>0.7885898919753086</v>
      </c>
      <c r="E22" s="56">
        <f>((((24*D22)*30)*60)*60)*100</f>
        <v>204402499.99999997</v>
      </c>
      <c r="F22" s="56">
        <v>15.094635709749358</v>
      </c>
      <c r="G22" s="59">
        <f>Tabela1[[#This Row],[Produção mensal em milésimos]]/Tabela1[[#This Row],[REAL PARA O MÊS]]</f>
        <v>15.094635709749358</v>
      </c>
      <c r="H22" s="56">
        <f>Tabela1[[#This Row],[Produção mensal em milésimos]]/Tabela1[[#This Row],[META PARA O MÊS]]</f>
        <v>14.337998035914701</v>
      </c>
      <c r="I22" s="28">
        <f>(O22*D22)/100</f>
        <v>106786.11163194444</v>
      </c>
      <c r="J22" s="31">
        <f>1-D22</f>
        <v>0.2114101080246914</v>
      </c>
      <c r="K22" s="54">
        <f>(Tabela1[[#This Row],[INDISPONIBILIDADE]]*Tabela1[[#This Row],[REAL PARA O MÊS]])/Tabela1[[#This Row],[DISPONIBILIDADE]]</f>
        <v>3630263.1645894749</v>
      </c>
      <c r="L22" s="52">
        <f>(Tabela1[[#This Row],[QTDE PRODUZIDA]]/30)/60</f>
        <v>15.904382426697534</v>
      </c>
      <c r="M22" s="6">
        <f>(J22*I22)/D22</f>
        <v>28627.888368055563</v>
      </c>
      <c r="N22" s="6">
        <v>313.45833333333331</v>
      </c>
      <c r="O22" s="6">
        <f t="shared" si="1"/>
        <v>13541400</v>
      </c>
      <c r="P22" s="6">
        <f>220320000/Tabela1[[#This Row],[Coluna4]]</f>
        <v>14595913.689901056</v>
      </c>
      <c r="Q22" s="6">
        <v>330</v>
      </c>
      <c r="R22" s="33">
        <f>N22/Q22</f>
        <v>0.94987373737373737</v>
      </c>
      <c r="S22" s="6">
        <f>Q22*60*24*30</f>
        <v>14256000</v>
      </c>
      <c r="T22" s="14">
        <v>42.944334633958057</v>
      </c>
      <c r="U22" s="48">
        <f>(Tabela1[[#This Row],[% PPM 1]]*Tabela1[[#This Row],[META PARA O MÊS]])</f>
        <v>612.21443454170605</v>
      </c>
      <c r="V22" s="8">
        <f t="shared" si="0"/>
        <v>4.2944334633958056E-5</v>
      </c>
      <c r="W22" s="9">
        <f>O22*V22</f>
        <v>581.52641301227959</v>
      </c>
      <c r="X22" s="14">
        <v>38.451375049383373</v>
      </c>
      <c r="Y22" s="10">
        <f t="shared" si="3"/>
        <v>3.845137504938337E-5</v>
      </c>
      <c r="Z22" s="11">
        <f>O22*Y22</f>
        <v>520.68545009371996</v>
      </c>
      <c r="AA22" s="7">
        <v>0</v>
      </c>
      <c r="AB22" s="12">
        <f t="shared" si="2"/>
        <v>0</v>
      </c>
      <c r="AC22" s="11">
        <f>O22*AB22</f>
        <v>0</v>
      </c>
      <c r="AD22" s="5" t="s">
        <v>13</v>
      </c>
    </row>
    <row r="23" spans="1:30" x14ac:dyDescent="0.25">
      <c r="A23" s="21">
        <v>45017</v>
      </c>
      <c r="B23" s="23">
        <v>2</v>
      </c>
      <c r="C23" s="5" t="s">
        <v>35</v>
      </c>
      <c r="D23" s="26">
        <v>0.68077469135802471</v>
      </c>
      <c r="E23" s="56">
        <f>((((24*D23)*30)*60)*60)*100</f>
        <v>176456800.00000003</v>
      </c>
      <c r="F23" s="56">
        <v>13.168024835079548</v>
      </c>
      <c r="G23" s="59">
        <f>Tabela1[[#This Row],[Produção mensal em milésimos]]/Tabela1[[#This Row],[REAL PARA O MÊS]]</f>
        <v>13.168024835079548</v>
      </c>
      <c r="H23" s="56">
        <f>Tabela1[[#This Row],[Produção mensal em milésimos]]/Tabela1[[#This Row],[META PARA O MÊS]]</f>
        <v>11.039589589589591</v>
      </c>
      <c r="I23" s="28">
        <f>(O23*D23)/100</f>
        <v>91226.531740740757</v>
      </c>
      <c r="J23" s="31">
        <f>1-D23</f>
        <v>0.31922530864197529</v>
      </c>
      <c r="K23" s="54">
        <f>(Tabela1[[#This Row],[INDISPONIBILIDADE]]*Tabela1[[#This Row],[REAL PARA O MÊS]])/Tabela1[[#This Row],[DISPONIBILIDADE]]</f>
        <v>6283645.5000884077</v>
      </c>
      <c r="L23" s="52">
        <f>(Tabela1[[#This Row],[QTDE PRODUZIDA]]/30)/60</f>
        <v>23.765260144032926</v>
      </c>
      <c r="M23" s="6">
        <f>(J23*I23)/D23</f>
        <v>42777.468259259265</v>
      </c>
      <c r="N23" s="6">
        <v>310.19444444444451</v>
      </c>
      <c r="O23" s="6">
        <f t="shared" si="1"/>
        <v>13400400.000000004</v>
      </c>
      <c r="P23" s="6">
        <f>220320000/Tabela1[[#This Row],[Coluna4]]</f>
        <v>16731438.675075149</v>
      </c>
      <c r="Q23" s="6">
        <v>370</v>
      </c>
      <c r="R23" s="33">
        <f>N23/Q23</f>
        <v>0.83836336336336359</v>
      </c>
      <c r="S23" s="6">
        <f>Q23*60*24*30</f>
        <v>15984000</v>
      </c>
      <c r="T23" s="14">
        <v>56.343843635609353</v>
      </c>
      <c r="U23" s="48">
        <f>(Tabela1[[#This Row],[% PPM 1]]*Tabela1[[#This Row],[META PARA O MÊS]])</f>
        <v>900.5999966715799</v>
      </c>
      <c r="V23" s="8">
        <f t="shared" si="0"/>
        <v>5.6343843635609355E-5</v>
      </c>
      <c r="W23" s="9">
        <f>O23*V23</f>
        <v>755.03004225461984</v>
      </c>
      <c r="X23" s="14">
        <v>17.185960027849958</v>
      </c>
      <c r="Y23" s="10">
        <f t="shared" si="3"/>
        <v>1.7185960027849957E-5</v>
      </c>
      <c r="Z23" s="11">
        <f>O23*Y23</f>
        <v>230.29873875720062</v>
      </c>
      <c r="AA23" s="7">
        <v>0</v>
      </c>
      <c r="AB23" s="12">
        <f t="shared" si="2"/>
        <v>0</v>
      </c>
      <c r="AC23" s="11">
        <f>O23*AB23</f>
        <v>0</v>
      </c>
      <c r="AD23" s="5" t="s">
        <v>13</v>
      </c>
    </row>
    <row r="24" spans="1:30" x14ac:dyDescent="0.25">
      <c r="A24" s="21">
        <v>45017</v>
      </c>
      <c r="B24" s="23">
        <v>2</v>
      </c>
      <c r="C24" s="5" t="s">
        <v>36</v>
      </c>
      <c r="D24" s="26">
        <v>0.68668672839506173</v>
      </c>
      <c r="E24" s="56">
        <f>((((24*D24)*30)*60)*60)*100</f>
        <v>177989200</v>
      </c>
      <c r="F24" s="56">
        <v>13.295953004171299</v>
      </c>
      <c r="G24" s="59">
        <f>Tabela1[[#This Row],[Produção mensal em milésimos]]/Tabela1[[#This Row],[REAL PARA O MÊS]]</f>
        <v>13.295953004171299</v>
      </c>
      <c r="H24" s="56">
        <f>Tabela1[[#This Row],[Produção mensal em milésimos]]/Tabela1[[#This Row],[META PARA O MÊS]]</f>
        <v>11.135460460460461</v>
      </c>
      <c r="I24" s="28">
        <f>(O24*D24)/100</f>
        <v>91924.829607407417</v>
      </c>
      <c r="J24" s="31">
        <f>1-D24</f>
        <v>0.31331327160493827</v>
      </c>
      <c r="K24" s="54">
        <f>(Tabela1[[#This Row],[INDISPONIBILIDADE]]*Tabela1[[#This Row],[REAL PARA O MÊS]])/Tabela1[[#This Row],[DISPONIBILIDADE]]</f>
        <v>6107933.7430360941</v>
      </c>
      <c r="L24" s="52">
        <f>(Tabela1[[#This Row],[QTDE PRODUZIDA]]/30)/60</f>
        <v>23.301316884773662</v>
      </c>
      <c r="M24" s="6">
        <f>(J24*I24)/D24</f>
        <v>41942.370392592595</v>
      </c>
      <c r="N24" s="6">
        <v>309.87777777777779</v>
      </c>
      <c r="O24" s="6">
        <f t="shared" si="1"/>
        <v>13386720</v>
      </c>
      <c r="P24" s="6">
        <f>220320000/Tabela1[[#This Row],[Coluna4]]</f>
        <v>16570455.681580679</v>
      </c>
      <c r="Q24" s="6">
        <v>370</v>
      </c>
      <c r="R24" s="33">
        <f>N24/Q24</f>
        <v>0.83750750750750758</v>
      </c>
      <c r="S24" s="6">
        <f>Q24*60*24*30</f>
        <v>15984000</v>
      </c>
      <c r="T24" s="14">
        <v>83.504549163275527</v>
      </c>
      <c r="U24" s="48">
        <f>(Tabela1[[#This Row],[% PPM 1]]*Tabela1[[#This Row],[META PARA O MÊS]])</f>
        <v>1334.736713825796</v>
      </c>
      <c r="V24" s="8">
        <f t="shared" si="0"/>
        <v>8.3504549163275528E-5</v>
      </c>
      <c r="W24" s="9">
        <f>O24*V24</f>
        <v>1117.8520183750038</v>
      </c>
      <c r="X24" s="14">
        <v>63.712525526706891</v>
      </c>
      <c r="Y24" s="10">
        <f t="shared" si="3"/>
        <v>6.3712525526706884E-5</v>
      </c>
      <c r="Z24" s="11">
        <f>O24*Y24</f>
        <v>852.90173971887759</v>
      </c>
      <c r="AA24" s="7">
        <v>0</v>
      </c>
      <c r="AB24" s="12">
        <f t="shared" si="2"/>
        <v>0</v>
      </c>
      <c r="AC24" s="11">
        <f>O24*AB24</f>
        <v>0</v>
      </c>
      <c r="AD24" s="5" t="s">
        <v>13</v>
      </c>
    </row>
    <row r="25" spans="1:30" x14ac:dyDescent="0.25">
      <c r="A25" s="21">
        <v>45017</v>
      </c>
      <c r="B25" s="23">
        <v>2</v>
      </c>
      <c r="C25" s="5" t="s">
        <v>37</v>
      </c>
      <c r="D25" s="26">
        <v>0.70381597222222225</v>
      </c>
      <c r="E25" s="56">
        <f>((((24*D25)*30)*60)*60)*100</f>
        <v>182429100</v>
      </c>
      <c r="F25" s="56">
        <v>14.195535655925221</v>
      </c>
      <c r="G25" s="59">
        <f>Tabela1[[#This Row],[Produção mensal em milésimos]]/Tabela1[[#This Row],[REAL PARA O MÊS]]</f>
        <v>14.195535655925221</v>
      </c>
      <c r="H25" s="56">
        <f>Tabela1[[#This Row],[Produção mensal em milésimos]]/Tabela1[[#This Row],[META PARA O MÊS]]</f>
        <v>11.413231981981982</v>
      </c>
      <c r="I25" s="28">
        <f>(O25*D25)/100</f>
        <v>90448.516695833358</v>
      </c>
      <c r="J25" s="31">
        <f>1-D25</f>
        <v>0.29618402777777775</v>
      </c>
      <c r="K25" s="54">
        <f>(Tabela1[[#This Row],[INDISPONIBILIDADE]]*Tabela1[[#This Row],[REAL PARA O MÊS]])/Tabela1[[#This Row],[DISPONIBILIDADE]]</f>
        <v>5408101.6638463931</v>
      </c>
      <c r="L25" s="52">
        <f>(Tabela1[[#This Row],[QTDE PRODUZIDA]]/30)/60</f>
        <v>21.146157391203705</v>
      </c>
      <c r="M25" s="6">
        <f>(J25*I25)/D25</f>
        <v>38063.08330416667</v>
      </c>
      <c r="N25" s="6">
        <v>297.48055555555561</v>
      </c>
      <c r="O25" s="6">
        <f t="shared" si="1"/>
        <v>12851160.000000002</v>
      </c>
      <c r="P25" s="6">
        <f>220320000/Tabela1[[#This Row],[Coluna4]]</f>
        <v>15520372.414269436</v>
      </c>
      <c r="Q25" s="6">
        <v>370</v>
      </c>
      <c r="R25" s="33">
        <f>N25/Q25</f>
        <v>0.80400150150150163</v>
      </c>
      <c r="S25" s="6">
        <f>Q25*60*24*30</f>
        <v>15984000</v>
      </c>
      <c r="T25" s="14">
        <v>64.627739937974482</v>
      </c>
      <c r="U25" s="48">
        <f>(Tabela1[[#This Row],[% PPM 1]]*Tabela1[[#This Row],[META PARA O MÊS]])</f>
        <v>1033.0097951685843</v>
      </c>
      <c r="V25" s="8">
        <f t="shared" si="0"/>
        <v>6.4627739937974488E-5</v>
      </c>
      <c r="W25" s="9">
        <f>O25*V25</f>
        <v>830.54142638130031</v>
      </c>
      <c r="X25" s="14">
        <v>90.414636171504043</v>
      </c>
      <c r="Y25" s="10">
        <f t="shared" si="3"/>
        <v>9.0414636171504045E-5</v>
      </c>
      <c r="Z25" s="11">
        <f>O25*Y25</f>
        <v>1161.9329557817862</v>
      </c>
      <c r="AA25" s="7">
        <v>0</v>
      </c>
      <c r="AB25" s="12">
        <f t="shared" si="2"/>
        <v>0</v>
      </c>
      <c r="AC25" s="11">
        <f>O25*AB25</f>
        <v>0</v>
      </c>
      <c r="AD25" s="5" t="s">
        <v>13</v>
      </c>
    </row>
    <row r="26" spans="1:30" x14ac:dyDescent="0.25">
      <c r="A26" s="21">
        <v>45017</v>
      </c>
      <c r="B26" s="23">
        <v>2</v>
      </c>
      <c r="C26" s="5" t="s">
        <v>38</v>
      </c>
      <c r="D26" s="26">
        <v>0.58882600308641975</v>
      </c>
      <c r="E26" s="56">
        <f>((((24*D26)*30)*60)*60)*100</f>
        <v>152623700</v>
      </c>
      <c r="F26" s="56">
        <v>11.746501225263829</v>
      </c>
      <c r="G26" s="59">
        <f>Tabela1[[#This Row],[Produção mensal em milésimos]]/Tabela1[[#This Row],[REAL PARA O MÊS]]</f>
        <v>11.746501225263829</v>
      </c>
      <c r="H26" s="56">
        <f>Tabela1[[#This Row],[Produção mensal em milésimos]]/Tabela1[[#This Row],[META PARA O MÊS]]</f>
        <v>9.5485297797797806</v>
      </c>
      <c r="I26" s="28">
        <f>(O26*D26)/100</f>
        <v>76506.869172222243</v>
      </c>
      <c r="J26" s="31">
        <f>1-D26</f>
        <v>0.41117399691358025</v>
      </c>
      <c r="K26" s="54">
        <f>(Tabela1[[#This Row],[INDISPONIBILIDADE]]*Tabela1[[#This Row],[REAL PARA O MÊS]])/Tabela1[[#This Row],[DISPONIBILIDADE]]</f>
        <v>9073025.0613502394</v>
      </c>
      <c r="L26" s="52">
        <f>(Tabela1[[#This Row],[QTDE PRODUZIDA]]/30)/60</f>
        <v>29.680183793209888</v>
      </c>
      <c r="M26" s="6">
        <f>(J26*I26)/D26</f>
        <v>53424.330827777798</v>
      </c>
      <c r="N26" s="6">
        <v>300.76666666666671</v>
      </c>
      <c r="O26" s="6">
        <f t="shared" si="1"/>
        <v>12993120.000000004</v>
      </c>
      <c r="P26" s="6">
        <f>220320000/Tabela1[[#This Row],[Coluna4]]</f>
        <v>18756223.302147705</v>
      </c>
      <c r="Q26" s="6">
        <v>370</v>
      </c>
      <c r="R26" s="33">
        <f>N26/Q26</f>
        <v>0.81288288288288302</v>
      </c>
      <c r="S26" s="6">
        <f>Q26*60*24*30</f>
        <v>15984000</v>
      </c>
      <c r="T26" s="14">
        <v>105.4916545590532</v>
      </c>
      <c r="U26" s="48">
        <f>(Tabela1[[#This Row],[% PPM 1]]*Tabela1[[#This Row],[META PARA O MÊS]])</f>
        <v>1686.1786064719063</v>
      </c>
      <c r="V26" s="8">
        <f t="shared" si="0"/>
        <v>1.054916545590532E-4</v>
      </c>
      <c r="W26" s="9">
        <f>O26*V26</f>
        <v>1370.6657266843256</v>
      </c>
      <c r="X26" s="14">
        <v>150.35444811393609</v>
      </c>
      <c r="Y26" s="10">
        <f t="shared" si="3"/>
        <v>1.503544481139361E-4</v>
      </c>
      <c r="Z26" s="11">
        <f>O26*Y26</f>
        <v>1953.573386878146</v>
      </c>
      <c r="AA26" s="7">
        <v>0</v>
      </c>
      <c r="AB26" s="12">
        <f t="shared" si="2"/>
        <v>0</v>
      </c>
      <c r="AC26" s="11">
        <f>O26*AB26</f>
        <v>0</v>
      </c>
      <c r="AD26" s="5" t="s">
        <v>13</v>
      </c>
    </row>
    <row r="27" spans="1:30" x14ac:dyDescent="0.25">
      <c r="A27" s="21">
        <v>45017</v>
      </c>
      <c r="B27" s="23">
        <v>2</v>
      </c>
      <c r="C27" s="5" t="s">
        <v>39</v>
      </c>
      <c r="D27" s="26">
        <v>0.72574189814814805</v>
      </c>
      <c r="E27" s="56">
        <f>((((24*D27)*30)*60)*60)*100</f>
        <v>188112299.99999997</v>
      </c>
      <c r="F27" s="56">
        <v>14.924714854237672</v>
      </c>
      <c r="G27" s="59">
        <f>Tabela1[[#This Row],[Produção mensal em milésimos]]/Tabela1[[#This Row],[REAL PARA O MÊS]]</f>
        <v>14.924714854237672</v>
      </c>
      <c r="H27" s="56">
        <f>Tabela1[[#This Row],[Produção mensal em milésimos]]/Tabela1[[#This Row],[META PARA O MÊS]]</f>
        <v>13.195307239057238</v>
      </c>
      <c r="I27" s="28">
        <f>(O27*D27)/100</f>
        <v>91473.089436111099</v>
      </c>
      <c r="J27" s="31">
        <f>1-D27</f>
        <v>0.27425810185185195</v>
      </c>
      <c r="K27" s="54">
        <f>(Tabela1[[#This Row],[INDISPONIBILIDADE]]*Tabela1[[#This Row],[REAL PARA O MÊS]])/Tabela1[[#This Row],[DISPONIBILIDADE]]</f>
        <v>4763085.9747927198</v>
      </c>
      <c r="L27" s="52">
        <f>(Tabela1[[#This Row],[QTDE PRODUZIDA]]/30)/60</f>
        <v>19.204283646604946</v>
      </c>
      <c r="M27" s="6">
        <f>(J27*I27)/D27</f>
        <v>34567.710563888904</v>
      </c>
      <c r="N27" s="6">
        <v>291.76111111111112</v>
      </c>
      <c r="O27" s="6">
        <f t="shared" si="1"/>
        <v>12604080</v>
      </c>
      <c r="P27" s="6">
        <f>220320000/Tabela1[[#This Row],[Coluna4]]</f>
        <v>14762091.078573812</v>
      </c>
      <c r="Q27" s="6">
        <v>330</v>
      </c>
      <c r="R27" s="33">
        <f>N27/Q27</f>
        <v>0.8841245791245792</v>
      </c>
      <c r="S27" s="6">
        <f>Q27*60*24*30</f>
        <v>14256000</v>
      </c>
      <c r="T27" s="14">
        <v>68.676177834253252</v>
      </c>
      <c r="U27" s="48">
        <f>(Tabela1[[#This Row],[% PPM 1]]*Tabela1[[#This Row],[META PARA O MÊS]])</f>
        <v>979.04759120511437</v>
      </c>
      <c r="V27" s="8">
        <f t="shared" si="0"/>
        <v>6.8676177834253255E-5</v>
      </c>
      <c r="W27" s="9">
        <f>O27*V27</f>
        <v>865.60003951715476</v>
      </c>
      <c r="X27" s="14">
        <v>51.286613538607483</v>
      </c>
      <c r="Y27" s="10">
        <f t="shared" si="3"/>
        <v>5.1286613538607482E-5</v>
      </c>
      <c r="Z27" s="11">
        <f>O27*Y27</f>
        <v>646.42057996969174</v>
      </c>
      <c r="AA27" s="7">
        <v>0</v>
      </c>
      <c r="AB27" s="12">
        <f t="shared" si="2"/>
        <v>0</v>
      </c>
      <c r="AC27" s="11">
        <f>O27*AB27</f>
        <v>0</v>
      </c>
      <c r="AD27" s="5" t="s">
        <v>13</v>
      </c>
    </row>
    <row r="28" spans="1:30" x14ac:dyDescent="0.25">
      <c r="A28" s="21">
        <v>45017</v>
      </c>
      <c r="B28" s="23">
        <v>2</v>
      </c>
      <c r="C28" s="5" t="s">
        <v>40</v>
      </c>
      <c r="D28" s="26">
        <v>0.74829552469135807</v>
      </c>
      <c r="E28" s="56">
        <f>((((24*D28)*30)*60)*60)*100</f>
        <v>193958200</v>
      </c>
      <c r="F28" s="56">
        <v>14.80667023935484</v>
      </c>
      <c r="G28" s="59">
        <f>Tabela1[[#This Row],[Produção mensal em milésimos]]/Tabela1[[#This Row],[REAL PARA O MÊS]]</f>
        <v>14.80667023935484</v>
      </c>
      <c r="H28" s="56">
        <f>Tabela1[[#This Row],[Produção mensal em milésimos]]/Tabela1[[#This Row],[META PARA O MÊS]]</f>
        <v>13.605373176206509</v>
      </c>
      <c r="I28" s="28">
        <f>(O28*D28)/100</f>
        <v>98022.074302314824</v>
      </c>
      <c r="J28" s="31">
        <f>1-D28</f>
        <v>0.25170447530864193</v>
      </c>
      <c r="K28" s="54">
        <f>(Tabela1[[#This Row],[INDISPONIBILIDADE]]*Tabela1[[#This Row],[REAL PARA O MÊS]])/Tabela1[[#This Row],[DISPONIBILIDADE]]</f>
        <v>4406243.8715352062</v>
      </c>
      <c r="L28" s="52">
        <f>(Tabela1[[#This Row],[QTDE PRODUZIDA]]/30)/60</f>
        <v>18.317625387602877</v>
      </c>
      <c r="M28" s="6">
        <f>(J28*I28)/D28</f>
        <v>32971.725697685179</v>
      </c>
      <c r="N28" s="6">
        <v>303.22638888888889</v>
      </c>
      <c r="O28" s="6">
        <f t="shared" si="1"/>
        <v>13099380</v>
      </c>
      <c r="P28" s="6">
        <f>220320000/Tabela1[[#This Row],[Coluna4]]</f>
        <v>14879780.290804924</v>
      </c>
      <c r="Q28" s="6">
        <v>330</v>
      </c>
      <c r="R28" s="33">
        <f>N28/Q28</f>
        <v>0.91886784511784514</v>
      </c>
      <c r="S28" s="6">
        <f>Q28*60*24*30</f>
        <v>14256000</v>
      </c>
      <c r="T28" s="14">
        <v>37.319375104667351</v>
      </c>
      <c r="U28" s="48">
        <f>(Tabela1[[#This Row],[% PPM 1]]*Tabela1[[#This Row],[META PARA O MÊS]])</f>
        <v>532.02501149213776</v>
      </c>
      <c r="V28" s="8">
        <f t="shared" si="0"/>
        <v>3.7319375104667352E-5</v>
      </c>
      <c r="W28" s="9">
        <f>O28*V28</f>
        <v>488.86067585857739</v>
      </c>
      <c r="X28" s="14">
        <v>60.673323676456043</v>
      </c>
      <c r="Y28" s="10">
        <f t="shared" si="3"/>
        <v>6.067332367645604E-5</v>
      </c>
      <c r="Z28" s="11">
        <f>O28*Y28</f>
        <v>794.78292270089469</v>
      </c>
      <c r="AA28" s="7">
        <v>0</v>
      </c>
      <c r="AB28" s="12">
        <f t="shared" si="2"/>
        <v>0</v>
      </c>
      <c r="AC28" s="11">
        <f>O28*AB28</f>
        <v>0</v>
      </c>
      <c r="AD28" s="5" t="s">
        <v>13</v>
      </c>
    </row>
    <row r="29" spans="1:30" x14ac:dyDescent="0.25">
      <c r="A29" s="21">
        <v>45017</v>
      </c>
      <c r="B29" s="23">
        <v>2</v>
      </c>
      <c r="C29" s="5" t="s">
        <v>41</v>
      </c>
      <c r="D29" s="26">
        <v>0.77993479938271604</v>
      </c>
      <c r="E29" s="56">
        <f>((((24*D29)*30)*60)*60)*100</f>
        <v>202159100</v>
      </c>
      <c r="F29" s="56">
        <v>22.680612118968277</v>
      </c>
      <c r="G29" s="59">
        <f>Tabela1[[#This Row],[Produção mensal em milésimos]]/Tabela1[[#This Row],[REAL PARA O MÊS]]</f>
        <v>22.680612118968277</v>
      </c>
      <c r="H29" s="56">
        <f>Tabela1[[#This Row],[Produção mensal em milésimos]]/Tabela1[[#This Row],[META PARA O MÊS]]</f>
        <v>21.270949074074075</v>
      </c>
      <c r="I29" s="28">
        <f>(O29*D29)/100</f>
        <v>69517.928473379638</v>
      </c>
      <c r="J29" s="31">
        <f>1-D29</f>
        <v>0.22006520061728396</v>
      </c>
      <c r="K29" s="54">
        <f>(Tabela1[[#This Row],[INDISPONIBILIDADE]]*Tabela1[[#This Row],[REAL PARA O MÊS]])/Tabela1[[#This Row],[DISPONIBILIDADE]]</f>
        <v>2514962.9869246557</v>
      </c>
      <c r="L29" s="52">
        <f>(Tabela1[[#This Row],[QTDE PRODUZIDA]]/30)/60</f>
        <v>10.897261959233541</v>
      </c>
      <c r="M29" s="6">
        <f>(J29*I29)/D29</f>
        <v>19615.071526620373</v>
      </c>
      <c r="N29" s="6">
        <v>206.32638888888891</v>
      </c>
      <c r="O29" s="6">
        <f t="shared" si="1"/>
        <v>8913300.0000000019</v>
      </c>
      <c r="P29" s="6">
        <f>220320000/Tabela1[[#This Row],[Coluna4]]</f>
        <v>9714023.5388859585</v>
      </c>
      <c r="Q29" s="6">
        <v>220</v>
      </c>
      <c r="R29" s="33">
        <f>N29/Q29</f>
        <v>0.93784722222222239</v>
      </c>
      <c r="S29" s="6">
        <f>Q29*60*24*30</f>
        <v>9504000</v>
      </c>
      <c r="T29" s="14">
        <v>59.41927091487176</v>
      </c>
      <c r="U29" s="48">
        <f>(Tabela1[[#This Row],[% PPM 1]]*Tabela1[[#This Row],[META PARA O MÊS]])</f>
        <v>564.72075077494128</v>
      </c>
      <c r="V29" s="8">
        <f t="shared" si="0"/>
        <v>5.9419270914871762E-5</v>
      </c>
      <c r="W29" s="9">
        <f>O29*V29</f>
        <v>529.62178744552659</v>
      </c>
      <c r="X29" s="14">
        <v>59.775074932326078</v>
      </c>
      <c r="Y29" s="10">
        <f t="shared" si="3"/>
        <v>5.977507493232608E-5</v>
      </c>
      <c r="Z29" s="11">
        <f>O29*Y29</f>
        <v>532.79317539430212</v>
      </c>
      <c r="AA29" s="7">
        <v>0</v>
      </c>
      <c r="AB29" s="12">
        <f t="shared" si="2"/>
        <v>0</v>
      </c>
      <c r="AC29" s="11">
        <f>O29*AB29</f>
        <v>0</v>
      </c>
      <c r="AD29" s="5" t="s">
        <v>13</v>
      </c>
    </row>
    <row r="30" spans="1:30" x14ac:dyDescent="0.25">
      <c r="A30" s="21">
        <v>45017</v>
      </c>
      <c r="B30" s="23">
        <v>2</v>
      </c>
      <c r="C30" s="5" t="s">
        <v>42</v>
      </c>
      <c r="D30" s="26">
        <v>0.71353356481481467</v>
      </c>
      <c r="E30" s="56">
        <f>((((24*D30)*30)*60)*60)*100</f>
        <v>184947899.99999997</v>
      </c>
      <c r="F30" s="56">
        <v>20.882494410947761</v>
      </c>
      <c r="G30" s="59">
        <f>Tabela1[[#This Row],[Produção mensal em milésimos]]/Tabela1[[#This Row],[REAL PARA O MÊS]]</f>
        <v>20.882494410947761</v>
      </c>
      <c r="H30" s="56">
        <f>Tabela1[[#This Row],[Produção mensal em milésimos]]/Tabela1[[#This Row],[META PARA O MÊS]]</f>
        <v>19.460006313131309</v>
      </c>
      <c r="I30" s="28">
        <f>(O30*D30)/100</f>
        <v>63194.813701388892</v>
      </c>
      <c r="J30" s="31">
        <f>1-D30</f>
        <v>0.28646643518518533</v>
      </c>
      <c r="K30" s="54">
        <f>(Tabela1[[#This Row],[INDISPONIBILIDADE]]*Tabela1[[#This Row],[REAL PARA O MÊS]])/Tabela1[[#This Row],[DISPONIBILIDADE]]</f>
        <v>3555710.2776511693</v>
      </c>
      <c r="L30" s="52">
        <f>(Tabela1[[#This Row],[QTDE PRODUZIDA]]/30)/60</f>
        <v>14.095103499228406</v>
      </c>
      <c r="M30" s="6">
        <f>(J30*I30)/D30</f>
        <v>25371.18629861113</v>
      </c>
      <c r="N30" s="6">
        <v>205.01388888888891</v>
      </c>
      <c r="O30" s="6">
        <f t="shared" si="1"/>
        <v>8856600.0000000019</v>
      </c>
      <c r="P30" s="6">
        <f>220320000/Tabela1[[#This Row],[Coluna4]]</f>
        <v>10550463.736003494</v>
      </c>
      <c r="Q30" s="6">
        <v>220</v>
      </c>
      <c r="R30" s="33">
        <f>N30/Q30</f>
        <v>0.93188131313131328</v>
      </c>
      <c r="S30" s="6">
        <f>Q30*60*24*30</f>
        <v>9504000</v>
      </c>
      <c r="T30" s="14">
        <v>64.977715050319773</v>
      </c>
      <c r="U30" s="48">
        <f>(Tabela1[[#This Row],[% PPM 1]]*Tabela1[[#This Row],[META PARA O MÊS]])</f>
        <v>617.54820383823915</v>
      </c>
      <c r="V30" s="8">
        <f t="shared" si="0"/>
        <v>6.4977715050319775E-5</v>
      </c>
      <c r="W30" s="9">
        <f>O30*V30</f>
        <v>575.48163111466226</v>
      </c>
      <c r="X30" s="14">
        <v>118.292763296736</v>
      </c>
      <c r="Y30" s="10">
        <f t="shared" si="3"/>
        <v>1.18292763296736E-4</v>
      </c>
      <c r="Z30" s="11">
        <f>O30*Y30</f>
        <v>1047.6716874138722</v>
      </c>
      <c r="AA30" s="7">
        <v>0</v>
      </c>
      <c r="AB30" s="12">
        <f t="shared" si="2"/>
        <v>0</v>
      </c>
      <c r="AC30" s="11">
        <f>O30*AB30</f>
        <v>0</v>
      </c>
      <c r="AD30" s="5" t="s">
        <v>13</v>
      </c>
    </row>
    <row r="31" spans="1:30" x14ac:dyDescent="0.25">
      <c r="A31" s="21">
        <v>45017</v>
      </c>
      <c r="B31" s="23">
        <v>2</v>
      </c>
      <c r="C31" s="5" t="s">
        <v>43</v>
      </c>
      <c r="D31" s="26">
        <v>0.75982793209876542</v>
      </c>
      <c r="E31" s="56">
        <f>((((24*D31)*30)*60)*60)*100</f>
        <v>196947400</v>
      </c>
      <c r="F31" s="56">
        <v>22.305359246171964</v>
      </c>
      <c r="G31" s="59">
        <f>Tabela1[[#This Row],[Produção mensal em milésimos]]/Tabela1[[#This Row],[REAL PARA O MÊS]]</f>
        <v>22.305359246171964</v>
      </c>
      <c r="H31" s="56">
        <f>Tabela1[[#This Row],[Produção mensal em milésimos]]/Tabela1[[#This Row],[META PARA O MÊS]]</f>
        <v>20.722579966329967</v>
      </c>
      <c r="I31" s="28">
        <f>(O31*D31)/100</f>
        <v>67089.767092592607</v>
      </c>
      <c r="J31" s="31">
        <f>1-D31</f>
        <v>0.24017206790123458</v>
      </c>
      <c r="K31" s="54">
        <f>(Tabela1[[#This Row],[INDISPONIBILIDADE]]*Tabela1[[#This Row],[REAL PARA O MÊS]])/Tabela1[[#This Row],[DISPONIBILIDADE]]</f>
        <v>2790925.683507374</v>
      </c>
      <c r="L31" s="52">
        <f>(Tabela1[[#This Row],[QTDE PRODUZIDA]]/30)/60</f>
        <v>11.781240504115228</v>
      </c>
      <c r="M31" s="6">
        <f>(J31*I31)/D31</f>
        <v>21206.232907407411</v>
      </c>
      <c r="N31" s="6">
        <v>204.38888888888891</v>
      </c>
      <c r="O31" s="6">
        <f t="shared" si="1"/>
        <v>8829600.0000000019</v>
      </c>
      <c r="P31" s="6">
        <f>220320000/Tabela1[[#This Row],[Coluna4]]</f>
        <v>9877446.8309812676</v>
      </c>
      <c r="Q31" s="6">
        <v>220</v>
      </c>
      <c r="R31" s="33">
        <f>N31/Q31</f>
        <v>0.92904040404040411</v>
      </c>
      <c r="S31" s="6">
        <f>Q31*60*24*30</f>
        <v>9504000</v>
      </c>
      <c r="T31" s="14">
        <v>96.081324097989253</v>
      </c>
      <c r="U31" s="48">
        <f>(Tabela1[[#This Row],[% PPM 1]]*Tabela1[[#This Row],[META PARA O MÊS]])</f>
        <v>913.15690422728983</v>
      </c>
      <c r="V31" s="8">
        <f t="shared" si="0"/>
        <v>9.6081324097989254E-5</v>
      </c>
      <c r="W31" s="9">
        <f>O31*V31</f>
        <v>848.35965925560606</v>
      </c>
      <c r="X31" s="14">
        <v>32.447726712266537</v>
      </c>
      <c r="Y31" s="10">
        <f t="shared" si="3"/>
        <v>3.2447726712266538E-5</v>
      </c>
      <c r="Z31" s="11">
        <f>O31*Y31</f>
        <v>286.50044777862871</v>
      </c>
      <c r="AA31" s="7">
        <v>0</v>
      </c>
      <c r="AB31" s="12">
        <f t="shared" si="2"/>
        <v>0</v>
      </c>
      <c r="AC31" s="11">
        <f>O31*AB31</f>
        <v>0</v>
      </c>
      <c r="AD31" s="5" t="s">
        <v>13</v>
      </c>
    </row>
    <row r="32" spans="1:30" x14ac:dyDescent="0.25">
      <c r="A32" s="21">
        <v>45017</v>
      </c>
      <c r="B32" s="23">
        <v>2</v>
      </c>
      <c r="C32" s="5" t="s">
        <v>44</v>
      </c>
      <c r="D32" s="26">
        <v>0.64267052469135799</v>
      </c>
      <c r="E32" s="56">
        <f>((((24*D32)*30)*60)*60)*100</f>
        <v>166580200</v>
      </c>
      <c r="F32" s="56">
        <v>18.813437960227326</v>
      </c>
      <c r="G32" s="59">
        <f>Tabela1[[#This Row],[Produção mensal em milésimos]]/Tabela1[[#This Row],[REAL PARA O MÊS]]</f>
        <v>18.813437960227326</v>
      </c>
      <c r="H32" s="56">
        <f>Tabela1[[#This Row],[Produção mensal em milésimos]]/Tabela1[[#This Row],[META PARA O MÊS]]</f>
        <v>17.527377946127945</v>
      </c>
      <c r="I32" s="28">
        <f>(O32*D32)/100</f>
        <v>56904.104801851849</v>
      </c>
      <c r="J32" s="31">
        <f>1-D32</f>
        <v>0.35732947530864201</v>
      </c>
      <c r="K32" s="54">
        <f>(Tabela1[[#This Row],[INDISPONIBILIDADE]]*Tabela1[[#This Row],[REAL PARA O MÊS]])/Tabela1[[#This Row],[DISPONIBILIDADE]]</f>
        <v>4923066.1719460059</v>
      </c>
      <c r="L32" s="52">
        <f>(Tabela1[[#This Row],[QTDE PRODUZIDA]]/30)/60</f>
        <v>17.577275110082304</v>
      </c>
      <c r="M32" s="6">
        <f>(J32*I32)/D32</f>
        <v>31639.095198148148</v>
      </c>
      <c r="N32" s="6">
        <v>204.96111111111111</v>
      </c>
      <c r="O32" s="6">
        <f t="shared" si="1"/>
        <v>8854320</v>
      </c>
      <c r="P32" s="6">
        <f>220320000/Tabela1[[#This Row],[Coluna4]]</f>
        <v>11710778.246154103</v>
      </c>
      <c r="Q32" s="6">
        <v>220</v>
      </c>
      <c r="R32" s="33">
        <f>N32/Q32</f>
        <v>0.9316414141414141</v>
      </c>
      <c r="S32" s="6">
        <f>Q32*60*24*30</f>
        <v>9504000</v>
      </c>
      <c r="T32" s="14">
        <v>91.111266756815454</v>
      </c>
      <c r="U32" s="48">
        <f>(Tabela1[[#This Row],[% PPM 1]]*Tabela1[[#This Row],[META PARA O MÊS]])</f>
        <v>865.92147925677409</v>
      </c>
      <c r="V32" s="8">
        <f t="shared" si="0"/>
        <v>9.1111266756815451E-5</v>
      </c>
      <c r="W32" s="9">
        <f>O32*V32</f>
        <v>806.72831147020622</v>
      </c>
      <c r="X32" s="14">
        <v>263.18864851165739</v>
      </c>
      <c r="Y32" s="10">
        <f t="shared" si="3"/>
        <v>2.6318864851165738E-4</v>
      </c>
      <c r="Z32" s="11">
        <f>O32*Y32</f>
        <v>2330.3565142897382</v>
      </c>
      <c r="AA32" s="7">
        <v>0</v>
      </c>
      <c r="AB32" s="12">
        <f t="shared" si="2"/>
        <v>0</v>
      </c>
      <c r="AC32" s="11">
        <f>O32*AB32</f>
        <v>0</v>
      </c>
      <c r="AD32" s="5" t="s">
        <v>13</v>
      </c>
    </row>
    <row r="33" spans="1:30" x14ac:dyDescent="0.25">
      <c r="A33" s="21">
        <v>45017</v>
      </c>
      <c r="B33" s="23">
        <v>2</v>
      </c>
      <c r="C33" s="5" t="s">
        <v>45</v>
      </c>
      <c r="D33" s="26">
        <v>0.7820976080246913</v>
      </c>
      <c r="E33" s="56">
        <f>((((24*D33)*30)*60)*60)*100</f>
        <v>202719699.99999997</v>
      </c>
      <c r="F33" s="56">
        <v>2.3579186730872119</v>
      </c>
      <c r="G33" s="59">
        <f>Tabela1[[#This Row],[Produção mensal em milésimos]]/Tabela1[[#This Row],[REAL PARA O MÊS]]</f>
        <v>2.3579186730872119</v>
      </c>
      <c r="H33" s="56">
        <f>Tabela1[[#This Row],[Produção mensal em milésimos]]/Tabela1[[#This Row],[META PARA O MÊS]]</f>
        <v>2.2345645943562609</v>
      </c>
      <c r="I33" s="28">
        <f>(O33*D33)/100</f>
        <v>672400.59752314806</v>
      </c>
      <c r="J33" s="31">
        <f>1-D33</f>
        <v>0.2179023919753087</v>
      </c>
      <c r="K33" s="54">
        <f>(Tabela1[[#This Row],[INDISPONIBILIDADE]]*Tabela1[[#This Row],[REAL PARA O MÊS]])/Tabela1[[#This Row],[DISPONIBILIDADE]]</f>
        <v>23953455.496431779</v>
      </c>
      <c r="L33" s="52">
        <f>(Tabela1[[#This Row],[QTDE PRODUZIDA]]/30)/60</f>
        <v>104.07744582047327</v>
      </c>
      <c r="M33" s="6">
        <f>(J33*I33)/D33</f>
        <v>187339.40247685189</v>
      </c>
      <c r="N33" s="6">
        <v>1990.1388888888889</v>
      </c>
      <c r="O33" s="6">
        <f t="shared" si="1"/>
        <v>85974000</v>
      </c>
      <c r="P33" s="6">
        <f>220320000/Tabela1[[#This Row],[Coluna4]]</f>
        <v>93438337.17196703</v>
      </c>
      <c r="Q33" s="6">
        <v>2100</v>
      </c>
      <c r="R33" s="33">
        <f>N33/Q33</f>
        <v>0.94768518518518519</v>
      </c>
      <c r="S33" s="6">
        <f>Q33*60*24*30</f>
        <v>90720000</v>
      </c>
      <c r="T33" s="7">
        <v>0</v>
      </c>
      <c r="U33" s="48">
        <f>(Tabela1[[#This Row],[% PPM 1]]*Tabela1[[#This Row],[META PARA O MÊS]])</f>
        <v>0</v>
      </c>
      <c r="V33" s="8">
        <f t="shared" si="0"/>
        <v>0</v>
      </c>
      <c r="W33" s="9">
        <f>O33*V33</f>
        <v>0</v>
      </c>
      <c r="X33" s="7">
        <v>0</v>
      </c>
      <c r="Y33" s="10">
        <f t="shared" si="3"/>
        <v>0</v>
      </c>
      <c r="Z33" s="11">
        <f>O33*Y33</f>
        <v>0</v>
      </c>
      <c r="AA33" s="14">
        <v>511.62323137726099</v>
      </c>
      <c r="AB33" s="12">
        <f t="shared" si="2"/>
        <v>5.11623231377261E-4</v>
      </c>
      <c r="AC33" s="11">
        <f>O33*AB33</f>
        <v>43986.295694428634</v>
      </c>
      <c r="AD33" s="5" t="s">
        <v>46</v>
      </c>
    </row>
    <row r="34" spans="1:30" x14ac:dyDescent="0.25">
      <c r="A34" s="21">
        <v>45017</v>
      </c>
      <c r="B34" s="23">
        <v>2</v>
      </c>
      <c r="C34" s="5" t="s">
        <v>47</v>
      </c>
      <c r="D34" s="26">
        <v>0.85105169753086418</v>
      </c>
      <c r="E34" s="56">
        <f>((((24*D34)*30)*60)*60)*100</f>
        <v>220592600</v>
      </c>
      <c r="F34" s="56">
        <v>2.557239572465281</v>
      </c>
      <c r="G34" s="59">
        <f>Tabela1[[#This Row],[Produção mensal em milésimos]]/Tabela1[[#This Row],[REAL PARA O MÊS]]</f>
        <v>2.557239572465281</v>
      </c>
      <c r="H34" s="56">
        <f>Tabela1[[#This Row],[Produção mensal em milésimos]]/Tabela1[[#This Row],[META PARA O MÊS]]</f>
        <v>2.431576278659612</v>
      </c>
      <c r="I34" s="28">
        <f>(O34*D34)/100</f>
        <v>734134.21532407391</v>
      </c>
      <c r="J34" s="31">
        <f>1-D34</f>
        <v>0.14894830246913582</v>
      </c>
      <c r="K34" s="54">
        <f>(Tabela1[[#This Row],[INDISPONIBILIDADE]]*Tabela1[[#This Row],[REAL PARA O MÊS]])/Tabela1[[#This Row],[DISPONIBILIDADE]]</f>
        <v>15097294.917417897</v>
      </c>
      <c r="L34" s="52">
        <f>(Tabela1[[#This Row],[QTDE PRODUZIDA]]/30)/60</f>
        <v>71.380991486625518</v>
      </c>
      <c r="M34" s="6">
        <f>(J34*I34)/D34</f>
        <v>128485.78467592591</v>
      </c>
      <c r="N34" s="6">
        <v>1996.805555555555</v>
      </c>
      <c r="O34" s="6">
        <f t="shared" si="1"/>
        <v>86261999.99999997</v>
      </c>
      <c r="P34" s="6">
        <f>220320000/Tabela1[[#This Row],[Coluna4]]</f>
        <v>86155400.679805189</v>
      </c>
      <c r="Q34" s="6">
        <v>2100</v>
      </c>
      <c r="R34" s="33">
        <f>N34/Q34</f>
        <v>0.95085978835978813</v>
      </c>
      <c r="S34" s="6">
        <f>Q34*60*24*30</f>
        <v>90720000</v>
      </c>
      <c r="T34" s="7">
        <v>0</v>
      </c>
      <c r="U34" s="48">
        <f>(Tabela1[[#This Row],[% PPM 1]]*Tabela1[[#This Row],[META PARA O MÊS]])</f>
        <v>0</v>
      </c>
      <c r="V34" s="8">
        <f t="shared" ref="V34:V66" si="4">T34/1000000</f>
        <v>0</v>
      </c>
      <c r="W34" s="9">
        <f>O34*V34</f>
        <v>0</v>
      </c>
      <c r="X34" s="7">
        <v>0</v>
      </c>
      <c r="Y34" s="10">
        <f t="shared" si="3"/>
        <v>0</v>
      </c>
      <c r="Z34" s="11">
        <f>O34*Y34</f>
        <v>0</v>
      </c>
      <c r="AA34" s="14">
        <v>553.87176214068541</v>
      </c>
      <c r="AB34" s="12">
        <f t="shared" si="2"/>
        <v>5.5387176214068536E-4</v>
      </c>
      <c r="AC34" s="11">
        <f>O34*AB34</f>
        <v>47778.085945779785</v>
      </c>
      <c r="AD34" s="5" t="s">
        <v>46</v>
      </c>
    </row>
    <row r="35" spans="1:30" x14ac:dyDescent="0.25">
      <c r="A35" s="21">
        <v>45017</v>
      </c>
      <c r="B35" s="23">
        <v>2</v>
      </c>
      <c r="C35" s="5" t="s">
        <v>48</v>
      </c>
      <c r="D35" s="26">
        <v>0.94452160493827164</v>
      </c>
      <c r="E35" s="56">
        <f>((((24*D35)*30)*60)*60)*100</f>
        <v>244820000</v>
      </c>
      <c r="F35" s="56">
        <v>2.5657632731769686</v>
      </c>
      <c r="G35" s="59">
        <f>Tabela1[[#This Row],[Produção mensal em milésimos]]/Tabela1[[#This Row],[REAL PARA O MÊS]]</f>
        <v>2.5657632731769686</v>
      </c>
      <c r="H35" s="56">
        <f>Tabela1[[#This Row],[Produção mensal em milésimos]]/Tabela1[[#This Row],[META PARA O MÊS]]</f>
        <v>2.518724279835391</v>
      </c>
      <c r="I35" s="28">
        <f>(O35*D35)/100</f>
        <v>901243.625</v>
      </c>
      <c r="J35" s="31">
        <f>1-D35</f>
        <v>5.5478395061728358E-2</v>
      </c>
      <c r="K35" s="54">
        <f>(Tabela1[[#This Row],[INDISPONIBILIDADE]]*Tabela1[[#This Row],[REAL PARA O MÊS]])/Tabela1[[#This Row],[DISPONIBILIDADE]]</f>
        <v>5604570.0514663793</v>
      </c>
      <c r="L35" s="52">
        <f>(Tabela1[[#This Row],[QTDE PRODUZIDA]]/30)/60</f>
        <v>29.409097222222204</v>
      </c>
      <c r="M35" s="6">
        <f>(J35*I35)/D35</f>
        <v>52936.374999999964</v>
      </c>
      <c r="N35" s="6">
        <v>2208.75</v>
      </c>
      <c r="O35" s="6">
        <f t="shared" si="1"/>
        <v>95418000</v>
      </c>
      <c r="P35" s="6">
        <f>220320000/Tabela1[[#This Row],[Coluna4]]</f>
        <v>85869184.543746427</v>
      </c>
      <c r="Q35" s="6">
        <v>2250</v>
      </c>
      <c r="R35" s="33">
        <f>N35/Q35</f>
        <v>0.98166666666666669</v>
      </c>
      <c r="S35" s="6">
        <f>Q35*60*24*30</f>
        <v>97200000</v>
      </c>
      <c r="T35" s="7">
        <v>0</v>
      </c>
      <c r="U35" s="48">
        <f>(Tabela1[[#This Row],[% PPM 1]]*Tabela1[[#This Row],[META PARA O MÊS]])</f>
        <v>0</v>
      </c>
      <c r="V35" s="8">
        <f t="shared" si="4"/>
        <v>0</v>
      </c>
      <c r="W35" s="9">
        <f>O35*V35</f>
        <v>0</v>
      </c>
      <c r="X35" s="7">
        <v>0</v>
      </c>
      <c r="Y35" s="10">
        <f t="shared" si="3"/>
        <v>0</v>
      </c>
      <c r="Z35" s="11">
        <f>O35*Y35</f>
        <v>0</v>
      </c>
      <c r="AA35" s="7">
        <v>0</v>
      </c>
      <c r="AB35" s="12">
        <f t="shared" si="2"/>
        <v>0</v>
      </c>
      <c r="AC35" s="11">
        <f>O35*AB35</f>
        <v>0</v>
      </c>
      <c r="AD35" s="13" t="s">
        <v>28</v>
      </c>
    </row>
    <row r="36" spans="1:30" x14ac:dyDescent="0.25">
      <c r="A36" s="21">
        <v>45017</v>
      </c>
      <c r="B36" s="23">
        <v>2</v>
      </c>
      <c r="C36" s="5" t="s">
        <v>49</v>
      </c>
      <c r="D36" s="26">
        <v>0.92575925925925928</v>
      </c>
      <c r="E36" s="56">
        <f>((((24*D36)*30)*60)*60)*100</f>
        <v>239956800</v>
      </c>
      <c r="F36" s="56">
        <v>3.3589047998992161</v>
      </c>
      <c r="G36" s="59">
        <f>Tabela1[[#This Row],[Produção mensal em milésimos]]/Tabela1[[#This Row],[REAL PARA O MÊS]]</f>
        <v>3.3589047998992161</v>
      </c>
      <c r="H36" s="56">
        <f>Tabela1[[#This Row],[Produção mensal em milésimos]]/Tabela1[[#This Row],[META PARA O MÊS]]</f>
        <v>2.8484900284900285</v>
      </c>
      <c r="I36" s="28">
        <f>(O36*D36)/100</f>
        <v>661353.15722222195</v>
      </c>
      <c r="J36" s="31">
        <f>1-D36</f>
        <v>7.4240740740740718E-2</v>
      </c>
      <c r="K36" s="54">
        <f>(Tabela1[[#This Row],[INDISPONIBILIDADE]]*Tabela1[[#This Row],[REAL PARA O MÊS]])/Tabela1[[#This Row],[DISPONIBILIDADE]]</f>
        <v>5729010.2418435281</v>
      </c>
      <c r="L36" s="52">
        <f>(Tabela1[[#This Row],[QTDE PRODUZIDA]]/30)/60</f>
        <v>29.464912654320969</v>
      </c>
      <c r="M36" s="6">
        <f>(J36*I36)/D36</f>
        <v>53036.84277777774</v>
      </c>
      <c r="N36" s="6">
        <v>1653.680555555555</v>
      </c>
      <c r="O36" s="6">
        <f t="shared" si="1"/>
        <v>71438999.99999997</v>
      </c>
      <c r="P36" s="6">
        <f>220320000/Tabela1[[#This Row],[Coluna4]]</f>
        <v>65592808.705566972</v>
      </c>
      <c r="Q36" s="6">
        <v>1950</v>
      </c>
      <c r="R36" s="33">
        <f>N36/Q36</f>
        <v>0.84804131054131027</v>
      </c>
      <c r="S36" s="6">
        <f>Q36*60*24*30</f>
        <v>84240000</v>
      </c>
      <c r="T36" s="7">
        <v>0</v>
      </c>
      <c r="U36" s="48">
        <f>(Tabela1[[#This Row],[% PPM 1]]*Tabela1[[#This Row],[META PARA O MÊS]])</f>
        <v>0</v>
      </c>
      <c r="V36" s="8">
        <f t="shared" si="4"/>
        <v>0</v>
      </c>
      <c r="W36" s="9">
        <f>O36*V36</f>
        <v>0</v>
      </c>
      <c r="X36" s="7">
        <v>0</v>
      </c>
      <c r="Y36" s="10">
        <f t="shared" si="3"/>
        <v>0</v>
      </c>
      <c r="Z36" s="11">
        <f>O36*Y36</f>
        <v>0</v>
      </c>
      <c r="AA36" s="7">
        <v>0</v>
      </c>
      <c r="AB36" s="12">
        <f t="shared" si="2"/>
        <v>0</v>
      </c>
      <c r="AC36" s="11">
        <f>O36*AB36</f>
        <v>0</v>
      </c>
      <c r="AD36" s="13" t="s">
        <v>28</v>
      </c>
    </row>
    <row r="37" spans="1:30" x14ac:dyDescent="0.25">
      <c r="A37" s="21">
        <v>45047</v>
      </c>
      <c r="B37" s="23">
        <v>1</v>
      </c>
      <c r="C37" s="5" t="s">
        <v>10</v>
      </c>
      <c r="D37" s="26">
        <v>0.85861822348664452</v>
      </c>
      <c r="E37" s="56">
        <f>((((24*D37)*30)*60)*60)*100</f>
        <v>222553843.52773824</v>
      </c>
      <c r="F37" s="56">
        <v>1.7474813807620886</v>
      </c>
      <c r="G37" s="59">
        <f>Tabela1[[#This Row],[Produção mensal em milésimos]]/Tabela1[[#This Row],[REAL PARA O MÊS]]</f>
        <v>1.7474813807620886</v>
      </c>
      <c r="H37" s="56">
        <f>Tabela1[[#This Row],[Produção mensal em milésimos]]/Tabela1[[#This Row],[META PARA O MÊS]]</f>
        <v>1.6354632828317037</v>
      </c>
      <c r="I37" s="28">
        <f>(O37*D37)/100</f>
        <v>1093509.7098234957</v>
      </c>
      <c r="J37" s="31">
        <f>1-D37</f>
        <v>0.14138177651335548</v>
      </c>
      <c r="K37" s="54">
        <f>(Tabela1[[#This Row],[INDISPONIBILIDADE]]*Tabela1[[#This Row],[REAL PARA O MÊS]])/Tabela1[[#This Row],[DISPONIBILIDADE]]</f>
        <v>20970842.308076613</v>
      </c>
      <c r="L37" s="52">
        <f>(Tabela1[[#This Row],[QTDE PRODUZIDA]]/30)/60</f>
        <v>100.03304093099615</v>
      </c>
      <c r="M37" s="6">
        <f>(J37*I37)/D37</f>
        <v>180059.47367579307</v>
      </c>
      <c r="N37" s="6">
        <v>2948.0768136557608</v>
      </c>
      <c r="O37" s="6">
        <f t="shared" si="1"/>
        <v>127356918.34992886</v>
      </c>
      <c r="P37" s="6">
        <f>220320000/Tabela1[[#This Row],[Coluna4]]</f>
        <v>126078596.55930465</v>
      </c>
      <c r="Q37" s="6">
        <v>3150</v>
      </c>
      <c r="R37" s="33">
        <f>N37/Q37</f>
        <v>0.93589740116055897</v>
      </c>
      <c r="S37" s="6">
        <f>Q37*60*24*30</f>
        <v>136080000</v>
      </c>
      <c r="T37" s="7">
        <v>0</v>
      </c>
      <c r="U37" s="48">
        <f>(Tabela1[[#This Row],[% PPM 1]]*Tabela1[[#This Row],[META PARA O MÊS]])</f>
        <v>0</v>
      </c>
      <c r="V37" s="8">
        <f t="shared" si="4"/>
        <v>0</v>
      </c>
      <c r="W37" s="9">
        <f>O37*V37</f>
        <v>0</v>
      </c>
      <c r="X37" s="7">
        <v>0</v>
      </c>
      <c r="Y37" s="10">
        <f t="shared" si="3"/>
        <v>0</v>
      </c>
      <c r="Z37" s="11">
        <f>O37*Y37</f>
        <v>0</v>
      </c>
      <c r="AA37" s="7">
        <v>0</v>
      </c>
      <c r="AB37" s="12">
        <f t="shared" si="2"/>
        <v>0</v>
      </c>
      <c r="AC37" s="11">
        <f>O37*AB37</f>
        <v>0</v>
      </c>
      <c r="AD37" s="13" t="s">
        <v>11</v>
      </c>
    </row>
    <row r="38" spans="1:30" x14ac:dyDescent="0.25">
      <c r="A38" s="21">
        <v>45047</v>
      </c>
      <c r="B38" s="23">
        <v>1</v>
      </c>
      <c r="C38" s="5" t="s">
        <v>12</v>
      </c>
      <c r="D38" s="26">
        <v>0.4739003477161372</v>
      </c>
      <c r="E38" s="56">
        <f>((((24*D38)*30)*60)*60)*100</f>
        <v>122834970.12802279</v>
      </c>
      <c r="F38" s="56">
        <v>17.730121842689599</v>
      </c>
      <c r="G38" s="59">
        <f>Tabela1[[#This Row],[Produção mensal em milésimos]]/Tabela1[[#This Row],[REAL PARA O MÊS]]</f>
        <v>17.730121842689599</v>
      </c>
      <c r="H38" s="56">
        <f>Tabela1[[#This Row],[Produção mensal em milésimos]]/Tabela1[[#This Row],[META PARA O MÊS]]</f>
        <v>14.965274138404336</v>
      </c>
      <c r="I38" s="28">
        <f>(O38*D38)/100</f>
        <v>32831.999448087736</v>
      </c>
      <c r="J38" s="31">
        <f>1-D38</f>
        <v>0.5260996522838628</v>
      </c>
      <c r="K38" s="54">
        <f>(Tabela1[[#This Row],[INDISPONIBILIDADE]]*Tabela1[[#This Row],[REAL PARA O MÊS]])/Tabela1[[#This Row],[DISPONIBILIDADE]]</f>
        <v>7691150.1839567255</v>
      </c>
      <c r="L38" s="52">
        <f>(Tabela1[[#This Row],[QTDE PRODUZIDA]]/30)/60</f>
        <v>20.249104147300688</v>
      </c>
      <c r="M38" s="6">
        <f>(J38*I38)/D38</f>
        <v>36448.387465141241</v>
      </c>
      <c r="N38" s="6">
        <v>160.37126600284489</v>
      </c>
      <c r="O38" s="6">
        <f t="shared" si="1"/>
        <v>6928038.6913228985</v>
      </c>
      <c r="P38" s="6">
        <f>220320000/Tabela1[[#This Row],[Coluna4]]</f>
        <v>12426310.543987678</v>
      </c>
      <c r="Q38" s="6">
        <v>190</v>
      </c>
      <c r="R38" s="33">
        <f>N38/Q38</f>
        <v>0.84405929475181518</v>
      </c>
      <c r="S38" s="6">
        <f>Q38*60*24*30</f>
        <v>8208000</v>
      </c>
      <c r="T38" s="14">
        <v>97.176098566796512</v>
      </c>
      <c r="U38" s="48">
        <f>(Tabela1[[#This Row],[% PPM 1]]*Tabela1[[#This Row],[META PARA O MÊS]])</f>
        <v>797.62141703626571</v>
      </c>
      <c r="V38" s="8">
        <f t="shared" si="4"/>
        <v>9.7176098566796509E-5</v>
      </c>
      <c r="W38" s="9">
        <f>O38*V38</f>
        <v>673.23977074257391</v>
      </c>
      <c r="X38" s="14">
        <v>337.23705317440118</v>
      </c>
      <c r="Y38" s="10">
        <f t="shared" si="3"/>
        <v>3.3723705317440119E-4</v>
      </c>
      <c r="Z38" s="11">
        <f>O38*Y38</f>
        <v>2336.3913525399689</v>
      </c>
      <c r="AA38" s="7">
        <v>0</v>
      </c>
      <c r="AB38" s="12">
        <f t="shared" si="2"/>
        <v>0</v>
      </c>
      <c r="AC38" s="11">
        <f>O38*AB38</f>
        <v>0</v>
      </c>
      <c r="AD38" s="5" t="s">
        <v>13</v>
      </c>
    </row>
    <row r="39" spans="1:30" x14ac:dyDescent="0.25">
      <c r="A39" s="21">
        <v>45047</v>
      </c>
      <c r="B39" s="23">
        <v>1</v>
      </c>
      <c r="C39" s="5" t="s">
        <v>14</v>
      </c>
      <c r="D39" s="26">
        <v>0.62389007428481114</v>
      </c>
      <c r="E39" s="56">
        <f>((((24*D39)*30)*60)*60)*100</f>
        <v>161712307.25462306</v>
      </c>
      <c r="F39" s="56">
        <v>12.226318462972772</v>
      </c>
      <c r="G39" s="59">
        <f>Tabela1[[#This Row],[Produção mensal em milésimos]]/Tabela1[[#This Row],[REAL PARA O MÊS]]</f>
        <v>12.226318462972772</v>
      </c>
      <c r="H39" s="56">
        <f>Tabela1[[#This Row],[Produção mensal em milésimos]]/Tabela1[[#This Row],[META PARA O MÊS]]</f>
        <v>11.343455896087475</v>
      </c>
      <c r="I39" s="28">
        <f>(O39*D39)/100</f>
        <v>82519.283046160635</v>
      </c>
      <c r="J39" s="31">
        <f>1-D39</f>
        <v>0.37610992571518886</v>
      </c>
      <c r="K39" s="54">
        <f>(Tabela1[[#This Row],[INDISPONIBILIDADE]]*Tabela1[[#This Row],[REAL PARA O MÊS]])/Tabela1[[#This Row],[DISPONIBILIDADE]]</f>
        <v>7973593.444389415</v>
      </c>
      <c r="L39" s="52">
        <f>(Tabela1[[#This Row],[QTDE PRODUZIDA]]/30)/60</f>
        <v>27.636921146316638</v>
      </c>
      <c r="M39" s="6">
        <f>(J39*I39)/D39</f>
        <v>49746.458063369952</v>
      </c>
      <c r="N39" s="6">
        <v>306.17069701280229</v>
      </c>
      <c r="O39" s="6">
        <f t="shared" si="1"/>
        <v>13226574.110953059</v>
      </c>
      <c r="P39" s="6">
        <f>220320000/Tabela1[[#This Row],[Coluna4]]</f>
        <v>18020142.4220411</v>
      </c>
      <c r="Q39" s="6">
        <v>330</v>
      </c>
      <c r="R39" s="33">
        <f>N39/Q39</f>
        <v>0.92778999094788572</v>
      </c>
      <c r="S39" s="6">
        <f>Q39*60*24*30</f>
        <v>14256000</v>
      </c>
      <c r="T39" s="14">
        <v>45.703742528891112</v>
      </c>
      <c r="U39" s="48">
        <f>(Tabela1[[#This Row],[% PPM 1]]*Tabela1[[#This Row],[META PARA O MÊS]])</f>
        <v>651.55255349187178</v>
      </c>
      <c r="V39" s="8">
        <f t="shared" si="4"/>
        <v>4.5703742528891115E-5</v>
      </c>
      <c r="W39" s="9">
        <f>O39*V39</f>
        <v>604.50393770629546</v>
      </c>
      <c r="X39" s="14">
        <v>53.629247013669911</v>
      </c>
      <c r="Y39" s="10">
        <f t="shared" si="3"/>
        <v>5.3629247013669912E-5</v>
      </c>
      <c r="Z39" s="11">
        <f>O39*Y39</f>
        <v>709.33121014091307</v>
      </c>
      <c r="AA39" s="7">
        <v>0</v>
      </c>
      <c r="AB39" s="12">
        <f t="shared" si="2"/>
        <v>0</v>
      </c>
      <c r="AC39" s="11">
        <f>O39*AB39</f>
        <v>0</v>
      </c>
      <c r="AD39" s="5" t="s">
        <v>13</v>
      </c>
    </row>
    <row r="40" spans="1:30" x14ac:dyDescent="0.25">
      <c r="A40" s="21">
        <v>45047</v>
      </c>
      <c r="B40" s="23">
        <v>1</v>
      </c>
      <c r="C40" s="5" t="s">
        <v>15</v>
      </c>
      <c r="D40" s="26">
        <v>0.5191646910067963</v>
      </c>
      <c r="E40" s="56">
        <f>((((24*D40)*30)*60)*60)*100</f>
        <v>134567487.90896159</v>
      </c>
      <c r="F40" s="56">
        <v>9.9645828972555162</v>
      </c>
      <c r="G40" s="59">
        <f>Tabela1[[#This Row],[Produção mensal em milésimos]]/Tabela1[[#This Row],[REAL PARA O MÊS]]</f>
        <v>9.9645828972555162</v>
      </c>
      <c r="H40" s="56">
        <f>Tabela1[[#This Row],[Produção mensal em milésimos]]/Tabela1[[#This Row],[META PARA O MÊS]]</f>
        <v>9.439358018305386</v>
      </c>
      <c r="I40" s="28">
        <f>(O40*D40)/100</f>
        <v>70111.001132881021</v>
      </c>
      <c r="J40" s="31">
        <f>1-D40</f>
        <v>0.4808353089932037</v>
      </c>
      <c r="K40" s="54">
        <f>(Tabela1[[#This Row],[INDISPONIBILIDADE]]*Tabela1[[#This Row],[REAL PARA O MÊS]])/Tabela1[[#This Row],[DISPONIBILIDADE]]</f>
        <v>12507549.325056562</v>
      </c>
      <c r="L40" s="52">
        <f>(Tabela1[[#This Row],[QTDE PRODUZIDA]]/30)/60</f>
        <v>36.074877669973624</v>
      </c>
      <c r="M40" s="6">
        <f>(J40*I40)/D40</f>
        <v>64934.77980595253</v>
      </c>
      <c r="N40" s="6">
        <v>312.60597439544807</v>
      </c>
      <c r="O40" s="6">
        <f t="shared" si="1"/>
        <v>13504578.093883356</v>
      </c>
      <c r="P40" s="6">
        <f>220320000/Tabela1[[#This Row],[Coluna4]]</f>
        <v>22110308.306098931</v>
      </c>
      <c r="Q40" s="6">
        <v>330</v>
      </c>
      <c r="R40" s="33">
        <f>N40/Q40</f>
        <v>0.94729083150135784</v>
      </c>
      <c r="S40" s="6">
        <f>Q40*60*24*30</f>
        <v>14256000</v>
      </c>
      <c r="T40" s="14">
        <v>48.466510547128017</v>
      </c>
      <c r="U40" s="48">
        <f>(Tabela1[[#This Row],[% PPM 1]]*Tabela1[[#This Row],[META PARA O MÊS]])</f>
        <v>690.93857435985706</v>
      </c>
      <c r="V40" s="8">
        <f t="shared" si="4"/>
        <v>4.8466510547128018E-5</v>
      </c>
      <c r="W40" s="9">
        <f>O40*V40</f>
        <v>654.51977662171169</v>
      </c>
      <c r="X40" s="14">
        <v>82.891321776863805</v>
      </c>
      <c r="Y40" s="10">
        <f t="shared" si="3"/>
        <v>8.2891321776863811E-5</v>
      </c>
      <c r="Z40" s="11">
        <f>O40*Y40</f>
        <v>1119.4123282408714</v>
      </c>
      <c r="AA40" s="7">
        <v>0</v>
      </c>
      <c r="AB40" s="12">
        <f t="shared" si="2"/>
        <v>0</v>
      </c>
      <c r="AC40" s="11">
        <f>O40*AB40</f>
        <v>0</v>
      </c>
      <c r="AD40" s="5" t="s">
        <v>13</v>
      </c>
    </row>
    <row r="41" spans="1:30" x14ac:dyDescent="0.25">
      <c r="A41" s="21">
        <v>45047</v>
      </c>
      <c r="B41" s="23">
        <v>1</v>
      </c>
      <c r="C41" s="5" t="s">
        <v>16</v>
      </c>
      <c r="D41" s="26">
        <v>0.49565196775723092</v>
      </c>
      <c r="E41" s="56">
        <f>((((24*D41)*30)*60)*60)*100</f>
        <v>128472990.04267426</v>
      </c>
      <c r="F41" s="56">
        <v>9.7528502920266433</v>
      </c>
      <c r="G41" s="59">
        <f>Tabela1[[#This Row],[Produção mensal em milésimos]]/Tabela1[[#This Row],[REAL PARA O MÊS]]</f>
        <v>9.7528502920266433</v>
      </c>
      <c r="H41" s="56">
        <f>Tabela1[[#This Row],[Produção mensal em milésimos]]/Tabela1[[#This Row],[META PARA O MÊS]]</f>
        <v>9.0118539592223801</v>
      </c>
      <c r="I41" s="28">
        <f>(O41*D41)/100</f>
        <v>65291.569553124296</v>
      </c>
      <c r="J41" s="31">
        <f>1-D41</f>
        <v>0.50434803224276914</v>
      </c>
      <c r="K41" s="54">
        <f>(Tabela1[[#This Row],[INDISPONIBILIDADE]]*Tabela1[[#This Row],[REAL PARA O MÊS]])/Tabela1[[#This Row],[DISPONIBILIDADE]]</f>
        <v>13403979.969240425</v>
      </c>
      <c r="L41" s="52">
        <f>(Tabela1[[#This Row],[QTDE PRODUZIDA]]/30)/60</f>
        <v>36.909494708514018</v>
      </c>
      <c r="M41" s="6">
        <f>(J41*I41)/D41</f>
        <v>66437.09047532524</v>
      </c>
      <c r="N41" s="6">
        <v>304.92745376955912</v>
      </c>
      <c r="O41" s="6">
        <f t="shared" si="1"/>
        <v>13172866.002844954</v>
      </c>
      <c r="P41" s="6">
        <f>220320000/Tabela1[[#This Row],[Coluna4]]</f>
        <v>22590319.07627257</v>
      </c>
      <c r="Q41" s="6">
        <v>330</v>
      </c>
      <c r="R41" s="33">
        <f>N41/Q41</f>
        <v>0.92402258718048214</v>
      </c>
      <c r="S41" s="6">
        <f>Q41*60*24*30</f>
        <v>14256000</v>
      </c>
      <c r="T41" s="14">
        <v>60.866592921984093</v>
      </c>
      <c r="U41" s="48">
        <f>(Tabela1[[#This Row],[% PPM 1]]*Tabela1[[#This Row],[META PARA O MÊS]])</f>
        <v>867.71414869580531</v>
      </c>
      <c r="V41" s="8">
        <f t="shared" si="4"/>
        <v>6.0866592921984097E-5</v>
      </c>
      <c r="W41" s="9">
        <f>O41*V41</f>
        <v>801.78747261100762</v>
      </c>
      <c r="X41" s="14">
        <v>60.065716699326401</v>
      </c>
      <c r="Y41" s="10">
        <f t="shared" si="3"/>
        <v>6.00657166993264E-5</v>
      </c>
      <c r="Z41" s="11">
        <f>O41*Y41</f>
        <v>791.23763744507312</v>
      </c>
      <c r="AA41" s="7">
        <v>0</v>
      </c>
      <c r="AB41" s="12">
        <f t="shared" si="2"/>
        <v>0</v>
      </c>
      <c r="AC41" s="11">
        <f>O41*AB41</f>
        <v>0</v>
      </c>
      <c r="AD41" s="5" t="s">
        <v>13</v>
      </c>
    </row>
    <row r="42" spans="1:30" x14ac:dyDescent="0.25">
      <c r="A42" s="21">
        <v>45047</v>
      </c>
      <c r="B42" s="23">
        <v>1</v>
      </c>
      <c r="C42" s="5" t="s">
        <v>17</v>
      </c>
      <c r="D42" s="26">
        <v>0.55050300300300303</v>
      </c>
      <c r="E42" s="56">
        <f>((((24*D42)*30)*60)*60)*100</f>
        <v>142690378.37837839</v>
      </c>
      <c r="F42" s="56">
        <v>10.845145962844121</v>
      </c>
      <c r="G42" s="59">
        <f>Tabela1[[#This Row],[Produção mensal em milésimos]]/Tabela1[[#This Row],[REAL PARA O MÊS]]</f>
        <v>10.845145962844121</v>
      </c>
      <c r="H42" s="56">
        <f>Tabela1[[#This Row],[Produção mensal em milésimos]]/Tabela1[[#This Row],[META PARA O MÊS]]</f>
        <v>10.00914550914551</v>
      </c>
      <c r="I42" s="28">
        <f>(O42*D42)/100</f>
        <v>72430.082606589538</v>
      </c>
      <c r="J42" s="31">
        <f>1-D42</f>
        <v>0.44949699699699697</v>
      </c>
      <c r="K42" s="54">
        <f>(Tabela1[[#This Row],[INDISPONIBILIDADE]]*Tabela1[[#This Row],[REAL PARA O MÊS]])/Tabela1[[#This Row],[DISPONIBILIDADE]]</f>
        <v>10743020.151207551</v>
      </c>
      <c r="L42" s="52">
        <f>(Tabela1[[#This Row],[QTDE PRODUZIDA]]/30)/60</f>
        <v>32.855915858675182</v>
      </c>
      <c r="M42" s="6">
        <f>(J42*I42)/D42</f>
        <v>59140.648545615324</v>
      </c>
      <c r="N42" s="6">
        <v>304.56187766714089</v>
      </c>
      <c r="O42" s="6">
        <f t="shared" si="1"/>
        <v>13157073.115220487</v>
      </c>
      <c r="P42" s="6">
        <f>220320000/Tabela1[[#This Row],[Coluna4]]</f>
        <v>20315079.276463833</v>
      </c>
      <c r="Q42" s="6">
        <v>330</v>
      </c>
      <c r="R42" s="33">
        <f>N42/Q42</f>
        <v>0.92291478080951783</v>
      </c>
      <c r="S42" s="6">
        <f>Q42*60*24*30</f>
        <v>14256000</v>
      </c>
      <c r="T42" s="14">
        <v>76.674355023637588</v>
      </c>
      <c r="U42" s="48">
        <f>(Tabela1[[#This Row],[% PPM 1]]*Tabela1[[#This Row],[META PARA O MÊS]])</f>
        <v>1093.0696052169774</v>
      </c>
      <c r="V42" s="8">
        <f t="shared" si="4"/>
        <v>7.6674355023637582E-5</v>
      </c>
      <c r="W42" s="9">
        <f>O42*V42</f>
        <v>1008.8100951083729</v>
      </c>
      <c r="X42" s="14">
        <v>44.274351020286304</v>
      </c>
      <c r="Y42" s="10">
        <f t="shared" si="3"/>
        <v>4.42743510202863E-5</v>
      </c>
      <c r="Z42" s="11">
        <f>O42*Y42</f>
        <v>582.52087350284364</v>
      </c>
      <c r="AA42" s="7">
        <v>0</v>
      </c>
      <c r="AB42" s="12">
        <f t="shared" si="2"/>
        <v>0</v>
      </c>
      <c r="AC42" s="11">
        <f>O42*AB42</f>
        <v>0</v>
      </c>
      <c r="AD42" s="5" t="s">
        <v>13</v>
      </c>
    </row>
    <row r="43" spans="1:30" x14ac:dyDescent="0.25">
      <c r="A43" s="21">
        <v>45047</v>
      </c>
      <c r="B43" s="23">
        <v>1</v>
      </c>
      <c r="C43" s="5" t="s">
        <v>18</v>
      </c>
      <c r="D43" s="26">
        <v>0.65712501975659865</v>
      </c>
      <c r="E43" s="56">
        <f>((((24*D43)*30)*60)*60)*100</f>
        <v>170326805.12091035</v>
      </c>
      <c r="F43" s="56">
        <v>12.853137211257849</v>
      </c>
      <c r="G43" s="59">
        <f>Tabela1[[#This Row],[Produção mensal em milésimos]]/Tabela1[[#This Row],[REAL PARA O MÊS]]</f>
        <v>12.853137211257849</v>
      </c>
      <c r="H43" s="56">
        <f>Tabela1[[#This Row],[Produção mensal em milésimos]]/Tabela1[[#This Row],[META PARA O MÊS]]</f>
        <v>11.947727631938156</v>
      </c>
      <c r="I43" s="28">
        <f>(O43*D43)/100</f>
        <v>87080.689593916744</v>
      </c>
      <c r="J43" s="31">
        <f>1-D43</f>
        <v>0.34287498024340135</v>
      </c>
      <c r="K43" s="54">
        <f>(Tabela1[[#This Row],[INDISPONIBILIDADE]]*Tabela1[[#This Row],[REAL PARA O MÊS]])/Tabela1[[#This Row],[DISPONIBILIDADE]]</f>
        <v>6914513.8201160002</v>
      </c>
      <c r="L43" s="52">
        <f>(Tabela1[[#This Row],[QTDE PRODUZIDA]]/30)/60</f>
        <v>25.242777948061118</v>
      </c>
      <c r="M43" s="6">
        <f>(J43*I43)/D43</f>
        <v>45437.00030651001</v>
      </c>
      <c r="N43" s="6">
        <v>306.75391180654339</v>
      </c>
      <c r="O43" s="6">
        <f t="shared" si="1"/>
        <v>13251768.990042675</v>
      </c>
      <c r="P43" s="6">
        <f>220320000/Tabela1[[#This Row],[Coluna4]]</f>
        <v>17141340.388634875</v>
      </c>
      <c r="Q43" s="6">
        <v>330</v>
      </c>
      <c r="R43" s="33">
        <f>N43/Q43</f>
        <v>0.92955730850467688</v>
      </c>
      <c r="S43" s="6">
        <f>Q43*60*24*30</f>
        <v>14256000</v>
      </c>
      <c r="T43" s="14">
        <v>66.531317840017309</v>
      </c>
      <c r="U43" s="48">
        <f>(Tabela1[[#This Row],[% PPM 1]]*Tabela1[[#This Row],[META PARA O MÊS]])</f>
        <v>948.47046712728672</v>
      </c>
      <c r="V43" s="8">
        <f t="shared" si="4"/>
        <v>6.6531317840017303E-5</v>
      </c>
      <c r="W43" s="9">
        <f>O43*V43</f>
        <v>881.65765461901435</v>
      </c>
      <c r="X43" s="14">
        <v>50.254059556117589</v>
      </c>
      <c r="Y43" s="10">
        <f t="shared" si="3"/>
        <v>5.0254059556117589E-5</v>
      </c>
      <c r="Z43" s="11">
        <f>O43*Y43</f>
        <v>665.95518804951689</v>
      </c>
      <c r="AA43" s="7">
        <v>0</v>
      </c>
      <c r="AB43" s="12">
        <f t="shared" si="2"/>
        <v>0</v>
      </c>
      <c r="AC43" s="11">
        <f>O43*AB43</f>
        <v>0</v>
      </c>
      <c r="AD43" s="5" t="s">
        <v>13</v>
      </c>
    </row>
    <row r="44" spans="1:30" x14ac:dyDescent="0.25">
      <c r="A44" s="21">
        <v>45047</v>
      </c>
      <c r="B44" s="23">
        <v>1</v>
      </c>
      <c r="C44" s="5" t="s">
        <v>19</v>
      </c>
      <c r="D44" s="26">
        <v>0.56050932511458829</v>
      </c>
      <c r="E44" s="56">
        <f>((((24*D44)*30)*60)*60)*100</f>
        <v>145284017.06970128</v>
      </c>
      <c r="F44" s="56">
        <v>10.890193477262851</v>
      </c>
      <c r="G44" s="59">
        <f>Tabela1[[#This Row],[Produção mensal em milésimos]]/Tabela1[[#This Row],[REAL PARA O MÊS]]</f>
        <v>10.890193477262851</v>
      </c>
      <c r="H44" s="56">
        <f>Tabela1[[#This Row],[Produção mensal em milésimos]]/Tabela1[[#This Row],[META PARA O MÊS]]</f>
        <v>10.19107863844706</v>
      </c>
      <c r="I44" s="28">
        <f>(O44*D44)/100</f>
        <v>74776.491829731953</v>
      </c>
      <c r="J44" s="31">
        <f>1-D44</f>
        <v>0.43949067488541171</v>
      </c>
      <c r="K44" s="54">
        <f>(Tabela1[[#This Row],[INDISPONIBILIDADE]]*Tabela1[[#This Row],[REAL PARA O MÊS]])/Tabela1[[#This Row],[DISPONIBILIDADE]]</f>
        <v>10460418.648037689</v>
      </c>
      <c r="L44" s="52">
        <f>(Tabela1[[#This Row],[QTDE PRODUZIDA]]/30)/60</f>
        <v>32.573123315709203</v>
      </c>
      <c r="M44" s="6">
        <f>(J44*I44)/D44</f>
        <v>58631.621968276566</v>
      </c>
      <c r="N44" s="6">
        <v>308.81507823613089</v>
      </c>
      <c r="O44" s="6">
        <f t="shared" si="1"/>
        <v>13340811.379800854</v>
      </c>
      <c r="P44" s="6">
        <f>220320000/Tabela1[[#This Row],[Coluna4]]</f>
        <v>20231045.523662761</v>
      </c>
      <c r="Q44" s="6">
        <v>330</v>
      </c>
      <c r="R44" s="33">
        <f>N44/Q44</f>
        <v>0.93580326738221475</v>
      </c>
      <c r="S44" s="6">
        <f>Q44*60*24*30</f>
        <v>14256000</v>
      </c>
      <c r="T44" s="14">
        <v>49.910480235368013</v>
      </c>
      <c r="U44" s="48">
        <f>(Tabela1[[#This Row],[% PPM 1]]*Tabela1[[#This Row],[META PARA O MÊS]])</f>
        <v>711.52380623540637</v>
      </c>
      <c r="V44" s="8">
        <f t="shared" si="4"/>
        <v>4.9910480235368014E-5</v>
      </c>
      <c r="W44" s="9">
        <f>O44*V44</f>
        <v>665.84630269532317</v>
      </c>
      <c r="X44" s="14">
        <v>59.074371688419177</v>
      </c>
      <c r="Y44" s="10">
        <f t="shared" si="3"/>
        <v>5.9074371688419176E-5</v>
      </c>
      <c r="Z44" s="11">
        <f>O44*Y44</f>
        <v>788.10005007544794</v>
      </c>
      <c r="AA44" s="7">
        <v>0</v>
      </c>
      <c r="AB44" s="12">
        <f t="shared" si="2"/>
        <v>0</v>
      </c>
      <c r="AC44" s="11">
        <f>O44*AB44</f>
        <v>0</v>
      </c>
      <c r="AD44" s="5" t="s">
        <v>13</v>
      </c>
    </row>
    <row r="45" spans="1:30" x14ac:dyDescent="0.25">
      <c r="A45" s="21">
        <v>45047</v>
      </c>
      <c r="B45" s="23">
        <v>1</v>
      </c>
      <c r="C45" s="5" t="s">
        <v>20</v>
      </c>
      <c r="D45" s="26">
        <v>0.45579540066382168</v>
      </c>
      <c r="E45" s="56">
        <f>((((24*D45)*30)*60)*60)*100</f>
        <v>118142167.85206257</v>
      </c>
      <c r="F45" s="56">
        <v>9.0570308709150069</v>
      </c>
      <c r="G45" s="59">
        <f>Tabela1[[#This Row],[Produção mensal em milésimos]]/Tabela1[[#This Row],[REAL PARA O MÊS]]</f>
        <v>9.0570308709150069</v>
      </c>
      <c r="H45" s="56">
        <f>Tabela1[[#This Row],[Produção mensal em milésimos]]/Tabela1[[#This Row],[META PARA O MÊS]]</f>
        <v>8.2871891029785747</v>
      </c>
      <c r="I45" s="28">
        <f>(O45*D45)/100</f>
        <v>59455.087985123704</v>
      </c>
      <c r="J45" s="31">
        <f>1-D45</f>
        <v>0.54420459933617837</v>
      </c>
      <c r="K45" s="54">
        <f>(Tabela1[[#This Row],[INDISPONIBILIDADE]]*Tabela1[[#This Row],[REAL PARA O MÊS]])/Tabela1[[#This Row],[DISPONIBILIDADE]]</f>
        <v>15574401.165057167</v>
      </c>
      <c r="L45" s="52">
        <f>(Tabela1[[#This Row],[QTDE PRODUZIDA]]/30)/60</f>
        <v>39.437446772924012</v>
      </c>
      <c r="M45" s="6">
        <f>(J45*I45)/D45</f>
        <v>70987.404191263224</v>
      </c>
      <c r="N45" s="6">
        <v>301.95021337126599</v>
      </c>
      <c r="O45" s="6">
        <f t="shared" si="1"/>
        <v>13044249.217638692</v>
      </c>
      <c r="P45" s="6">
        <f>220320000/Tabela1[[#This Row],[Coluna4]]</f>
        <v>24325852.825291485</v>
      </c>
      <c r="Q45" s="6">
        <v>330</v>
      </c>
      <c r="R45" s="33">
        <f>N45/Q45</f>
        <v>0.9150006465795939</v>
      </c>
      <c r="S45" s="6">
        <f>Q45*60*24*30</f>
        <v>14256000</v>
      </c>
      <c r="T45" s="14">
        <v>40.124356845967611</v>
      </c>
      <c r="U45" s="48">
        <f>(Tabela1[[#This Row],[% PPM 1]]*Tabela1[[#This Row],[META PARA O MÊS]])</f>
        <v>572.01283119611423</v>
      </c>
      <c r="V45" s="8">
        <f t="shared" si="4"/>
        <v>4.0124356845967608E-5</v>
      </c>
      <c r="W45" s="9">
        <f>O45*V45</f>
        <v>523.39211039626866</v>
      </c>
      <c r="X45" s="14">
        <v>65.381206467759725</v>
      </c>
      <c r="Y45" s="10">
        <f t="shared" si="3"/>
        <v>6.5381206467759722E-5</v>
      </c>
      <c r="Z45" s="11">
        <f>O45*Y45</f>
        <v>852.84875131534852</v>
      </c>
      <c r="AA45" s="7">
        <v>0</v>
      </c>
      <c r="AB45" s="12">
        <f t="shared" si="2"/>
        <v>0</v>
      </c>
      <c r="AC45" s="11">
        <f>O45*AB45</f>
        <v>0</v>
      </c>
      <c r="AD45" s="5" t="s">
        <v>13</v>
      </c>
    </row>
    <row r="46" spans="1:30" x14ac:dyDescent="0.25">
      <c r="A46" s="21">
        <v>45047</v>
      </c>
      <c r="B46" s="23">
        <v>1</v>
      </c>
      <c r="C46" s="5" t="s">
        <v>21</v>
      </c>
      <c r="D46" s="26">
        <v>0.61426426426426428</v>
      </c>
      <c r="E46" s="56">
        <f>((((24*D46)*30)*60)*60)*100</f>
        <v>159217297.29729733</v>
      </c>
      <c r="F46" s="56">
        <v>12.153834847695936</v>
      </c>
      <c r="G46" s="59">
        <f>Tabela1[[#This Row],[Produção mensal em milésimos]]/Tabela1[[#This Row],[REAL PARA O MÊS]]</f>
        <v>12.153834847695936</v>
      </c>
      <c r="H46" s="56">
        <f>Tabela1[[#This Row],[Produção mensal em milésimos]]/Tabela1[[#This Row],[META PARA O MÊS]]</f>
        <v>11.16844116844117</v>
      </c>
      <c r="I46" s="28">
        <f>(O46*D46)/100</f>
        <v>80469.660159163424</v>
      </c>
      <c r="J46" s="31">
        <f>1-D46</f>
        <v>0.38573573573573572</v>
      </c>
      <c r="K46" s="54">
        <f>(Tabela1[[#This Row],[INDISPONIBILIDADE]]*Tabela1[[#This Row],[REAL PARA O MÊS]])/Tabela1[[#This Row],[DISPONIBILIDADE]]</f>
        <v>8226432.5585810421</v>
      </c>
      <c r="L46" s="52">
        <f>(Tabela1[[#This Row],[QTDE PRODUZIDA]]/30)/60</f>
        <v>28.073353017313181</v>
      </c>
      <c r="M46" s="6">
        <f>(J46*I46)/D46</f>
        <v>50532.035431163727</v>
      </c>
      <c r="N46" s="6">
        <v>303.24466571834989</v>
      </c>
      <c r="O46" s="6">
        <f t="shared" si="1"/>
        <v>13100169.559032716</v>
      </c>
      <c r="P46" s="6">
        <f>220320000/Tabela1[[#This Row],[Coluna4]]</f>
        <v>18127611.799971692</v>
      </c>
      <c r="Q46" s="6">
        <v>330</v>
      </c>
      <c r="R46" s="33">
        <f>N46/Q46</f>
        <v>0.91892322944954508</v>
      </c>
      <c r="S46" s="6">
        <f>Q46*60*24*30</f>
        <v>14256000</v>
      </c>
      <c r="T46" s="14">
        <v>66.66947600936642</v>
      </c>
      <c r="U46" s="48">
        <f>(Tabela1[[#This Row],[% PPM 1]]*Tabela1[[#This Row],[META PARA O MÊS]])</f>
        <v>950.44004998952778</v>
      </c>
      <c r="V46" s="8">
        <f t="shared" si="4"/>
        <v>6.6669476009366426E-5</v>
      </c>
      <c r="W46" s="9">
        <f>O46*V46</f>
        <v>873.38144013456406</v>
      </c>
      <c r="X46" s="14">
        <v>45.442166430912501</v>
      </c>
      <c r="Y46" s="10">
        <f t="shared" si="3"/>
        <v>4.5442166430912498E-5</v>
      </c>
      <c r="Z46" s="11">
        <f>O46*Y46</f>
        <v>595.30008537473827</v>
      </c>
      <c r="AA46" s="7">
        <v>0</v>
      </c>
      <c r="AB46" s="12">
        <f t="shared" si="2"/>
        <v>0</v>
      </c>
      <c r="AC46" s="11">
        <f>O46*AB46</f>
        <v>0</v>
      </c>
      <c r="AD46" s="5" t="s">
        <v>13</v>
      </c>
    </row>
    <row r="47" spans="1:30" x14ac:dyDescent="0.25">
      <c r="A47" s="21">
        <v>45047</v>
      </c>
      <c r="B47" s="23">
        <v>1</v>
      </c>
      <c r="C47" s="5" t="s">
        <v>22</v>
      </c>
      <c r="D47" s="26">
        <v>0.46051762288604392</v>
      </c>
      <c r="E47" s="56">
        <f>((((24*D47)*30)*60)*60)*100</f>
        <v>119366167.85206257</v>
      </c>
      <c r="F47" s="56">
        <v>8.8524757017551838</v>
      </c>
      <c r="G47" s="59">
        <f>Tabela1[[#This Row],[Produção mensal em milésimos]]/Tabela1[[#This Row],[REAL PARA O MÊS]]</f>
        <v>8.8524757017551838</v>
      </c>
      <c r="H47" s="56">
        <f>Tabela1[[#This Row],[Produção mensal em milésimos]]/Tabela1[[#This Row],[META PARA O MÊS]]</f>
        <v>8.3730476888371612</v>
      </c>
      <c r="I47" s="28">
        <f>(O47*D47)/100</f>
        <v>62095.87659342504</v>
      </c>
      <c r="J47" s="31">
        <f>1-D47</f>
        <v>0.53948237711395608</v>
      </c>
      <c r="K47" s="54">
        <f>(Tabela1[[#This Row],[INDISPONIBILIDADE]]*Tabela1[[#This Row],[REAL PARA O MÊS]])/Tabela1[[#This Row],[DISPONIBILIDADE]]</f>
        <v>15796014.229128297</v>
      </c>
      <c r="L47" s="52">
        <f>(Tabela1[[#This Row],[QTDE PRODUZIDA]]/30)/60</f>
        <v>40.413016243734937</v>
      </c>
      <c r="M47" s="6">
        <f>(J47*I47)/D47</f>
        <v>72743.429238722892</v>
      </c>
      <c r="N47" s="6">
        <v>312.12802275960172</v>
      </c>
      <c r="O47" s="6">
        <f t="shared" si="1"/>
        <v>13483930.583214793</v>
      </c>
      <c r="P47" s="6">
        <f>220320000/Tabela1[[#This Row],[Coluna4]]</f>
        <v>24887953.09049163</v>
      </c>
      <c r="Q47" s="6">
        <v>330</v>
      </c>
      <c r="R47" s="33">
        <f>N47/Q47</f>
        <v>0.94584249321091429</v>
      </c>
      <c r="S47" s="6">
        <f>Q47*60*24*30</f>
        <v>14256000</v>
      </c>
      <c r="T47" s="14">
        <v>33.487863533591288</v>
      </c>
      <c r="U47" s="48">
        <f>(Tabela1[[#This Row],[% PPM 1]]*Tabela1[[#This Row],[META PARA O MÊS]])</f>
        <v>477.40298253487737</v>
      </c>
      <c r="V47" s="8">
        <f t="shared" si="4"/>
        <v>3.3487863533591286E-5</v>
      </c>
      <c r="W47" s="9">
        <f>O47*V47</f>
        <v>451.54802726711495</v>
      </c>
      <c r="X47" s="14">
        <v>123.2161103221613</v>
      </c>
      <c r="Y47" s="10">
        <f t="shared" si="3"/>
        <v>1.2321611032216131E-4</v>
      </c>
      <c r="Z47" s="11">
        <f>O47*Y47</f>
        <v>1661.4374783177589</v>
      </c>
      <c r="AA47" s="7">
        <v>0</v>
      </c>
      <c r="AB47" s="12">
        <f t="shared" si="2"/>
        <v>0</v>
      </c>
      <c r="AC47" s="11">
        <f>O47*AB47</f>
        <v>0</v>
      </c>
      <c r="AD47" s="5" t="s">
        <v>13</v>
      </c>
    </row>
    <row r="48" spans="1:30" x14ac:dyDescent="0.25">
      <c r="A48" s="21">
        <v>45047</v>
      </c>
      <c r="B48" s="23">
        <v>1</v>
      </c>
      <c r="C48" s="5" t="s">
        <v>23</v>
      </c>
      <c r="D48" s="26">
        <v>0.48473249565354831</v>
      </c>
      <c r="E48" s="56">
        <f>((((24*D48)*30)*60)*60)*100</f>
        <v>125642662.87339972</v>
      </c>
      <c r="F48" s="56">
        <v>9.7650284968319152</v>
      </c>
      <c r="G48" s="59">
        <f>Tabela1[[#This Row],[Produção mensal em milésimos]]/Tabela1[[#This Row],[REAL PARA O MÊS]]</f>
        <v>9.7650284968319152</v>
      </c>
      <c r="H48" s="56">
        <f>Tabela1[[#This Row],[Produção mensal em milésimos]]/Tabela1[[#This Row],[META PARA O MÊS]]</f>
        <v>8.8133181027917864</v>
      </c>
      <c r="I48" s="28">
        <f>(O48*D48)/100</f>
        <v>62368.565084002934</v>
      </c>
      <c r="J48" s="31">
        <f>1-D48</f>
        <v>0.51526750434645163</v>
      </c>
      <c r="K48" s="54">
        <f>(Tabela1[[#This Row],[INDISPONIBILIDADE]]*Tabela1[[#This Row],[REAL PARA O MÊS]])/Tabela1[[#This Row],[DISPONIBILIDADE]]</f>
        <v>13677106.745764283</v>
      </c>
      <c r="L48" s="52">
        <f>(Tabela1[[#This Row],[QTDE PRODUZIDA]]/30)/60</f>
        <v>36.831878256635015</v>
      </c>
      <c r="M48" s="6">
        <f>(J48*I48)/D48</f>
        <v>66297.38086194302</v>
      </c>
      <c r="N48" s="6">
        <v>297.83783783783781</v>
      </c>
      <c r="O48" s="6">
        <f t="shared" si="1"/>
        <v>12866594.594594596</v>
      </c>
      <c r="P48" s="6">
        <f>220320000/Tabela1[[#This Row],[Coluna4]]</f>
        <v>22562146.139305051</v>
      </c>
      <c r="Q48" s="6">
        <v>330</v>
      </c>
      <c r="R48" s="33">
        <f>N48/Q48</f>
        <v>0.90253890253890245</v>
      </c>
      <c r="S48" s="6">
        <f>Q48*60*24*30</f>
        <v>14256000</v>
      </c>
      <c r="T48" s="14">
        <v>53.538609284431388</v>
      </c>
      <c r="U48" s="48">
        <f>(Tabela1[[#This Row],[% PPM 1]]*Tabela1[[#This Row],[META PARA O MÊS]])</f>
        <v>763.24641395885385</v>
      </c>
      <c r="V48" s="8">
        <f t="shared" si="4"/>
        <v>5.3538609284431387E-5</v>
      </c>
      <c r="W48" s="9">
        <f>O48*V48</f>
        <v>688.85958082117691</v>
      </c>
      <c r="X48" s="14">
        <v>43.667428197614363</v>
      </c>
      <c r="Y48" s="10">
        <f t="shared" si="3"/>
        <v>4.3667428197614363E-5</v>
      </c>
      <c r="Z48" s="11">
        <f>O48*Y48</f>
        <v>561.85109560727255</v>
      </c>
      <c r="AA48" s="7">
        <v>0</v>
      </c>
      <c r="AB48" s="12">
        <f t="shared" si="2"/>
        <v>0</v>
      </c>
      <c r="AC48" s="11">
        <f>O48*AB48</f>
        <v>0</v>
      </c>
      <c r="AD48" s="5" t="s">
        <v>13</v>
      </c>
    </row>
    <row r="49" spans="1:30" x14ac:dyDescent="0.25">
      <c r="A49" s="21">
        <v>45047</v>
      </c>
      <c r="B49" s="23">
        <v>1</v>
      </c>
      <c r="C49" s="5" t="s">
        <v>24</v>
      </c>
      <c r="D49" s="26">
        <v>0.81720760233918133</v>
      </c>
      <c r="E49" s="56">
        <f>((((24*D49)*30)*60)*60)*100</f>
        <v>211820210.52631581</v>
      </c>
      <c r="F49" s="56">
        <v>3.2080330095784237</v>
      </c>
      <c r="G49" s="59">
        <f>Tabela1[[#This Row],[Produção mensal em milésimos]]/Tabela1[[#This Row],[REAL PARA O MÊS]]</f>
        <v>3.2080330095784237</v>
      </c>
      <c r="H49" s="56">
        <f>Tabela1[[#This Row],[Produção mensal em milésimos]]/Tabela1[[#This Row],[META PARA O MÊS]]</f>
        <v>3.0645285087719301</v>
      </c>
      <c r="I49" s="28">
        <f>(O49*D49)/100</f>
        <v>539586.36290322593</v>
      </c>
      <c r="J49" s="31">
        <f>1-D49</f>
        <v>0.18279239766081867</v>
      </c>
      <c r="K49" s="54">
        <f>(Tabela1[[#This Row],[INDISPONIBILIDADE]]*Tabela1[[#This Row],[REAL PARA O MÊS]])/Tabela1[[#This Row],[DISPONIBILIDADE]]</f>
        <v>14769109.087163199</v>
      </c>
      <c r="L49" s="52">
        <f>(Tabela1[[#This Row],[QTDE PRODUZIDA]]/30)/60</f>
        <v>67.05237903225806</v>
      </c>
      <c r="M49" s="6">
        <f>(J49*I49)/D49</f>
        <v>120694.28225806452</v>
      </c>
      <c r="N49" s="6">
        <v>1528.427419354839</v>
      </c>
      <c r="O49" s="6">
        <f t="shared" si="1"/>
        <v>66028064.516129047</v>
      </c>
      <c r="P49" s="6">
        <f>220320000/Tabela1[[#This Row],[Coluna4]]</f>
        <v>68677597.562798411</v>
      </c>
      <c r="Q49" s="6">
        <v>1600</v>
      </c>
      <c r="R49" s="33">
        <f>N49/Q49</f>
        <v>0.95526713709677435</v>
      </c>
      <c r="S49" s="6">
        <f>Q49*60*24*30</f>
        <v>69120000</v>
      </c>
      <c r="T49" s="7">
        <v>0</v>
      </c>
      <c r="U49" s="48">
        <f>(Tabela1[[#This Row],[% PPM 1]]*Tabela1[[#This Row],[META PARA O MÊS]])</f>
        <v>0</v>
      </c>
      <c r="V49" s="8">
        <f t="shared" si="4"/>
        <v>0</v>
      </c>
      <c r="W49" s="9">
        <f>O49*V49</f>
        <v>0</v>
      </c>
      <c r="X49" s="7">
        <v>0</v>
      </c>
      <c r="Y49" s="10">
        <f t="shared" si="3"/>
        <v>0</v>
      </c>
      <c r="Z49" s="11">
        <f>O49*Y49</f>
        <v>0</v>
      </c>
      <c r="AA49" s="14">
        <v>479.19190886824259</v>
      </c>
      <c r="AB49" s="12">
        <f t="shared" si="2"/>
        <v>4.7919190886824262E-4</v>
      </c>
      <c r="AC49" s="11">
        <f>O49*AB49</f>
        <v>31640.114274359355</v>
      </c>
      <c r="AD49" s="5" t="s">
        <v>25</v>
      </c>
    </row>
    <row r="50" spans="1:30" x14ac:dyDescent="0.25">
      <c r="A50" s="21">
        <v>45047</v>
      </c>
      <c r="B50" s="23">
        <v>1</v>
      </c>
      <c r="C50" s="5" t="s">
        <v>26</v>
      </c>
      <c r="D50" s="26">
        <v>0.825109056424846</v>
      </c>
      <c r="E50" s="56">
        <f>((((24*D50)*30)*60)*60)*100</f>
        <v>213868267.42532006</v>
      </c>
      <c r="F50" s="56">
        <v>3.2822017714137526</v>
      </c>
      <c r="G50" s="59">
        <f>Tabela1[[#This Row],[Produção mensal em milésimos]]/Tabela1[[#This Row],[REAL PARA O MÊS]]</f>
        <v>3.2822017714137526</v>
      </c>
      <c r="H50" s="56">
        <f>Tabela1[[#This Row],[Produção mensal em milésimos]]/Tabela1[[#This Row],[META PARA O MÊS]]</f>
        <v>3.0941589615931719</v>
      </c>
      <c r="I50" s="28">
        <f>(O50*D50)/100</f>
        <v>537641.06116642954</v>
      </c>
      <c r="J50" s="31">
        <f>1-D50</f>
        <v>0.174890943575154</v>
      </c>
      <c r="K50" s="54">
        <f>(Tabela1[[#This Row],[INDISPONIBILIDADE]]*Tabela1[[#This Row],[REAL PARA O MÊS]])/Tabela1[[#This Row],[DISPONIBILIDADE]]</f>
        <v>13811378.986354651</v>
      </c>
      <c r="L50" s="52">
        <f>(Tabela1[[#This Row],[QTDE PRODUZIDA]]/30)/60</f>
        <v>63.310521574205737</v>
      </c>
      <c r="M50" s="6">
        <f>(J50*I50)/D50</f>
        <v>113958.93883357033</v>
      </c>
      <c r="N50" s="6">
        <v>1508.333333333333</v>
      </c>
      <c r="O50" s="6">
        <f t="shared" si="1"/>
        <v>65159999.999999985</v>
      </c>
      <c r="P50" s="6">
        <f>220320000/Tabela1[[#This Row],[Coluna4]]</f>
        <v>67125672.138401449</v>
      </c>
      <c r="Q50" s="6">
        <v>1600</v>
      </c>
      <c r="R50" s="33">
        <f>N50/Q50</f>
        <v>0.94270833333333315</v>
      </c>
      <c r="S50" s="6">
        <f>Q50*60*24*30</f>
        <v>69120000</v>
      </c>
      <c r="T50" s="7">
        <v>0</v>
      </c>
      <c r="U50" s="48">
        <f>(Tabela1[[#This Row],[% PPM 1]]*Tabela1[[#This Row],[META PARA O MÊS]])</f>
        <v>0</v>
      </c>
      <c r="V50" s="8">
        <f t="shared" si="4"/>
        <v>0</v>
      </c>
      <c r="W50" s="9">
        <f>O50*V50</f>
        <v>0</v>
      </c>
      <c r="X50" s="7">
        <v>0</v>
      </c>
      <c r="Y50" s="10">
        <f t="shared" si="3"/>
        <v>0</v>
      </c>
      <c r="Z50" s="11">
        <f>O50*Y50</f>
        <v>0</v>
      </c>
      <c r="AA50" s="14">
        <v>478.81418695446149</v>
      </c>
      <c r="AB50" s="12">
        <f t="shared" si="2"/>
        <v>4.788141869544615E-4</v>
      </c>
      <c r="AC50" s="11">
        <f>O50*AB50</f>
        <v>31199.532421952703</v>
      </c>
      <c r="AD50" s="5" t="s">
        <v>25</v>
      </c>
    </row>
    <row r="51" spans="1:30" x14ac:dyDescent="0.25">
      <c r="A51" s="21">
        <v>45047</v>
      </c>
      <c r="B51" s="23">
        <v>1</v>
      </c>
      <c r="C51" s="5" t="s">
        <v>27</v>
      </c>
      <c r="D51" s="26">
        <v>0.92371937727200881</v>
      </c>
      <c r="E51" s="56">
        <f>((((24*D51)*30)*60)*60)*100</f>
        <v>239428062.58890465</v>
      </c>
      <c r="F51" s="56">
        <v>2.0770777536653111</v>
      </c>
      <c r="G51" s="59">
        <f>Tabela1[[#This Row],[Produção mensal em milésimos]]/Tabela1[[#This Row],[REAL PARA O MÊS]]</f>
        <v>2.0770777536653111</v>
      </c>
      <c r="H51" s="56">
        <f>Tabela1[[#This Row],[Produção mensal em milésimos]]/Tabela1[[#This Row],[META PARA O MÊS]]</f>
        <v>1.8474387545440174</v>
      </c>
      <c r="I51" s="28">
        <f>(O51*D51)/100</f>
        <v>1064786.0460966823</v>
      </c>
      <c r="J51" s="31">
        <f>1-D51</f>
        <v>7.6280622727991187E-2</v>
      </c>
      <c r="K51" s="54">
        <f>(Tabela1[[#This Row],[INDISPONIBILIDADE]]*Tabela1[[#This Row],[REAL PARA O MÊS]])/Tabela1[[#This Row],[DISPONIBILIDADE]]</f>
        <v>9519112.7901710961</v>
      </c>
      <c r="L51" s="52">
        <f>(Tabela1[[#This Row],[QTDE PRODUZIDA]]/30)/60</f>
        <v>48.849938548438104</v>
      </c>
      <c r="M51" s="6">
        <f>(J51*I51)/D51</f>
        <v>87929.889387188581</v>
      </c>
      <c r="N51" s="6">
        <v>2668.3239247311831</v>
      </c>
      <c r="O51" s="6">
        <f t="shared" si="1"/>
        <v>115271593.5483871</v>
      </c>
      <c r="P51" s="6">
        <f>220320000/Tabela1[[#This Row],[Coluna4]]</f>
        <v>106072100.38777448</v>
      </c>
      <c r="Q51" s="6">
        <v>3000</v>
      </c>
      <c r="R51" s="33">
        <f>N51/Q51</f>
        <v>0.88944130824372769</v>
      </c>
      <c r="S51" s="6">
        <f>Q51*60*24*30</f>
        <v>129600000</v>
      </c>
      <c r="T51" s="7">
        <v>0</v>
      </c>
      <c r="U51" s="48">
        <f>(Tabela1[[#This Row],[% PPM 1]]*Tabela1[[#This Row],[META PARA O MÊS]])</f>
        <v>0</v>
      </c>
      <c r="V51" s="8">
        <f t="shared" si="4"/>
        <v>0</v>
      </c>
      <c r="W51" s="9">
        <f>O51*V51</f>
        <v>0</v>
      </c>
      <c r="X51" s="7">
        <v>0</v>
      </c>
      <c r="Y51" s="10">
        <f t="shared" si="3"/>
        <v>0</v>
      </c>
      <c r="Z51" s="11">
        <f>O51*Y51</f>
        <v>0</v>
      </c>
      <c r="AA51" s="7">
        <v>0</v>
      </c>
      <c r="AB51" s="12">
        <f t="shared" si="2"/>
        <v>0</v>
      </c>
      <c r="AC51" s="11">
        <f>O51*AB51</f>
        <v>0</v>
      </c>
      <c r="AD51" s="13" t="s">
        <v>28</v>
      </c>
    </row>
    <row r="52" spans="1:30" x14ac:dyDescent="0.25">
      <c r="A52" s="21">
        <v>45047</v>
      </c>
      <c r="B52" s="23">
        <v>2</v>
      </c>
      <c r="C52" s="5" t="s">
        <v>29</v>
      </c>
      <c r="D52" s="26">
        <v>0.95086336336336341</v>
      </c>
      <c r="E52" s="56">
        <f>((((24*D52)*30)*60)*60)*100</f>
        <v>246463783.78378382</v>
      </c>
      <c r="F52" s="56">
        <v>1.6346375002360483</v>
      </c>
      <c r="G52" s="59">
        <f>Tabela1[[#This Row],[Produção mensal em milésimos]]/Tabela1[[#This Row],[REAL PARA O MÊS]]</f>
        <v>1.6346375002360483</v>
      </c>
      <c r="H52" s="56">
        <f>Tabela1[[#This Row],[Produção mensal em milésimos]]/Tabela1[[#This Row],[META PARA O MÊS]]</f>
        <v>1.6184908312567889</v>
      </c>
      <c r="I52" s="28">
        <f>(O52*D52)/100</f>
        <v>1433671.8835954024</v>
      </c>
      <c r="J52" s="31">
        <f>1-D52</f>
        <v>4.9136636636636588E-2</v>
      </c>
      <c r="K52" s="54">
        <f>(Tabela1[[#This Row],[INDISPONIBILIDADE]]*Tabela1[[#This Row],[REAL PARA O MÊS]])/Tabela1[[#This Row],[DISPONIBILIDADE]]</f>
        <v>7791462.1525427159</v>
      </c>
      <c r="L52" s="52">
        <f>(Tabela1[[#This Row],[QTDE PRODUZIDA]]/30)/60</f>
        <v>41.158977266028437</v>
      </c>
      <c r="M52" s="6">
        <f>(J52*I52)/D52</f>
        <v>74086.159078851197</v>
      </c>
      <c r="N52" s="6">
        <v>3490.1806543385492</v>
      </c>
      <c r="O52" s="6">
        <f t="shared" si="1"/>
        <v>150775804.26742533</v>
      </c>
      <c r="P52" s="6">
        <f>220320000/Tabela1[[#This Row],[Coluna4]]</f>
        <v>134782176.45697281</v>
      </c>
      <c r="Q52" s="6">
        <v>3525</v>
      </c>
      <c r="R52" s="33">
        <f>N52/Q52</f>
        <v>0.99012217144356007</v>
      </c>
      <c r="S52" s="6">
        <f>Q52*60*24*30</f>
        <v>152280000</v>
      </c>
      <c r="T52" s="7">
        <v>0</v>
      </c>
      <c r="U52" s="48">
        <f>(Tabela1[[#This Row],[% PPM 1]]*Tabela1[[#This Row],[META PARA O MÊS]])</f>
        <v>0</v>
      </c>
      <c r="V52" s="8">
        <f t="shared" si="4"/>
        <v>0</v>
      </c>
      <c r="W52" s="9">
        <f>O52*V52</f>
        <v>0</v>
      </c>
      <c r="X52" s="7">
        <v>0</v>
      </c>
      <c r="Y52" s="10">
        <f t="shared" si="3"/>
        <v>0</v>
      </c>
      <c r="Z52" s="11">
        <f>O52*Y52</f>
        <v>0</v>
      </c>
      <c r="AA52" s="7">
        <v>0</v>
      </c>
      <c r="AB52" s="12">
        <f t="shared" si="2"/>
        <v>0</v>
      </c>
      <c r="AC52" s="11">
        <f>O52*AB52</f>
        <v>0</v>
      </c>
      <c r="AD52" s="13" t="s">
        <v>11</v>
      </c>
    </row>
    <row r="53" spans="1:30" x14ac:dyDescent="0.25">
      <c r="A53" s="21">
        <v>45047</v>
      </c>
      <c r="B53" s="23">
        <v>2</v>
      </c>
      <c r="C53" s="5" t="s">
        <v>30</v>
      </c>
      <c r="D53" s="26">
        <v>0.97828394183657341</v>
      </c>
      <c r="E53" s="56">
        <f>((((24*D53)*30)*60)*60)*100</f>
        <v>253571197.72403985</v>
      </c>
      <c r="F53" s="56">
        <v>0</v>
      </c>
      <c r="G53" s="59">
        <v>0</v>
      </c>
      <c r="H53" s="56">
        <f>Tabela1[[#This Row],[Produção mensal em milésimos]]/Tabela1[[#This Row],[META PARA O MÊS]]</f>
        <v>5.4349107879809635</v>
      </c>
      <c r="I53" s="28">
        <f>(O53*D53)/100</f>
        <v>0</v>
      </c>
      <c r="J53" s="31">
        <f>1-D53</f>
        <v>2.1716058163426588E-2</v>
      </c>
      <c r="K53" s="54">
        <f>(Tabela1[[#This Row],[INDISPONIBILIDADE]]*Tabela1[[#This Row],[REAL PARA O MÊS]])/Tabela1[[#This Row],[DISPONIBILIDADE]]</f>
        <v>0</v>
      </c>
      <c r="L53" s="52">
        <f>(Tabela1[[#This Row],[QTDE PRODUZIDA]]/30)/60</f>
        <v>0</v>
      </c>
      <c r="M53" s="6">
        <f>(J53*I53)/D53</f>
        <v>0</v>
      </c>
      <c r="N53" s="6">
        <v>0</v>
      </c>
      <c r="O53" s="6">
        <f t="shared" si="1"/>
        <v>0</v>
      </c>
      <c r="P53" s="6">
        <v>0</v>
      </c>
      <c r="Q53" s="6">
        <v>1080</v>
      </c>
      <c r="R53" s="33">
        <f>N53/Q53</f>
        <v>0</v>
      </c>
      <c r="S53" s="6">
        <f>Q53*60*24*30</f>
        <v>46656000</v>
      </c>
      <c r="T53" s="7">
        <v>0</v>
      </c>
      <c r="U53" s="48">
        <f>(Tabela1[[#This Row],[% PPM 1]]*Tabela1[[#This Row],[META PARA O MÊS]])</f>
        <v>0</v>
      </c>
      <c r="V53" s="8">
        <f t="shared" si="4"/>
        <v>0</v>
      </c>
      <c r="W53" s="9">
        <f>O53*V53</f>
        <v>0</v>
      </c>
      <c r="X53" s="7">
        <v>0</v>
      </c>
      <c r="Y53" s="10">
        <f t="shared" si="3"/>
        <v>0</v>
      </c>
      <c r="Z53" s="11">
        <f>O53*Y53</f>
        <v>0</v>
      </c>
      <c r="AA53" s="7">
        <v>0</v>
      </c>
      <c r="AB53" s="12">
        <f t="shared" si="2"/>
        <v>0</v>
      </c>
      <c r="AC53" s="11">
        <f>O53*AB53</f>
        <v>0</v>
      </c>
      <c r="AD53" s="13" t="s">
        <v>11</v>
      </c>
    </row>
    <row r="54" spans="1:30" x14ac:dyDescent="0.25">
      <c r="A54" s="21">
        <v>45047</v>
      </c>
      <c r="B54" s="23">
        <v>2</v>
      </c>
      <c r="C54" s="5" t="s">
        <v>31</v>
      </c>
      <c r="D54" s="26">
        <v>0.64983799589062741</v>
      </c>
      <c r="E54" s="56">
        <f>((((24*D54)*30)*60)*60)*100</f>
        <v>168438008.53485063</v>
      </c>
      <c r="F54" s="56">
        <v>12.716266453879648</v>
      </c>
      <c r="G54" s="59">
        <f>Tabela1[[#This Row],[Produção mensal em milésimos]]/Tabela1[[#This Row],[REAL PARA O MÊS]]</f>
        <v>12.716266453879648</v>
      </c>
      <c r="H54" s="56">
        <f>Tabela1[[#This Row],[Produção mensal em milésimos]]/Tabela1[[#This Row],[META PARA O MÊS]]</f>
        <v>11.815236288920499</v>
      </c>
      <c r="I54" s="28">
        <f>(O54*D54)/100</f>
        <v>86076.694205083288</v>
      </c>
      <c r="J54" s="31">
        <f>1-D54</f>
        <v>0.35016200410937259</v>
      </c>
      <c r="K54" s="54">
        <f>(Tabela1[[#This Row],[INDISPONIBILIDADE]]*Tabela1[[#This Row],[REAL PARA O MÊS]])/Tabela1[[#This Row],[DISPONIBILIDADE]]</f>
        <v>7137471.6623257371</v>
      </c>
      <c r="L54" s="52">
        <f>(Tabela1[[#This Row],[QTDE PRODUZIDA]]/30)/60</f>
        <v>25.767779337621679</v>
      </c>
      <c r="M54" s="6">
        <f>(J54*I54)/D54</f>
        <v>46382.002807719022</v>
      </c>
      <c r="N54" s="6">
        <v>306.61735419630162</v>
      </c>
      <c r="O54" s="6">
        <f t="shared" si="1"/>
        <v>13245869.701280231</v>
      </c>
      <c r="P54" s="6">
        <f>220320000/Tabela1[[#This Row],[Coluna4]]</f>
        <v>17325840.159065071</v>
      </c>
      <c r="Q54" s="6">
        <v>330</v>
      </c>
      <c r="R54" s="33">
        <f>N54/Q54</f>
        <v>0.92914349756455039</v>
      </c>
      <c r="S54" s="6">
        <f>Q54*60*24*30</f>
        <v>14256000</v>
      </c>
      <c r="T54" s="14">
        <v>44.537618249543733</v>
      </c>
      <c r="U54" s="48">
        <f>(Tabela1[[#This Row],[% PPM 1]]*Tabela1[[#This Row],[META PARA O MÊS]])</f>
        <v>634.9282857654955</v>
      </c>
      <c r="V54" s="8">
        <f t="shared" si="4"/>
        <v>4.4537618249543734E-5</v>
      </c>
      <c r="W54" s="9">
        <f>O54*V54</f>
        <v>589.93948813881684</v>
      </c>
      <c r="X54" s="14">
        <v>150.1925520532059</v>
      </c>
      <c r="Y54" s="10">
        <f t="shared" si="3"/>
        <v>1.5019255205320591E-4</v>
      </c>
      <c r="Z54" s="11">
        <f>O54*Y54</f>
        <v>1989.430974599514</v>
      </c>
      <c r="AA54" s="7">
        <v>0</v>
      </c>
      <c r="AB54" s="12">
        <f t="shared" si="2"/>
        <v>0</v>
      </c>
      <c r="AC54" s="11">
        <f>O54*AB54</f>
        <v>0</v>
      </c>
      <c r="AD54" s="5" t="s">
        <v>13</v>
      </c>
    </row>
    <row r="55" spans="1:30" x14ac:dyDescent="0.25">
      <c r="A55" s="21">
        <v>45047</v>
      </c>
      <c r="B55" s="23">
        <v>2</v>
      </c>
      <c r="C55" s="5" t="s">
        <v>32</v>
      </c>
      <c r="D55" s="26">
        <v>0.7923000632211159</v>
      </c>
      <c r="E55" s="56">
        <f>((((24*D55)*30)*60)*60)*100</f>
        <v>205364176.38691324</v>
      </c>
      <c r="F55" s="56">
        <v>14.787722038588219</v>
      </c>
      <c r="G55" s="59">
        <f>Tabela1[[#This Row],[Produção mensal em milésimos]]/Tabela1[[#This Row],[REAL PARA O MÊS]]</f>
        <v>14.787722038588219</v>
      </c>
      <c r="H55" s="56">
        <f>Tabela1[[#This Row],[Produção mensal em milésimos]]/Tabela1[[#This Row],[META PARA O MÊS]]</f>
        <v>14.40545569492938</v>
      </c>
      <c r="I55" s="28">
        <f>(O55*D55)/100</f>
        <v>110030.50335279202</v>
      </c>
      <c r="J55" s="31">
        <f>1-D55</f>
        <v>0.2076999367788841</v>
      </c>
      <c r="K55" s="54">
        <f>(Tabela1[[#This Row],[INDISPONIBILIDADE]]*Tabela1[[#This Row],[REAL PARA O MÊS]])/Tabela1[[#This Row],[DISPONIBILIDADE]]</f>
        <v>3640575.8420805736</v>
      </c>
      <c r="L55" s="52">
        <f>(Tabela1[[#This Row],[QTDE PRODUZIDA]]/30)/60</f>
        <v>16.024602610231696</v>
      </c>
      <c r="M55" s="6">
        <f>(J55*I55)/D55</f>
        <v>28844.28469841705</v>
      </c>
      <c r="N55" s="6">
        <v>321.46941678520619</v>
      </c>
      <c r="O55" s="6">
        <f t="shared" si="1"/>
        <v>13887478.805120908</v>
      </c>
      <c r="P55" s="6">
        <f>220320000/Tabela1[[#This Row],[Coluna4]]</f>
        <v>14898846.450121259</v>
      </c>
      <c r="Q55" s="6">
        <v>330</v>
      </c>
      <c r="R55" s="33">
        <f>N55/Q55</f>
        <v>0.97414974783395814</v>
      </c>
      <c r="S55" s="6">
        <f>Q55*60*24*30</f>
        <v>14256000</v>
      </c>
      <c r="T55" s="14">
        <v>43.154199892397003</v>
      </c>
      <c r="U55" s="48">
        <f>(Tabela1[[#This Row],[% PPM 1]]*Tabela1[[#This Row],[META PARA O MÊS]])</f>
        <v>615.20627366601161</v>
      </c>
      <c r="V55" s="8">
        <f t="shared" si="4"/>
        <v>4.3154199892397001E-5</v>
      </c>
      <c r="W55" s="9">
        <f>O55*V55</f>
        <v>599.30303635761436</v>
      </c>
      <c r="X55" s="14">
        <v>15.09909928515019</v>
      </c>
      <c r="Y55" s="10">
        <f t="shared" si="3"/>
        <v>1.5099099285150191E-5</v>
      </c>
      <c r="Z55" s="11">
        <f>O55*Y55</f>
        <v>209.68842129893952</v>
      </c>
      <c r="AA55" s="7">
        <v>0</v>
      </c>
      <c r="AB55" s="12">
        <f t="shared" si="2"/>
        <v>0</v>
      </c>
      <c r="AC55" s="11">
        <f>O55*AB55</f>
        <v>0</v>
      </c>
      <c r="AD55" s="5" t="s">
        <v>13</v>
      </c>
    </row>
    <row r="56" spans="1:30" x14ac:dyDescent="0.25">
      <c r="A56" s="21">
        <v>45047</v>
      </c>
      <c r="B56" s="23">
        <v>2</v>
      </c>
      <c r="C56" s="5" t="s">
        <v>33</v>
      </c>
      <c r="D56" s="26">
        <v>0.81245614035087721</v>
      </c>
      <c r="E56" s="56">
        <f>((((24*D56)*30)*60)*60)*100</f>
        <v>210588631.57894737</v>
      </c>
      <c r="F56" s="56">
        <v>15.258445276566945</v>
      </c>
      <c r="G56" s="59">
        <f>Tabela1[[#This Row],[Produção mensal em milésimos]]/Tabela1[[#This Row],[REAL PARA O MÊS]]</f>
        <v>15.258445276566945</v>
      </c>
      <c r="H56" s="56">
        <f>Tabela1[[#This Row],[Produção mensal em milésimos]]/Tabela1[[#This Row],[META PARA O MÊS]]</f>
        <v>14.771929824561404</v>
      </c>
      <c r="I56" s="28">
        <f>(O56*D56)/100</f>
        <v>112130.70775773002</v>
      </c>
      <c r="J56" s="31">
        <f>1-D56</f>
        <v>0.18754385964912279</v>
      </c>
      <c r="K56" s="54">
        <f>(Tabela1[[#This Row],[INDISPONIBILIDADE]]*Tabela1[[#This Row],[REAL PARA O MÊS]])/Tabela1[[#This Row],[DISPONIBILIDADE]]</f>
        <v>3185866.4195432286</v>
      </c>
      <c r="L56" s="52">
        <f>(Tabela1[[#This Row],[QTDE PRODUZIDA]]/30)/60</f>
        <v>14.379870749419776</v>
      </c>
      <c r="M56" s="6">
        <f>(J56*I56)/D56</f>
        <v>25883.767348955596</v>
      </c>
      <c r="N56" s="6">
        <v>319.47795163584641</v>
      </c>
      <c r="O56" s="6">
        <f t="shared" si="1"/>
        <v>13801447.510668563</v>
      </c>
      <c r="P56" s="6">
        <f>220320000/Tabela1[[#This Row],[Coluna4]]</f>
        <v>14439216.840680024</v>
      </c>
      <c r="Q56" s="6">
        <v>330</v>
      </c>
      <c r="R56" s="33">
        <f>N56/Q56</f>
        <v>0.96811500495711034</v>
      </c>
      <c r="S56" s="6">
        <f>Q56*60*24*30</f>
        <v>14256000</v>
      </c>
      <c r="T56" s="14">
        <v>30.78245459096215</v>
      </c>
      <c r="U56" s="48">
        <f>(Tabela1[[#This Row],[% PPM 1]]*Tabela1[[#This Row],[META PARA O MÊS]])</f>
        <v>438.8346726487564</v>
      </c>
      <c r="V56" s="8">
        <f t="shared" si="4"/>
        <v>3.0782454590962148E-5</v>
      </c>
      <c r="W56" s="9">
        <f>O56*V56</f>
        <v>424.84243128670261</v>
      </c>
      <c r="X56" s="14">
        <v>30.78245459096215</v>
      </c>
      <c r="Y56" s="10">
        <f t="shared" si="3"/>
        <v>3.0782454590962148E-5</v>
      </c>
      <c r="Z56" s="11">
        <f>O56*Y56</f>
        <v>424.84243128670261</v>
      </c>
      <c r="AA56" s="7">
        <v>0</v>
      </c>
      <c r="AB56" s="12">
        <f t="shared" si="2"/>
        <v>0</v>
      </c>
      <c r="AC56" s="11">
        <f>O56*AB56</f>
        <v>0</v>
      </c>
      <c r="AD56" s="5" t="s">
        <v>13</v>
      </c>
    </row>
    <row r="57" spans="1:30" x14ac:dyDescent="0.25">
      <c r="A57" s="21">
        <v>45047</v>
      </c>
      <c r="B57" s="23">
        <v>2</v>
      </c>
      <c r="C57" s="5" t="s">
        <v>34</v>
      </c>
      <c r="D57" s="26">
        <v>0.75857436383752175</v>
      </c>
      <c r="E57" s="56">
        <f>((((24*D57)*30)*60)*60)*100</f>
        <v>196622475.10668564</v>
      </c>
      <c r="F57" s="56">
        <v>14.37793954644858</v>
      </c>
      <c r="G57" s="59">
        <f>Tabela1[[#This Row],[Produção mensal em milésimos]]/Tabela1[[#This Row],[REAL PARA O MÊS]]</f>
        <v>14.37793954644858</v>
      </c>
      <c r="H57" s="56">
        <f>Tabela1[[#This Row],[Produção mensal em milésimos]]/Tabela1[[#This Row],[META PARA O MÊS]]</f>
        <v>13.792261160682214</v>
      </c>
      <c r="I57" s="28">
        <f>(O57*D57)/100</f>
        <v>103737.23473267382</v>
      </c>
      <c r="J57" s="31">
        <f>1-D57</f>
        <v>0.24142563616247825</v>
      </c>
      <c r="K57" s="54">
        <f>(Tabela1[[#This Row],[INDISPONIBILIDADE]]*Tabela1[[#This Row],[REAL PARA O MÊS]])/Tabela1[[#This Row],[DISPONIBILIDADE]]</f>
        <v>4352329.1144155152</v>
      </c>
      <c r="L57" s="52">
        <f>(Tabela1[[#This Row],[QTDE PRODUZIDA]]/30)/60</f>
        <v>18.342029384329297</v>
      </c>
      <c r="M57" s="6">
        <f>(J57*I57)/D57</f>
        <v>33015.652891792735</v>
      </c>
      <c r="N57" s="6">
        <v>316.55761024182078</v>
      </c>
      <c r="O57" s="6">
        <f t="shared" si="1"/>
        <v>13675288.762446657</v>
      </c>
      <c r="P57" s="6">
        <f>220320000/Tabela1[[#This Row],[Coluna4]]</f>
        <v>15323475.195332846</v>
      </c>
      <c r="Q57" s="6">
        <v>330</v>
      </c>
      <c r="R57" s="33">
        <f>N57/Q57</f>
        <v>0.95926548558127511</v>
      </c>
      <c r="S57" s="6">
        <f>Q57*60*24*30</f>
        <v>14256000</v>
      </c>
      <c r="T57" s="14">
        <v>45.035603590426049</v>
      </c>
      <c r="U57" s="48">
        <f>(Tabela1[[#This Row],[% PPM 1]]*Tabela1[[#This Row],[META PARA O MÊS]])</f>
        <v>642.02756478511378</v>
      </c>
      <c r="V57" s="8">
        <f t="shared" si="4"/>
        <v>4.5035603590426052E-5</v>
      </c>
      <c r="W57" s="9">
        <f>O57*V57</f>
        <v>615.87488369015568</v>
      </c>
      <c r="X57" s="14">
        <v>53.124037938152227</v>
      </c>
      <c r="Y57" s="10">
        <f t="shared" si="3"/>
        <v>5.3124037938152228E-5</v>
      </c>
      <c r="Z57" s="11">
        <f>O57*Y57</f>
        <v>726.48655903140298</v>
      </c>
      <c r="AA57" s="7">
        <v>0</v>
      </c>
      <c r="AB57" s="12">
        <f t="shared" si="2"/>
        <v>0</v>
      </c>
      <c r="AC57" s="11">
        <f>O57*AB57</f>
        <v>0</v>
      </c>
      <c r="AD57" s="5" t="s">
        <v>13</v>
      </c>
    </row>
    <row r="58" spans="1:30" x14ac:dyDescent="0.25">
      <c r="A58" s="21">
        <v>45047</v>
      </c>
      <c r="B58" s="23">
        <v>2</v>
      </c>
      <c r="C58" s="5" t="s">
        <v>35</v>
      </c>
      <c r="D58" s="26">
        <v>0.70478425794215271</v>
      </c>
      <c r="E58" s="56">
        <f>((((24*D58)*30)*60)*60)*100</f>
        <v>182680079.65860599</v>
      </c>
      <c r="F58" s="56">
        <v>12.956790069648445</v>
      </c>
      <c r="G58" s="59">
        <f>Tabela1[[#This Row],[Produção mensal em milésimos]]/Tabela1[[#This Row],[REAL PARA O MÊS]]</f>
        <v>12.956790069648445</v>
      </c>
      <c r="H58" s="56">
        <f>Tabela1[[#This Row],[Produção mensal em milésimos]]/Tabela1[[#This Row],[META PARA O MÊS]]</f>
        <v>11.428933912575451</v>
      </c>
      <c r="I58" s="28">
        <f>(O58*D58)/100</f>
        <v>99368.781689690019</v>
      </c>
      <c r="J58" s="31">
        <f>1-D58</f>
        <v>0.29521574205784729</v>
      </c>
      <c r="K58" s="54">
        <f>(Tabela1[[#This Row],[INDISPONIBILIDADE]]*Tabela1[[#This Row],[REAL PARA O MÊS]])/Tabela1[[#This Row],[DISPONIBILIDADE]]</f>
        <v>5905777.5830329731</v>
      </c>
      <c r="L58" s="52">
        <f>(Tabela1[[#This Row],[QTDE PRODUZIDA]]/30)/60</f>
        <v>23.123883730162746</v>
      </c>
      <c r="M58" s="6">
        <f>(J58*I58)/D58</f>
        <v>41622.990714292944</v>
      </c>
      <c r="N58" s="6">
        <v>326.36984352773828</v>
      </c>
      <c r="O58" s="6">
        <f t="shared" si="1"/>
        <v>14099177.240398295</v>
      </c>
      <c r="P58" s="6">
        <f>220320000/Tabela1[[#This Row],[Coluna4]]</f>
        <v>17004211.599916577</v>
      </c>
      <c r="Q58" s="6">
        <v>370</v>
      </c>
      <c r="R58" s="33">
        <f>N58/Q58</f>
        <v>0.88208065818307646</v>
      </c>
      <c r="S58" s="6">
        <f>Q58*60*24*30</f>
        <v>15984000</v>
      </c>
      <c r="T58" s="14">
        <v>69.982822307533027</v>
      </c>
      <c r="U58" s="48">
        <f>(Tabela1[[#This Row],[% PPM 1]]*Tabela1[[#This Row],[META PARA O MÊS]])</f>
        <v>1118.6054317636078</v>
      </c>
      <c r="V58" s="8">
        <f t="shared" si="4"/>
        <v>6.9982822307533028E-5</v>
      </c>
      <c r="W58" s="9">
        <f>O58*V58</f>
        <v>986.70021549720775</v>
      </c>
      <c r="X58" s="14">
        <v>15.252666400359759</v>
      </c>
      <c r="Y58" s="10">
        <f t="shared" si="3"/>
        <v>1.5252666400359759E-5</v>
      </c>
      <c r="Z58" s="11">
        <f>O58*Y58</f>
        <v>215.05004696734011</v>
      </c>
      <c r="AA58" s="7">
        <v>0</v>
      </c>
      <c r="AB58" s="12">
        <f t="shared" si="2"/>
        <v>0</v>
      </c>
      <c r="AC58" s="11">
        <f>O58*AB58</f>
        <v>0</v>
      </c>
      <c r="AD58" s="5" t="s">
        <v>13</v>
      </c>
    </row>
    <row r="59" spans="1:30" x14ac:dyDescent="0.25">
      <c r="A59" s="21">
        <v>45047</v>
      </c>
      <c r="B59" s="23">
        <v>2</v>
      </c>
      <c r="C59" s="5" t="s">
        <v>36</v>
      </c>
      <c r="D59" s="26">
        <v>0.70687885253674732</v>
      </c>
      <c r="E59" s="56">
        <f>((((24*D59)*30)*60)*60)*100</f>
        <v>183222998.5775249</v>
      </c>
      <c r="F59" s="56">
        <v>13.312801943152085</v>
      </c>
      <c r="G59" s="59">
        <f>Tabela1[[#This Row],[Produção mensal em milésimos]]/Tabela1[[#This Row],[REAL PARA O MÊS]]</f>
        <v>13.312801943152085</v>
      </c>
      <c r="H59" s="56">
        <f>Tabela1[[#This Row],[Produção mensal em milésimos]]/Tabela1[[#This Row],[META PARA O MÊS]]</f>
        <v>11.462900311406713</v>
      </c>
      <c r="I59" s="28">
        <f>(O59*D59)/100</f>
        <v>97287.155285476416</v>
      </c>
      <c r="J59" s="31">
        <f>1-D59</f>
        <v>0.29312114746325268</v>
      </c>
      <c r="K59" s="54">
        <f>(Tabela1[[#This Row],[INDISPONIBILIDADE]]*Tabela1[[#This Row],[REAL PARA O MÊS]])/Tabela1[[#This Row],[DISPONIBILIDADE]]</f>
        <v>5707063.1522131665</v>
      </c>
      <c r="L59" s="52">
        <f>(Tabela1[[#This Row],[QTDE PRODUZIDA]]/30)/60</f>
        <v>22.412234735506637</v>
      </c>
      <c r="M59" s="6">
        <f>(J59*I59)/D59</f>
        <v>40342.022523911946</v>
      </c>
      <c r="N59" s="6">
        <v>318.58605974395448</v>
      </c>
      <c r="O59" s="6">
        <f t="shared" si="1"/>
        <v>13762917.780938836</v>
      </c>
      <c r="P59" s="6">
        <f>220320000/Tabela1[[#This Row],[Coluna4]]</f>
        <v>16549483.793179201</v>
      </c>
      <c r="Q59" s="6">
        <v>370</v>
      </c>
      <c r="R59" s="33">
        <f>N59/Q59</f>
        <v>0.86104340471339047</v>
      </c>
      <c r="S59" s="6">
        <f>Q59*60*24*30</f>
        <v>15984000</v>
      </c>
      <c r="T59" s="14">
        <v>58.354988264391373</v>
      </c>
      <c r="U59" s="48">
        <f>(Tabela1[[#This Row],[% PPM 1]]*Tabela1[[#This Row],[META PARA O MÊS]])</f>
        <v>932.74613241803172</v>
      </c>
      <c r="V59" s="8">
        <f t="shared" si="4"/>
        <v>5.8354988264391373E-5</v>
      </c>
      <c r="W59" s="9">
        <f>O59*V59</f>
        <v>803.13490559046909</v>
      </c>
      <c r="X59" s="14">
        <v>97.531799366320215</v>
      </c>
      <c r="Y59" s="10">
        <f t="shared" si="3"/>
        <v>9.7531799366320219E-5</v>
      </c>
      <c r="Z59" s="11">
        <f>O59*Y59</f>
        <v>1342.3221357056875</v>
      </c>
      <c r="AA59" s="7">
        <v>0</v>
      </c>
      <c r="AB59" s="12">
        <f t="shared" si="2"/>
        <v>0</v>
      </c>
      <c r="AC59" s="11">
        <f>O59*AB59</f>
        <v>0</v>
      </c>
      <c r="AD59" s="5" t="s">
        <v>13</v>
      </c>
    </row>
    <row r="60" spans="1:30" x14ac:dyDescent="0.25">
      <c r="A60" s="21">
        <v>45047</v>
      </c>
      <c r="B60" s="23">
        <v>2</v>
      </c>
      <c r="C60" s="5" t="s">
        <v>37</v>
      </c>
      <c r="D60" s="26">
        <v>0.59928797218270902</v>
      </c>
      <c r="E60" s="56">
        <f>((((24*D60)*30)*60)*60)*100</f>
        <v>155335442.3897582</v>
      </c>
      <c r="F60" s="56">
        <v>11.391910852328889</v>
      </c>
      <c r="G60" s="59">
        <f>Tabela1[[#This Row],[Produção mensal em milésimos]]/Tabela1[[#This Row],[REAL PARA O MÊS]]</f>
        <v>11.391910852328889</v>
      </c>
      <c r="H60" s="56">
        <f>Tabela1[[#This Row],[Produção mensal em milésimos]]/Tabela1[[#This Row],[META PARA O MÊS]]</f>
        <v>9.7181833326925808</v>
      </c>
      <c r="I60" s="28">
        <f>(O60*D60)/100</f>
        <v>81716.459586612153</v>
      </c>
      <c r="J60" s="31">
        <f>1-D60</f>
        <v>0.40071202781729098</v>
      </c>
      <c r="K60" s="54">
        <f>(Tabela1[[#This Row],[INDISPONIBILIDADE]]*Tabela1[[#This Row],[REAL PARA O MÊS]])/Tabela1[[#This Row],[DISPONIBILIDADE]]</f>
        <v>9117395.5762661565</v>
      </c>
      <c r="L60" s="52">
        <f>(Tabela1[[#This Row],[QTDE PRODUZIDA]]/30)/60</f>
        <v>30.355252813823036</v>
      </c>
      <c r="M60" s="6">
        <f>(J60*I60)/D60</f>
        <v>54639.455064881462</v>
      </c>
      <c r="N60" s="6">
        <v>315.63869132290188</v>
      </c>
      <c r="O60" s="6">
        <f t="shared" si="1"/>
        <v>13635591.465149362</v>
      </c>
      <c r="P60" s="6">
        <f>220320000/Tabela1[[#This Row],[Coluna4]]</f>
        <v>19340038.985203188</v>
      </c>
      <c r="Q60" s="6">
        <v>370</v>
      </c>
      <c r="R60" s="33">
        <f>N60/Q60</f>
        <v>0.85307754411595105</v>
      </c>
      <c r="S60" s="6">
        <f>Q60*60*24*30</f>
        <v>15984000</v>
      </c>
      <c r="T60" s="14">
        <v>141.83752900205741</v>
      </c>
      <c r="U60" s="48">
        <f>(Tabela1[[#This Row],[% PPM 1]]*Tabela1[[#This Row],[META PARA O MÊS]])</f>
        <v>2267.1310635688856</v>
      </c>
      <c r="V60" s="8">
        <f t="shared" si="4"/>
        <v>1.418375290020574E-4</v>
      </c>
      <c r="W60" s="9">
        <f>O60*V60</f>
        <v>1934.038599898329</v>
      </c>
      <c r="X60" s="14">
        <v>130.1048587078659</v>
      </c>
      <c r="Y60" s="10">
        <f t="shared" si="3"/>
        <v>1.3010485870786591E-4</v>
      </c>
      <c r="Z60" s="11">
        <f>O60*Y60</f>
        <v>1774.05670097144</v>
      </c>
      <c r="AA60" s="7">
        <v>0</v>
      </c>
      <c r="AB60" s="12">
        <f t="shared" si="2"/>
        <v>0</v>
      </c>
      <c r="AC60" s="11">
        <f>O60*AB60</f>
        <v>0</v>
      </c>
      <c r="AD60" s="5" t="s">
        <v>13</v>
      </c>
    </row>
    <row r="61" spans="1:30" x14ac:dyDescent="0.25">
      <c r="A61" s="21">
        <v>45047</v>
      </c>
      <c r="B61" s="23">
        <v>2</v>
      </c>
      <c r="C61" s="5" t="s">
        <v>38</v>
      </c>
      <c r="D61" s="26">
        <v>0.65169788209261892</v>
      </c>
      <c r="E61" s="56">
        <f>((((24*D61)*30)*60)*60)*100</f>
        <v>168920091.03840682</v>
      </c>
      <c r="F61" s="56">
        <v>12.544662279540843</v>
      </c>
      <c r="G61" s="59">
        <f>Tabela1[[#This Row],[Produção mensal em milésimos]]/Tabela1[[#This Row],[REAL PARA O MÊS]]</f>
        <v>12.544662279540843</v>
      </c>
      <c r="H61" s="56">
        <f>Tabela1[[#This Row],[Produção mensal em milésimos]]/Tabela1[[#This Row],[META PARA O MÊS]]</f>
        <v>10.56807376366409</v>
      </c>
      <c r="I61" s="28">
        <f>(O61*D61)/100</f>
        <v>87754.347721389116</v>
      </c>
      <c r="J61" s="31">
        <f>1-D61</f>
        <v>0.34830211790738108</v>
      </c>
      <c r="K61" s="54">
        <f>(Tabela1[[#This Row],[INDISPONIBILIDADE]]*Tabela1[[#This Row],[REAL PARA O MÊS]])/Tabela1[[#This Row],[DISPONIBILIDADE]]</f>
        <v>7196679.1093954891</v>
      </c>
      <c r="L61" s="52">
        <f>(Tabela1[[#This Row],[QTDE PRODUZIDA]]/30)/60</f>
        <v>26.055891853851303</v>
      </c>
      <c r="M61" s="6">
        <f>(J61*I61)/D61</f>
        <v>46900.605336932349</v>
      </c>
      <c r="N61" s="6">
        <v>311.70128022759599</v>
      </c>
      <c r="O61" s="6">
        <f t="shared" si="1"/>
        <v>13465495.305832148</v>
      </c>
      <c r="P61" s="6">
        <f>220320000/Tabela1[[#This Row],[Coluna4]]</f>
        <v>17562848.25294349</v>
      </c>
      <c r="Q61" s="6">
        <v>370</v>
      </c>
      <c r="R61" s="33">
        <f>N61/Q61</f>
        <v>0.84243589250701623</v>
      </c>
      <c r="S61" s="6">
        <f>Q61*60*24*30</f>
        <v>15984000</v>
      </c>
      <c r="T61" s="14">
        <v>90.90686591586919</v>
      </c>
      <c r="U61" s="48">
        <f>(Tabela1[[#This Row],[% PPM 1]]*Tabela1[[#This Row],[META PARA O MÊS]])</f>
        <v>1453.0553447992531</v>
      </c>
      <c r="V61" s="8">
        <f t="shared" si="4"/>
        <v>9.0906865915869187E-5</v>
      </c>
      <c r="W61" s="9">
        <f>O61*V61</f>
        <v>1224.1059762580489</v>
      </c>
      <c r="X61" s="14">
        <v>143.79018695346619</v>
      </c>
      <c r="Y61" s="10">
        <f t="shared" si="3"/>
        <v>1.4379018695346619E-4</v>
      </c>
      <c r="Z61" s="11">
        <f>O61*Y61</f>
        <v>1936.206087446626</v>
      </c>
      <c r="AA61" s="7">
        <v>0</v>
      </c>
      <c r="AB61" s="12">
        <f t="shared" si="2"/>
        <v>0</v>
      </c>
      <c r="AC61" s="11">
        <f>O61*AB61</f>
        <v>0</v>
      </c>
      <c r="AD61" s="5" t="s">
        <v>13</v>
      </c>
    </row>
    <row r="62" spans="1:30" x14ac:dyDescent="0.25">
      <c r="A62" s="21">
        <v>45047</v>
      </c>
      <c r="B62" s="23">
        <v>2</v>
      </c>
      <c r="C62" s="5" t="s">
        <v>39</v>
      </c>
      <c r="D62" s="26">
        <v>0.88000987829935196</v>
      </c>
      <c r="E62" s="56">
        <f>((((24*D62)*30)*60)*60)*100</f>
        <v>228098560.45519203</v>
      </c>
      <c r="F62" s="56">
        <v>16.845007677006038</v>
      </c>
      <c r="G62" s="59">
        <f>Tabela1[[#This Row],[Produção mensal em milésimos]]/Tabela1[[#This Row],[REAL PARA O MÊS]]</f>
        <v>16.845007677006038</v>
      </c>
      <c r="H62" s="56">
        <f>Tabela1[[#This Row],[Produção mensal em milésimos]]/Tabela1[[#This Row],[META PARA O MÊS]]</f>
        <v>16.000179605442764</v>
      </c>
      <c r="I62" s="28">
        <f>(O62*D62)/100</f>
        <v>119162.30035349421</v>
      </c>
      <c r="J62" s="31">
        <f>1-D62</f>
        <v>0.11999012170064804</v>
      </c>
      <c r="K62" s="54">
        <f>(Tabela1[[#This Row],[INDISPONIBILIDADE]]*Tabela1[[#This Row],[REAL PARA O MÊS]])/Tabela1[[#This Row],[DISPONIBILIDADE]]</f>
        <v>1846329.7934415555</v>
      </c>
      <c r="L62" s="52">
        <f>(Tabela1[[#This Row],[QTDE PRODUZIDA]]/30)/60</f>
        <v>9.026602537927614</v>
      </c>
      <c r="M62" s="6">
        <f>(J62*I62)/D62</f>
        <v>16247.884568269708</v>
      </c>
      <c r="N62" s="6">
        <v>313.44950213371271</v>
      </c>
      <c r="O62" s="6">
        <f t="shared" si="1"/>
        <v>13541018.492176391</v>
      </c>
      <c r="P62" s="6">
        <f>220320000/Tabela1[[#This Row],[Coluna4]]</f>
        <v>13079246.042775255</v>
      </c>
      <c r="Q62" s="6">
        <v>330</v>
      </c>
      <c r="R62" s="33">
        <f>N62/Q62</f>
        <v>0.94984697616276581</v>
      </c>
      <c r="S62" s="6">
        <f>Q62*60*24*30</f>
        <v>14256000</v>
      </c>
      <c r="T62" s="14">
        <v>20.94687691110498</v>
      </c>
      <c r="U62" s="48">
        <f>(Tabela1[[#This Row],[% PPM 1]]*Tabela1[[#This Row],[META PARA O MÊS]])</f>
        <v>298.61867724471261</v>
      </c>
      <c r="V62" s="8">
        <f t="shared" si="4"/>
        <v>2.0946876911104981E-5</v>
      </c>
      <c r="W62" s="9">
        <f>O62*V62</f>
        <v>283.64204760661522</v>
      </c>
      <c r="X62" s="14">
        <v>17.423993066964599</v>
      </c>
      <c r="Y62" s="10">
        <f t="shared" si="3"/>
        <v>1.7423993066964597E-5</v>
      </c>
      <c r="Z62" s="11">
        <f>O62*Y62</f>
        <v>235.93861232732084</v>
      </c>
      <c r="AA62" s="7">
        <v>0</v>
      </c>
      <c r="AB62" s="12">
        <f t="shared" si="2"/>
        <v>0</v>
      </c>
      <c r="AC62" s="11">
        <f>O62*AB62</f>
        <v>0</v>
      </c>
      <c r="AD62" s="5" t="s">
        <v>13</v>
      </c>
    </row>
    <row r="63" spans="1:30" x14ac:dyDescent="0.25">
      <c r="A63" s="21">
        <v>45047</v>
      </c>
      <c r="B63" s="23">
        <v>2</v>
      </c>
      <c r="C63" s="5" t="s">
        <v>40</v>
      </c>
      <c r="D63" s="26">
        <v>0.74783744270586372</v>
      </c>
      <c r="E63" s="56">
        <f>((((24*D63)*30)*60)*60)*100</f>
        <v>193839465.14935988</v>
      </c>
      <c r="F63" s="56">
        <v>14.127582356225577</v>
      </c>
      <c r="G63" s="59">
        <f>Tabela1[[#This Row],[Produção mensal em milésimos]]/Tabela1[[#This Row],[REAL PARA O MÊS]]</f>
        <v>14.127582356225577</v>
      </c>
      <c r="H63" s="56">
        <f>Tabela1[[#This Row],[Produção mensal em milésimos]]/Tabela1[[#This Row],[META PARA O MÊS]]</f>
        <v>13.597044412833887</v>
      </c>
      <c r="I63" s="28">
        <f>(O63*D63)/100</f>
        <v>102608.07989478132</v>
      </c>
      <c r="J63" s="31">
        <f>1-D63</f>
        <v>0.25216255729413628</v>
      </c>
      <c r="K63" s="54">
        <f>(Tabela1[[#This Row],[INDISPONIBILIDADE]]*Tabela1[[#This Row],[REAL PARA O MÊS]])/Tabela1[[#This Row],[DISPONIBILIDADE]]</f>
        <v>4626448.6875801375</v>
      </c>
      <c r="L63" s="52">
        <f>(Tabela1[[#This Row],[QTDE PRODUZIDA]]/30)/60</f>
        <v>19.221286418499052</v>
      </c>
      <c r="M63" s="6">
        <f>(J63*I63)/D63</f>
        <v>34598.315553298293</v>
      </c>
      <c r="N63" s="6">
        <v>317.60739687055468</v>
      </c>
      <c r="O63" s="6">
        <f t="shared" si="1"/>
        <v>13720639.544807961</v>
      </c>
      <c r="P63" s="6">
        <f>220320000/Tabela1[[#This Row],[Coluna4]]</f>
        <v>15595024.997529883</v>
      </c>
      <c r="Q63" s="6">
        <v>330</v>
      </c>
      <c r="R63" s="33">
        <f>N63/Q63</f>
        <v>0.96244665718349898</v>
      </c>
      <c r="S63" s="6">
        <f>Q63*60*24*30</f>
        <v>14256000</v>
      </c>
      <c r="T63" s="14">
        <v>62.310687226616118</v>
      </c>
      <c r="U63" s="48">
        <f>(Tabela1[[#This Row],[% PPM 1]]*Tabela1[[#This Row],[META PARA O MÊS]])</f>
        <v>888.30115710263931</v>
      </c>
      <c r="V63" s="8">
        <f t="shared" si="4"/>
        <v>6.2310687226616114E-5</v>
      </c>
      <c r="W63" s="9">
        <f>O63*V63</f>
        <v>854.94247922566933</v>
      </c>
      <c r="X63" s="14">
        <v>28.881230940803832</v>
      </c>
      <c r="Y63" s="10">
        <f t="shared" si="3"/>
        <v>2.8881230940803831E-5</v>
      </c>
      <c r="Z63" s="11">
        <f>O63*Y63</f>
        <v>396.26895934912426</v>
      </c>
      <c r="AA63" s="7">
        <v>0</v>
      </c>
      <c r="AB63" s="12">
        <f t="shared" si="2"/>
        <v>0</v>
      </c>
      <c r="AC63" s="11">
        <f>O63*AB63</f>
        <v>0</v>
      </c>
      <c r="AD63" s="5" t="s">
        <v>13</v>
      </c>
    </row>
    <row r="64" spans="1:30" x14ac:dyDescent="0.25">
      <c r="A64" s="21">
        <v>45047</v>
      </c>
      <c r="B64" s="23">
        <v>2</v>
      </c>
      <c r="C64" s="5" t="s">
        <v>41</v>
      </c>
      <c r="D64" s="26">
        <v>0.78300260787102904</v>
      </c>
      <c r="E64" s="56">
        <f>((((24*D64)*30)*60)*60)*100</f>
        <v>202954275.96017075</v>
      </c>
      <c r="F64" s="56">
        <v>22.832388524023511</v>
      </c>
      <c r="G64" s="59">
        <f>Tabela1[[#This Row],[Produção mensal em milésimos]]/Tabela1[[#This Row],[REAL PARA O MÊS]]</f>
        <v>22.832388524023511</v>
      </c>
      <c r="H64" s="56">
        <f>Tabela1[[#This Row],[Produção mensal em milésimos]]/Tabela1[[#This Row],[META PARA O MÊS]]</f>
        <v>21.354616578300796</v>
      </c>
      <c r="I64" s="28">
        <f>(O64*D64)/100</f>
        <v>69600.132806160967</v>
      </c>
      <c r="J64" s="31">
        <f>1-D64</f>
        <v>0.21699739212897096</v>
      </c>
      <c r="K64" s="54">
        <f>(Tabela1[[#This Row],[INDISPONIBILIDADE]]*Tabela1[[#This Row],[REAL PARA O MÊS]])/Tabela1[[#This Row],[DISPONIBILIDADE]]</f>
        <v>2463418.3138855277</v>
      </c>
      <c r="L64" s="52">
        <f>(Tabela1[[#This Row],[QTDE PRODUZIDA]]/30)/60</f>
        <v>10.715905355831232</v>
      </c>
      <c r="M64" s="6">
        <f>(J64*I64)/D64</f>
        <v>19288.629640496216</v>
      </c>
      <c r="N64" s="6">
        <v>205.7610241820768</v>
      </c>
      <c r="O64" s="6">
        <f t="shared" si="1"/>
        <v>8888876.2446657177</v>
      </c>
      <c r="P64" s="6">
        <f>220320000/Tabela1[[#This Row],[Coluna4]]</f>
        <v>9649450.3747685589</v>
      </c>
      <c r="Q64" s="6">
        <v>220</v>
      </c>
      <c r="R64" s="33">
        <f>N64/Q64</f>
        <v>0.93527738264580362</v>
      </c>
      <c r="S64" s="6">
        <f>Q64*60*24*30</f>
        <v>9504000</v>
      </c>
      <c r="T64" s="14">
        <v>20.973998301261499</v>
      </c>
      <c r="U64" s="48">
        <f>(Tabela1[[#This Row],[% PPM 1]]*Tabela1[[#This Row],[META PARA O MÊS]])</f>
        <v>199.3368798551893</v>
      </c>
      <c r="V64" s="8">
        <f t="shared" si="4"/>
        <v>2.0973998301261498E-5</v>
      </c>
      <c r="W64" s="9">
        <f>O64*V64</f>
        <v>186.43527525574245</v>
      </c>
      <c r="X64" s="14">
        <v>156.60585398275251</v>
      </c>
      <c r="Y64" s="10">
        <f t="shared" si="3"/>
        <v>1.566058539827525E-4</v>
      </c>
      <c r="Z64" s="11">
        <f>O64*Y64</f>
        <v>1392.0500552428769</v>
      </c>
      <c r="AA64" s="7">
        <v>0</v>
      </c>
      <c r="AB64" s="12">
        <f t="shared" si="2"/>
        <v>0</v>
      </c>
      <c r="AC64" s="11">
        <f>O64*AB64</f>
        <v>0</v>
      </c>
      <c r="AD64" s="5" t="s">
        <v>13</v>
      </c>
    </row>
    <row r="65" spans="1:30" x14ac:dyDescent="0.25">
      <c r="A65" s="21">
        <v>45047</v>
      </c>
      <c r="B65" s="23">
        <v>2</v>
      </c>
      <c r="C65" s="5" t="s">
        <v>42</v>
      </c>
      <c r="D65" s="26">
        <v>0.75039710763394973</v>
      </c>
      <c r="E65" s="56">
        <f>((((24*D65)*30)*60)*60)*100</f>
        <v>194502930.29871979</v>
      </c>
      <c r="F65" s="56">
        <v>22.692679954115285</v>
      </c>
      <c r="G65" s="59">
        <f>Tabela1[[#This Row],[Produção mensal em milésimos]]/Tabela1[[#This Row],[REAL PARA O MÊS]]</f>
        <v>22.692679954115285</v>
      </c>
      <c r="H65" s="56">
        <f>Tabela1[[#This Row],[Produção mensal em milésimos]]/Tabela1[[#This Row],[META PARA O MÊS]]</f>
        <v>20.465375662744087</v>
      </c>
      <c r="I65" s="28">
        <f>(O65*D65)/100</f>
        <v>64317.849023388902</v>
      </c>
      <c r="J65" s="31">
        <f>1-D65</f>
        <v>0.24960289236605027</v>
      </c>
      <c r="K65" s="54">
        <f>(Tabela1[[#This Row],[INDISPONIBILIDADE]]*Tabela1[[#This Row],[REAL PARA O MÊS]])/Tabela1[[#This Row],[DISPONIBILIDADE]]</f>
        <v>2851010.5387331089</v>
      </c>
      <c r="L65" s="52">
        <f>(Tabela1[[#This Row],[QTDE PRODUZIDA]]/30)/60</f>
        <v>11.885500344995743</v>
      </c>
      <c r="M65" s="6">
        <f>(J65*I65)/D65</f>
        <v>21393.900620992339</v>
      </c>
      <c r="N65" s="6">
        <v>198.40682788051211</v>
      </c>
      <c r="O65" s="6">
        <f t="shared" si="1"/>
        <v>8571174.9644381236</v>
      </c>
      <c r="P65" s="6">
        <f>220320000/Tabela1[[#This Row],[Coluna4]]</f>
        <v>9708857.6776955463</v>
      </c>
      <c r="Q65" s="6">
        <v>220</v>
      </c>
      <c r="R65" s="33">
        <f>N65/Q65</f>
        <v>0.90184921763869141</v>
      </c>
      <c r="S65" s="6">
        <f>Q65*60*24*30</f>
        <v>9504000</v>
      </c>
      <c r="T65" s="14">
        <v>92.730718750649331</v>
      </c>
      <c r="U65" s="48">
        <f>(Tabela1[[#This Row],[% PPM 1]]*Tabela1[[#This Row],[META PARA O MÊS]])</f>
        <v>881.3127510061712</v>
      </c>
      <c r="V65" s="8">
        <f t="shared" si="4"/>
        <v>9.2730718750649331E-5</v>
      </c>
      <c r="W65" s="9">
        <f>O65*V65</f>
        <v>794.81121498991843</v>
      </c>
      <c r="X65" s="14">
        <v>134.11609508195761</v>
      </c>
      <c r="Y65" s="10">
        <f t="shared" si="3"/>
        <v>1.3411609508195762E-4</v>
      </c>
      <c r="Z65" s="11">
        <f>O65*Y65</f>
        <v>1149.532516494678</v>
      </c>
      <c r="AA65" s="7">
        <v>0</v>
      </c>
      <c r="AB65" s="12">
        <f t="shared" si="2"/>
        <v>0</v>
      </c>
      <c r="AC65" s="11">
        <f>O65*AB65</f>
        <v>0</v>
      </c>
      <c r="AD65" s="5" t="s">
        <v>13</v>
      </c>
    </row>
    <row r="66" spans="1:30" x14ac:dyDescent="0.25">
      <c r="A66" s="21">
        <v>45047</v>
      </c>
      <c r="B66" s="23">
        <v>2</v>
      </c>
      <c r="C66" s="5" t="s">
        <v>43</v>
      </c>
      <c r="D66" s="26">
        <v>0.70514501343448699</v>
      </c>
      <c r="E66" s="56">
        <f>((((24*D66)*30)*60)*60)*100</f>
        <v>182773587.48221904</v>
      </c>
      <c r="F66" s="56">
        <v>20.843769344873095</v>
      </c>
      <c r="G66" s="59">
        <f>Tabela1[[#This Row],[Produção mensal em milésimos]]/Tabela1[[#This Row],[REAL PARA O MÊS]]</f>
        <v>20.843769344873095</v>
      </c>
      <c r="H66" s="56">
        <f>Tabela1[[#This Row],[Produção mensal em milésimos]]/Tabela1[[#This Row],[META PARA O MÊS]]</f>
        <v>19.231227639122373</v>
      </c>
      <c r="I66" s="28">
        <f>(O66*D66)/100</f>
        <v>61832.33064432253</v>
      </c>
      <c r="J66" s="31">
        <f>1-D66</f>
        <v>0.29485498656551301</v>
      </c>
      <c r="K66" s="54">
        <f>(Tabela1[[#This Row],[INDISPONIBILIDADE]]*Tabela1[[#This Row],[REAL PARA O MÊS]])/Tabela1[[#This Row],[DISPONIBILIDADE]]</f>
        <v>3666631.0806485415</v>
      </c>
      <c r="L66" s="52">
        <f>(Tabela1[[#This Row],[QTDE PRODUZIDA]]/30)/60</f>
        <v>14.363925681240129</v>
      </c>
      <c r="M66" s="6">
        <f>(J66*I66)/D66</f>
        <v>25855.066226232233</v>
      </c>
      <c r="N66" s="6">
        <v>202.98008534850641</v>
      </c>
      <c r="O66" s="6">
        <f t="shared" si="1"/>
        <v>8768739.687055476</v>
      </c>
      <c r="P66" s="6">
        <f>220320000/Tabela1[[#This Row],[Coluna4]]</f>
        <v>10570065.152548414</v>
      </c>
      <c r="Q66" s="6">
        <v>220</v>
      </c>
      <c r="R66" s="33">
        <f>N66/Q66</f>
        <v>0.92263675158412006</v>
      </c>
      <c r="S66" s="6">
        <f>Q66*60*24*30</f>
        <v>9504000</v>
      </c>
      <c r="T66" s="14">
        <v>110.3758747839108</v>
      </c>
      <c r="U66" s="48">
        <f>(Tabela1[[#This Row],[% PPM 1]]*Tabela1[[#This Row],[META PARA O MÊS]])</f>
        <v>1049.0123139462883</v>
      </c>
      <c r="V66" s="8">
        <f t="shared" si="4"/>
        <v>1.1037587478391081E-4</v>
      </c>
      <c r="W66" s="9">
        <f>O66*V66</f>
        <v>967.85731371114446</v>
      </c>
      <c r="X66" s="14">
        <v>100.0334349040052</v>
      </c>
      <c r="Y66" s="10">
        <f t="shared" si="3"/>
        <v>1.0003343490400521E-4</v>
      </c>
      <c r="Z66" s="11">
        <f>O66*Y66</f>
        <v>877.16715067523091</v>
      </c>
      <c r="AA66" s="7">
        <v>0</v>
      </c>
      <c r="AB66" s="12">
        <f t="shared" si="2"/>
        <v>0</v>
      </c>
      <c r="AC66" s="11">
        <f>O66*AB66</f>
        <v>0</v>
      </c>
      <c r="AD66" s="5" t="s">
        <v>13</v>
      </c>
    </row>
    <row r="67" spans="1:30" x14ac:dyDescent="0.25">
      <c r="A67" s="21">
        <v>45047</v>
      </c>
      <c r="B67" s="23">
        <v>2</v>
      </c>
      <c r="C67" s="5" t="s">
        <v>44</v>
      </c>
      <c r="D67" s="26">
        <v>0.65616761498340437</v>
      </c>
      <c r="E67" s="56">
        <f>((((24*D67)*30)*60)*60)*100</f>
        <v>170078645.80369842</v>
      </c>
      <c r="F67" s="56">
        <v>19.304297182872642</v>
      </c>
      <c r="G67" s="59">
        <f>Tabela1[[#This Row],[Produção mensal em milésimos]]/Tabela1[[#This Row],[REAL PARA O MÊS]]</f>
        <v>19.304297182872642</v>
      </c>
      <c r="H67" s="56">
        <f>Tabela1[[#This Row],[Produção mensal em milésimos]]/Tabela1[[#This Row],[META PARA O MÊS]]</f>
        <v>17.895480408638303</v>
      </c>
      <c r="I67" s="28">
        <f>(O67*D67)/100</f>
        <v>57811.013951668225</v>
      </c>
      <c r="J67" s="31">
        <f>1-D67</f>
        <v>0.34383238501659563</v>
      </c>
      <c r="K67" s="54">
        <f>(Tabela1[[#This Row],[INDISPONIBILIDADE]]*Tabela1[[#This Row],[REAL PARA O MÊS]])/Tabela1[[#This Row],[DISPONIBILIDADE]]</f>
        <v>4616658.8377728024</v>
      </c>
      <c r="L67" s="52">
        <f>(Tabela1[[#This Row],[QTDE PRODUZIDA]]/30)/60</f>
        <v>16.829455659852417</v>
      </c>
      <c r="M67" s="6">
        <f>(J67*I67)/D67</f>
        <v>30293.020187734353</v>
      </c>
      <c r="N67" s="6">
        <v>203.9445234708393</v>
      </c>
      <c r="O67" s="6">
        <f t="shared" ref="O67:O130" si="5">N67*60*24*30</f>
        <v>8810403.4139402583</v>
      </c>
      <c r="P67" s="6">
        <f>220320000/Tabela1[[#This Row],[Coluna4]]</f>
        <v>11413002.9139561</v>
      </c>
      <c r="Q67" s="6">
        <v>220</v>
      </c>
      <c r="R67" s="33">
        <f>N67/Q67</f>
        <v>0.92702056123108778</v>
      </c>
      <c r="S67" s="6">
        <f>Q67*60*24*30</f>
        <v>9504000</v>
      </c>
      <c r="T67" s="14">
        <v>66.039380140714684</v>
      </c>
      <c r="U67" s="48">
        <f>(Tabela1[[#This Row],[% PPM 1]]*Tabela1[[#This Row],[META PARA O MÊS]])</f>
        <v>627.63826885735227</v>
      </c>
      <c r="V67" s="8">
        <f t="shared" ref="V67:V130" si="6">T67/1000000</f>
        <v>6.6039380140714678E-5</v>
      </c>
      <c r="W67" s="9">
        <f>O67*V67</f>
        <v>581.83358024625113</v>
      </c>
      <c r="X67" s="14">
        <v>311.97914066475562</v>
      </c>
      <c r="Y67" s="10">
        <f t="shared" ref="Y67:Y130" si="7">X67/1000000</f>
        <v>3.119791406647556E-4</v>
      </c>
      <c r="Z67" s="11">
        <f>O67*Y67</f>
        <v>2748.6620859909108</v>
      </c>
      <c r="AA67" s="7">
        <v>0</v>
      </c>
      <c r="AB67" s="12">
        <f t="shared" ref="AB67:AB130" si="8">AA67/1000000</f>
        <v>0</v>
      </c>
      <c r="AC67" s="11">
        <f>O67*AB67</f>
        <v>0</v>
      </c>
      <c r="AD67" s="5" t="s">
        <v>13</v>
      </c>
    </row>
    <row r="68" spans="1:30" x14ac:dyDescent="0.25">
      <c r="A68" s="21">
        <v>45047</v>
      </c>
      <c r="B68" s="23">
        <v>2</v>
      </c>
      <c r="C68" s="5" t="s">
        <v>45</v>
      </c>
      <c r="D68" s="26">
        <v>0.82579777145566635</v>
      </c>
      <c r="E68" s="56">
        <f>((((24*D68)*30)*60)*60)*100</f>
        <v>214046782.36130872</v>
      </c>
      <c r="F68" s="56">
        <v>2.5419674884692416</v>
      </c>
      <c r="G68" s="59">
        <f>Tabela1[[#This Row],[Produção mensal em milésimos]]/Tabela1[[#This Row],[REAL PARA O MÊS]]</f>
        <v>2.5419674884692416</v>
      </c>
      <c r="H68" s="56">
        <f>Tabela1[[#This Row],[Produção mensal em milésimos]]/Tabela1[[#This Row],[META PARA O MÊS]]</f>
        <v>2.3594222041590469</v>
      </c>
      <c r="I68" s="28">
        <f>(O68*D68)/100</f>
        <v>695364.3453861333</v>
      </c>
      <c r="J68" s="31">
        <f>1-D68</f>
        <v>0.17420222854433365</v>
      </c>
      <c r="K68" s="54">
        <f>(Tabela1[[#This Row],[INDISPONIBILIDADE]]*Tabela1[[#This Row],[REAL PARA O MÊS]])/Tabela1[[#This Row],[DISPONIBILIDADE]]</f>
        <v>17763098.011093091</v>
      </c>
      <c r="L68" s="52">
        <f>(Tabela1[[#This Row],[QTDE PRODUZIDA]]/30)/60</f>
        <v>81.492926398384739</v>
      </c>
      <c r="M68" s="6">
        <f>(J68*I68)/D68</f>
        <v>146687.26751709252</v>
      </c>
      <c r="N68" s="6">
        <v>1949.1935483870971</v>
      </c>
      <c r="O68" s="6">
        <f t="shared" si="5"/>
        <v>84205161.290322587</v>
      </c>
      <c r="P68" s="6">
        <f>220320000/Tabela1[[#This Row],[Coluna4]]</f>
        <v>86673020.40620333</v>
      </c>
      <c r="Q68" s="6">
        <v>2100</v>
      </c>
      <c r="R68" s="33">
        <f>N68/Q68</f>
        <v>0.92818740399385569</v>
      </c>
      <c r="S68" s="6">
        <f>Q68*60*24*30</f>
        <v>90720000</v>
      </c>
      <c r="T68" s="7">
        <v>0</v>
      </c>
      <c r="U68" s="48">
        <f>(Tabela1[[#This Row],[% PPM 1]]*Tabela1[[#This Row],[META PARA O MÊS]])</f>
        <v>0</v>
      </c>
      <c r="V68" s="8">
        <f t="shared" si="6"/>
        <v>0</v>
      </c>
      <c r="W68" s="9">
        <f>O68*V68</f>
        <v>0</v>
      </c>
      <c r="X68" s="7">
        <v>0</v>
      </c>
      <c r="Y68" s="10">
        <f t="shared" si="7"/>
        <v>0</v>
      </c>
      <c r="Z68" s="11">
        <f>O68*Y68</f>
        <v>0</v>
      </c>
      <c r="AA68" s="14">
        <v>366.39731047529449</v>
      </c>
      <c r="AB68" s="12">
        <f t="shared" si="8"/>
        <v>3.6639731047529448E-4</v>
      </c>
      <c r="AC68" s="11">
        <f>O68*AB68</f>
        <v>30852.544624912574</v>
      </c>
      <c r="AD68" s="5" t="s">
        <v>46</v>
      </c>
    </row>
    <row r="69" spans="1:30" x14ac:dyDescent="0.25">
      <c r="A69" s="21">
        <v>45047</v>
      </c>
      <c r="B69" s="23">
        <v>2</v>
      </c>
      <c r="C69" s="5" t="s">
        <v>47</v>
      </c>
      <c r="D69" s="26">
        <v>0.86863995574521891</v>
      </c>
      <c r="E69" s="56">
        <f>((((24*D69)*30)*60)*60)*100</f>
        <v>225151476.52916074</v>
      </c>
      <c r="F69" s="56">
        <v>2.6677734863754079</v>
      </c>
      <c r="G69" s="59">
        <f>Tabela1[[#This Row],[Produção mensal em milésimos]]/Tabela1[[#This Row],[REAL PARA O MÊS]]</f>
        <v>2.6677734863754079</v>
      </c>
      <c r="H69" s="56">
        <f>Tabela1[[#This Row],[Produção mensal em milésimos]]/Tabela1[[#This Row],[META PARA O MÊS]]</f>
        <v>2.4818284449863399</v>
      </c>
      <c r="I69" s="28">
        <f>(O69*D69)/100</f>
        <v>733104.10200523143</v>
      </c>
      <c r="J69" s="31">
        <f>1-D69</f>
        <v>0.13136004425478109</v>
      </c>
      <c r="K69" s="54">
        <f>(Tabela1[[#This Row],[INDISPONIBILIDADE]]*Tabela1[[#This Row],[REAL PARA O MÊS]])/Tabela1[[#This Row],[DISPONIBILIDADE]]</f>
        <v>12762898.966021122</v>
      </c>
      <c r="L69" s="52">
        <f>(Tabela1[[#This Row],[QTDE PRODUZIDA]]/30)/60</f>
        <v>61.590911072362715</v>
      </c>
      <c r="M69" s="6">
        <f>(J69*I69)/D69</f>
        <v>110863.63993025289</v>
      </c>
      <c r="N69" s="6">
        <v>1953.6290322580651</v>
      </c>
      <c r="O69" s="6">
        <f t="shared" si="5"/>
        <v>84396774.193548426</v>
      </c>
      <c r="P69" s="6">
        <f>220320000/Tabela1[[#This Row],[Coluna4]]</f>
        <v>82585722.185634121</v>
      </c>
      <c r="Q69" s="6">
        <v>2100</v>
      </c>
      <c r="R69" s="33">
        <f>N69/Q69</f>
        <v>0.93029953917050723</v>
      </c>
      <c r="S69" s="6">
        <f>Q69*60*24*30</f>
        <v>90720000</v>
      </c>
      <c r="T69" s="7">
        <v>0</v>
      </c>
      <c r="U69" s="48">
        <f>(Tabela1[[#This Row],[% PPM 1]]*Tabela1[[#This Row],[META PARA O MÊS]])</f>
        <v>0</v>
      </c>
      <c r="V69" s="8">
        <f t="shared" si="6"/>
        <v>0</v>
      </c>
      <c r="W69" s="9">
        <f>O69*V69</f>
        <v>0</v>
      </c>
      <c r="X69" s="7">
        <v>0</v>
      </c>
      <c r="Y69" s="10">
        <f t="shared" si="7"/>
        <v>0</v>
      </c>
      <c r="Z69" s="11">
        <f>O69*Y69</f>
        <v>0</v>
      </c>
      <c r="AA69" s="14">
        <v>483.10916767461242</v>
      </c>
      <c r="AB69" s="12">
        <f t="shared" si="8"/>
        <v>4.8310916767461243E-4</v>
      </c>
      <c r="AC69" s="11">
        <f>O69*AB69</f>
        <v>40772.85533506739</v>
      </c>
      <c r="AD69" s="5" t="s">
        <v>46</v>
      </c>
    </row>
    <row r="70" spans="1:30" x14ac:dyDescent="0.25">
      <c r="A70" s="21">
        <v>45047</v>
      </c>
      <c r="B70" s="23">
        <v>2</v>
      </c>
      <c r="C70" s="5" t="s">
        <v>48</v>
      </c>
      <c r="D70" s="26">
        <v>0.94418839892524098</v>
      </c>
      <c r="E70" s="56">
        <f>((((24*D70)*30)*60)*60)*100</f>
        <v>244733633.00142246</v>
      </c>
      <c r="F70" s="56">
        <v>2.8142761842076531</v>
      </c>
      <c r="G70" s="59">
        <f>Tabela1[[#This Row],[Produção mensal em milésimos]]/Tabela1[[#This Row],[REAL PARA O MÊS]]</f>
        <v>2.8142761842076531</v>
      </c>
      <c r="H70" s="56">
        <f>Tabela1[[#This Row],[Produção mensal em milésimos]]/Tabela1[[#This Row],[META PARA O MÊS]]</f>
        <v>2.5178357304673091</v>
      </c>
      <c r="I70" s="28">
        <f>(O70*D70)/100</f>
        <v>821080.24224292208</v>
      </c>
      <c r="J70" s="31">
        <f>1-D70</f>
        <v>5.5811601074759021E-2</v>
      </c>
      <c r="K70" s="54">
        <f>(Tabela1[[#This Row],[INDISPONIBILIDADE]]*Tabela1[[#This Row],[REAL PARA O MÊS]])/Tabela1[[#This Row],[DISPONIBILIDADE]]</f>
        <v>5140350.8581551956</v>
      </c>
      <c r="L70" s="52">
        <f>(Tabela1[[#This Row],[QTDE PRODUZIDA]]/30)/60</f>
        <v>26.963664703753015</v>
      </c>
      <c r="M70" s="6">
        <f>(J70*I70)/D70</f>
        <v>48534.596466755429</v>
      </c>
      <c r="N70" s="6">
        <v>2012.997311827957</v>
      </c>
      <c r="O70" s="6">
        <f t="shared" si="5"/>
        <v>86961483.870967746</v>
      </c>
      <c r="P70" s="6">
        <f>220320000/Tabela1[[#This Row],[Coluna4]]</f>
        <v>78286559.519754499</v>
      </c>
      <c r="Q70" s="6">
        <v>2250</v>
      </c>
      <c r="R70" s="33">
        <f>N70/Q70</f>
        <v>0.8946654719235364</v>
      </c>
      <c r="S70" s="6">
        <f>Q70*60*24*30</f>
        <v>97200000</v>
      </c>
      <c r="T70" s="7">
        <v>0</v>
      </c>
      <c r="U70" s="48">
        <f>(Tabela1[[#This Row],[% PPM 1]]*Tabela1[[#This Row],[META PARA O MÊS]])</f>
        <v>0</v>
      </c>
      <c r="V70" s="8">
        <f t="shared" si="6"/>
        <v>0</v>
      </c>
      <c r="W70" s="9">
        <f>O70*V70</f>
        <v>0</v>
      </c>
      <c r="X70" s="7">
        <v>0</v>
      </c>
      <c r="Y70" s="10">
        <f t="shared" si="7"/>
        <v>0</v>
      </c>
      <c r="Z70" s="11">
        <f>O70*Y70</f>
        <v>0</v>
      </c>
      <c r="AA70" s="7">
        <v>0</v>
      </c>
      <c r="AB70" s="12">
        <f t="shared" si="8"/>
        <v>0</v>
      </c>
      <c r="AC70" s="11">
        <f>O70*AB70</f>
        <v>0</v>
      </c>
      <c r="AD70" s="13" t="s">
        <v>28</v>
      </c>
    </row>
    <row r="71" spans="1:30" x14ac:dyDescent="0.25">
      <c r="A71" s="21">
        <v>45047</v>
      </c>
      <c r="B71" s="23">
        <v>2</v>
      </c>
      <c r="C71" s="5" t="s">
        <v>49</v>
      </c>
      <c r="D71" s="26">
        <v>0.93696933775881142</v>
      </c>
      <c r="E71" s="56">
        <f>((((24*D71)*30)*60)*60)*100</f>
        <v>242862452.3470839</v>
      </c>
      <c r="F71" s="56">
        <v>3.466747719648017</v>
      </c>
      <c r="G71" s="59">
        <f>Tabela1[[#This Row],[Produção mensal em milésimos]]/Tabela1[[#This Row],[REAL PARA O MÊS]]</f>
        <v>3.466747719648017</v>
      </c>
      <c r="H71" s="56">
        <f>Tabela1[[#This Row],[Produção mensal em milésimos]]/Tabela1[[#This Row],[META PARA O MÊS]]</f>
        <v>2.8829825777194196</v>
      </c>
      <c r="I71" s="28">
        <f>(O71*D71)/100</f>
        <v>656392.35832606826</v>
      </c>
      <c r="J71" s="31">
        <f>1-D71</f>
        <v>6.3030662241188584E-2</v>
      </c>
      <c r="K71" s="54">
        <f>(Tabela1[[#This Row],[INDISPONIBILIDADE]]*Tabela1[[#This Row],[REAL PARA O MÊS]])/Tabela1[[#This Row],[DISPONIBILIDADE]]</f>
        <v>4712643.9458867954</v>
      </c>
      <c r="L71" s="52">
        <f>(Tabela1[[#This Row],[QTDE PRODUZIDA]]/30)/60</f>
        <v>24.531127094836791</v>
      </c>
      <c r="M71" s="6">
        <f>(J71*I71)/D71</f>
        <v>44156.028770706223</v>
      </c>
      <c r="N71" s="6">
        <v>1621.6397849462369</v>
      </c>
      <c r="O71" s="6">
        <f t="shared" si="5"/>
        <v>70054838.709677443</v>
      </c>
      <c r="P71" s="6">
        <f>220320000/Tabela1[[#This Row],[Coluna4]]</f>
        <v>63552360.257229604</v>
      </c>
      <c r="Q71" s="6">
        <v>1950</v>
      </c>
      <c r="R71" s="33">
        <f>N71/Q71</f>
        <v>0.83161014612627537</v>
      </c>
      <c r="S71" s="6">
        <f>Q71*60*24*30</f>
        <v>84240000</v>
      </c>
      <c r="T71" s="7">
        <v>0</v>
      </c>
      <c r="U71" s="48">
        <f>(Tabela1[[#This Row],[% PPM 1]]*Tabela1[[#This Row],[META PARA O MÊS]])</f>
        <v>0</v>
      </c>
      <c r="V71" s="8">
        <f t="shared" si="6"/>
        <v>0</v>
      </c>
      <c r="W71" s="9">
        <f>O71*V71</f>
        <v>0</v>
      </c>
      <c r="X71" s="7">
        <v>0</v>
      </c>
      <c r="Y71" s="10">
        <f t="shared" si="7"/>
        <v>0</v>
      </c>
      <c r="Z71" s="11">
        <f>O71*Y71</f>
        <v>0</v>
      </c>
      <c r="AA71" s="7">
        <v>0</v>
      </c>
      <c r="AB71" s="12">
        <f t="shared" si="8"/>
        <v>0</v>
      </c>
      <c r="AC71" s="11">
        <f>O71*AB71</f>
        <v>0</v>
      </c>
      <c r="AD71" s="13" t="s">
        <v>28</v>
      </c>
    </row>
    <row r="72" spans="1:30" x14ac:dyDescent="0.25">
      <c r="A72" s="21">
        <v>45078</v>
      </c>
      <c r="B72" s="23">
        <v>1</v>
      </c>
      <c r="C72" s="5" t="s">
        <v>10</v>
      </c>
      <c r="D72" s="26">
        <v>0.96861226851851856</v>
      </c>
      <c r="E72" s="56">
        <f>((((24*D72)*30)*60)*60)*100</f>
        <v>251064300</v>
      </c>
      <c r="F72" s="56">
        <v>1.9310692537905796</v>
      </c>
      <c r="G72" s="59">
        <f>Tabela1[[#This Row],[Produção mensal em milésimos]]/Tabela1[[#This Row],[REAL PARA O MÊS]]</f>
        <v>1.9310692537905796</v>
      </c>
      <c r="H72" s="56">
        <f>Tabela1[[#This Row],[Produção mensal em milésimos]]/Tabela1[[#This Row],[META PARA O MÊS]]</f>
        <v>1.8449757495590828</v>
      </c>
      <c r="I72" s="28">
        <f>(O72*D72)/100</f>
        <v>1259322.8372812502</v>
      </c>
      <c r="J72" s="31">
        <f>1-D72</f>
        <v>3.138773148148144E-2</v>
      </c>
      <c r="K72" s="54">
        <f>(Tabela1[[#This Row],[INDISPONIBILIDADE]]*Tabela1[[#This Row],[REAL PARA O MÊS]])/Tabela1[[#This Row],[DISPONIBILIDADE]]</f>
        <v>4213054.4950835248</v>
      </c>
      <c r="L72" s="52">
        <f>(Tabela1[[#This Row],[QTDE PRODUZIDA]]/30)/60</f>
        <v>22.67120151041664</v>
      </c>
      <c r="M72" s="6">
        <f>(J72*I72)/D72</f>
        <v>40808.162718749947</v>
      </c>
      <c r="N72" s="6">
        <v>3009.5625</v>
      </c>
      <c r="O72" s="6">
        <f t="shared" si="5"/>
        <v>130013100</v>
      </c>
      <c r="P72" s="6">
        <f>220320000/Tabela1[[#This Row],[Coluna4]]</f>
        <v>114092231.320821</v>
      </c>
      <c r="Q72" s="6">
        <v>3150</v>
      </c>
      <c r="R72" s="33">
        <f>N72/Q72</f>
        <v>0.95541666666666669</v>
      </c>
      <c r="S72" s="6">
        <f>Q72*60*24*30</f>
        <v>136080000</v>
      </c>
      <c r="T72" s="7">
        <v>0</v>
      </c>
      <c r="U72" s="48">
        <f>(Tabela1[[#This Row],[% PPM 1]]*Tabela1[[#This Row],[META PARA O MÊS]])</f>
        <v>0</v>
      </c>
      <c r="V72" s="8">
        <f t="shared" si="6"/>
        <v>0</v>
      </c>
      <c r="W72" s="9">
        <f>O72*V72</f>
        <v>0</v>
      </c>
      <c r="X72" s="7">
        <v>0</v>
      </c>
      <c r="Y72" s="10">
        <f t="shared" si="7"/>
        <v>0</v>
      </c>
      <c r="Z72" s="11">
        <f>O72*Y72</f>
        <v>0</v>
      </c>
      <c r="AA72" s="7">
        <v>0</v>
      </c>
      <c r="AB72" s="12">
        <f t="shared" si="8"/>
        <v>0</v>
      </c>
      <c r="AC72" s="11">
        <f>O72*AB72</f>
        <v>0</v>
      </c>
      <c r="AD72" s="13" t="s">
        <v>11</v>
      </c>
    </row>
    <row r="73" spans="1:30" x14ac:dyDescent="0.25">
      <c r="A73" s="21">
        <v>45078</v>
      </c>
      <c r="B73" s="23">
        <v>1</v>
      </c>
      <c r="C73" s="5" t="s">
        <v>12</v>
      </c>
      <c r="D73" s="26">
        <v>0.75304552469135799</v>
      </c>
      <c r="E73" s="56">
        <f>((((24*D73)*30)*60)*60)*100</f>
        <v>195189399.99999997</v>
      </c>
      <c r="F73" s="56">
        <v>25.977454816471035</v>
      </c>
      <c r="G73" s="59">
        <f>Tabela1[[#This Row],[Produção mensal em milésimos]]/Tabela1[[#This Row],[REAL PARA O MÊS]]</f>
        <v>25.977454816471035</v>
      </c>
      <c r="H73" s="56">
        <f>Tabela1[[#This Row],[Produção mensal em milésimos]]/Tabela1[[#This Row],[META PARA O MÊS]]</f>
        <v>23.780384990253406</v>
      </c>
      <c r="I73" s="28">
        <f>(O73*D73)/100</f>
        <v>56582.334634259234</v>
      </c>
      <c r="J73" s="31">
        <f>1-D73</f>
        <v>0.24695447530864201</v>
      </c>
      <c r="K73" s="54">
        <f>(Tabela1[[#This Row],[INDISPONIBILIDADE]]*Tabela1[[#This Row],[REAL PARA O MÊS]])/Tabela1[[#This Row],[DISPONIBILIDADE]]</f>
        <v>2464082.8153578006</v>
      </c>
      <c r="L73" s="52">
        <f>(Tabela1[[#This Row],[QTDE PRODUZIDA]]/30)/60</f>
        <v>10.308702980967075</v>
      </c>
      <c r="M73" s="6">
        <f>(J73*I73)/D73</f>
        <v>18555.665365740737</v>
      </c>
      <c r="N73" s="6">
        <v>173.93055555555549</v>
      </c>
      <c r="O73" s="6">
        <f t="shared" si="5"/>
        <v>7513799.9999999963</v>
      </c>
      <c r="P73" s="6">
        <f>220320000/Tabela1[[#This Row],[Coluna4]]</f>
        <v>8481200.3930541277</v>
      </c>
      <c r="Q73" s="6">
        <v>190</v>
      </c>
      <c r="R73" s="33">
        <f>N73/Q73</f>
        <v>0.91542397660818675</v>
      </c>
      <c r="S73" s="6">
        <f>Q73*60*24*30</f>
        <v>8208000</v>
      </c>
      <c r="T73" s="14">
        <v>105.4138421720745</v>
      </c>
      <c r="U73" s="48">
        <f>(Tabela1[[#This Row],[% PPM 1]]*Tabela1[[#This Row],[META PARA O MÊS]])</f>
        <v>865.23681654838742</v>
      </c>
      <c r="V73" s="8">
        <f t="shared" si="6"/>
        <v>1.054138421720745E-4</v>
      </c>
      <c r="W73" s="9">
        <f>O73*V73</f>
        <v>792.05852731253299</v>
      </c>
      <c r="X73" s="14">
        <v>144.67808063249851</v>
      </c>
      <c r="Y73" s="10">
        <f t="shared" si="7"/>
        <v>1.4467808063249851E-4</v>
      </c>
      <c r="Z73" s="11">
        <f>O73*Y73</f>
        <v>1087.0821622564667</v>
      </c>
      <c r="AA73" s="7">
        <v>0</v>
      </c>
      <c r="AB73" s="12">
        <f t="shared" si="8"/>
        <v>0</v>
      </c>
      <c r="AC73" s="11">
        <f>O73*AB73</f>
        <v>0</v>
      </c>
      <c r="AD73" s="5" t="s">
        <v>13</v>
      </c>
    </row>
    <row r="74" spans="1:30" x14ac:dyDescent="0.25">
      <c r="A74" s="21">
        <v>45078</v>
      </c>
      <c r="B74" s="23">
        <v>1</v>
      </c>
      <c r="C74" s="5" t="s">
        <v>14</v>
      </c>
      <c r="D74" s="26">
        <v>0.71643518518518523</v>
      </c>
      <c r="E74" s="56">
        <f>((((24*D74)*30)*60)*60)*100</f>
        <v>185700000.00000003</v>
      </c>
      <c r="F74" s="56">
        <v>13.660538918191252</v>
      </c>
      <c r="G74" s="59">
        <f>Tabela1[[#This Row],[Produção mensal em milésimos]]/Tabela1[[#This Row],[REAL PARA O MÊS]]</f>
        <v>13.660538918191252</v>
      </c>
      <c r="H74" s="56">
        <f>Tabela1[[#This Row],[Produção mensal em milésimos]]/Tabela1[[#This Row],[META PARA O MÊS]]</f>
        <v>13.026094276094279</v>
      </c>
      <c r="I74" s="28">
        <f>(O74*D74)/100</f>
        <v>97391.482638888876</v>
      </c>
      <c r="J74" s="31">
        <f>1-D74</f>
        <v>0.28356481481481477</v>
      </c>
      <c r="K74" s="54">
        <f>(Tabela1[[#This Row],[INDISPONIBILIDADE]]*Tabela1[[#This Row],[REAL PARA O MÊS]])/Tabela1[[#This Row],[DISPONIBILIDADE]]</f>
        <v>5380461.2277867515</v>
      </c>
      <c r="L74" s="52">
        <f>(Tabela1[[#This Row],[QTDE PRODUZIDA]]/30)/60</f>
        <v>21.415287422839494</v>
      </c>
      <c r="M74" s="6">
        <f>(J74*I74)/D74</f>
        <v>38547.517361111095</v>
      </c>
      <c r="N74" s="6">
        <v>314.67361111111109</v>
      </c>
      <c r="O74" s="6">
        <f t="shared" si="5"/>
        <v>13593899.999999998</v>
      </c>
      <c r="P74" s="6">
        <f>220320000/Tabela1[[#This Row],[Coluna4]]</f>
        <v>16128207.043618735</v>
      </c>
      <c r="Q74" s="6">
        <v>330</v>
      </c>
      <c r="R74" s="33">
        <f>N74/Q74</f>
        <v>0.95355639730639719</v>
      </c>
      <c r="S74" s="6">
        <f>Q74*60*24*30</f>
        <v>14256000</v>
      </c>
      <c r="T74" s="14">
        <v>75.271482393907974</v>
      </c>
      <c r="U74" s="48">
        <f>(Tabela1[[#This Row],[% PPM 1]]*Tabela1[[#This Row],[META PARA O MÊS]])</f>
        <v>1073.0702530075521</v>
      </c>
      <c r="V74" s="8">
        <f t="shared" si="6"/>
        <v>7.5271482393907973E-5</v>
      </c>
      <c r="W74" s="9">
        <f>O74*V74</f>
        <v>1023.2330045145454</v>
      </c>
      <c r="X74" s="14">
        <v>60.299225677953537</v>
      </c>
      <c r="Y74" s="10">
        <f t="shared" si="7"/>
        <v>6.0299225677953538E-5</v>
      </c>
      <c r="Z74" s="11">
        <f>O74*Y74</f>
        <v>819.70164394353253</v>
      </c>
      <c r="AA74" s="7">
        <v>0</v>
      </c>
      <c r="AB74" s="12">
        <f t="shared" si="8"/>
        <v>0</v>
      </c>
      <c r="AC74" s="11">
        <f>O74*AB74</f>
        <v>0</v>
      </c>
      <c r="AD74" s="5" t="s">
        <v>13</v>
      </c>
    </row>
    <row r="75" spans="1:30" x14ac:dyDescent="0.25">
      <c r="A75" s="21">
        <v>45078</v>
      </c>
      <c r="B75" s="23">
        <v>1</v>
      </c>
      <c r="C75" s="5" t="s">
        <v>15</v>
      </c>
      <c r="D75" s="26">
        <v>0.70992361111111113</v>
      </c>
      <c r="E75" s="56">
        <f>((((24*D75)*30)*60)*60)*100</f>
        <v>184012200.00000003</v>
      </c>
      <c r="F75" s="56">
        <v>14.18697814270846</v>
      </c>
      <c r="G75" s="59">
        <f>Tabela1[[#This Row],[Produção mensal em milésimos]]/Tabela1[[#This Row],[REAL PARA O MÊS]]</f>
        <v>14.18697814270846</v>
      </c>
      <c r="H75" s="56">
        <f>Tabela1[[#This Row],[Produção mensal em milésimos]]/Tabela1[[#This Row],[META PARA O MÊS]]</f>
        <v>12.907702020202022</v>
      </c>
      <c r="I75" s="28">
        <f>(O75*D75)/100</f>
        <v>92080.641979166641</v>
      </c>
      <c r="J75" s="31">
        <f>1-D75</f>
        <v>0.29007638888888887</v>
      </c>
      <c r="K75" s="54">
        <f>(Tabela1[[#This Row],[INDISPONIBILIDADE]]*Tabela1[[#This Row],[REAL PARA O MÊS]])/Tabela1[[#This Row],[DISPONIBILIDADE]]</f>
        <v>5299775.5578162735</v>
      </c>
      <c r="L75" s="52">
        <f>(Tabela1[[#This Row],[QTDE PRODUZIDA]]/30)/60</f>
        <v>20.902421122685176</v>
      </c>
      <c r="M75" s="6">
        <f>(J75*I75)/D75</f>
        <v>37624.358020833322</v>
      </c>
      <c r="N75" s="6">
        <v>300.24305555555549</v>
      </c>
      <c r="O75" s="6">
        <f t="shared" si="5"/>
        <v>12970499.999999996</v>
      </c>
      <c r="P75" s="6">
        <f>220320000/Tabela1[[#This Row],[Coluna4]]</f>
        <v>15529734.224143827</v>
      </c>
      <c r="Q75" s="6">
        <v>330</v>
      </c>
      <c r="R75" s="33">
        <f>N75/Q75</f>
        <v>0.90982744107744085</v>
      </c>
      <c r="S75" s="6">
        <f>Q75*60*24*30</f>
        <v>14256000</v>
      </c>
      <c r="T75" s="14">
        <v>96.057986164583141</v>
      </c>
      <c r="U75" s="48">
        <f>(Tabela1[[#This Row],[% PPM 1]]*Tabela1[[#This Row],[META PARA O MÊS]])</f>
        <v>1369.4026507622973</v>
      </c>
      <c r="V75" s="8">
        <f t="shared" si="6"/>
        <v>9.6057986164583146E-5</v>
      </c>
      <c r="W75" s="9">
        <f>O75*V75</f>
        <v>1245.9201095477254</v>
      </c>
      <c r="X75" s="14">
        <v>72.399462776270767</v>
      </c>
      <c r="Y75" s="10">
        <f t="shared" si="7"/>
        <v>7.2399462776270764E-5</v>
      </c>
      <c r="Z75" s="11">
        <f>O75*Y75</f>
        <v>939.05723193961967</v>
      </c>
      <c r="AA75" s="7">
        <v>0</v>
      </c>
      <c r="AB75" s="12">
        <f t="shared" si="8"/>
        <v>0</v>
      </c>
      <c r="AC75" s="11">
        <f>O75*AB75</f>
        <v>0</v>
      </c>
      <c r="AD75" s="5" t="s">
        <v>13</v>
      </c>
    </row>
    <row r="76" spans="1:30" x14ac:dyDescent="0.25">
      <c r="A76" s="21">
        <v>45078</v>
      </c>
      <c r="B76" s="23">
        <v>1</v>
      </c>
      <c r="C76" s="5" t="s">
        <v>16</v>
      </c>
      <c r="D76" s="26">
        <v>0.6520524691358025</v>
      </c>
      <c r="E76" s="56">
        <f>((((24*D76)*30)*60)*60)*100</f>
        <v>169012000</v>
      </c>
      <c r="F76" s="56">
        <v>13.081322899977552</v>
      </c>
      <c r="G76" s="59">
        <f>Tabela1[[#This Row],[Produção mensal em milésimos]]/Tabela1[[#This Row],[REAL PARA O MÊS]]</f>
        <v>13.081322899977552</v>
      </c>
      <c r="H76" s="56">
        <f>Tabela1[[#This Row],[Produção mensal em milésimos]]/Tabela1[[#This Row],[META PARA O MÊS]]</f>
        <v>11.855499438832773</v>
      </c>
      <c r="I76" s="28">
        <f>(O76*D76)/100</f>
        <v>84245.831064814833</v>
      </c>
      <c r="J76" s="31">
        <f>1-D76</f>
        <v>0.3479475308641975</v>
      </c>
      <c r="K76" s="54">
        <f>(Tabela1[[#This Row],[INDISPONIBILIDADE]]*Tabela1[[#This Row],[REAL PARA O MÊS]])/Tabela1[[#This Row],[DISPONIBILIDADE]]</f>
        <v>6894409.738953447</v>
      </c>
      <c r="L76" s="52">
        <f>(Tabela1[[#This Row],[QTDE PRODUZIDA]]/30)/60</f>
        <v>24.975093852880661</v>
      </c>
      <c r="M76" s="6">
        <f>(J76*I76)/D76</f>
        <v>44955.168935185189</v>
      </c>
      <c r="N76" s="6">
        <v>299.07638888888891</v>
      </c>
      <c r="O76" s="6">
        <f t="shared" si="5"/>
        <v>12920100.000000002</v>
      </c>
      <c r="P76" s="6">
        <f>220320000/Tabela1[[#This Row],[Coluna4]]</f>
        <v>16842333.278110433</v>
      </c>
      <c r="Q76" s="6">
        <v>330</v>
      </c>
      <c r="R76" s="33">
        <f>N76/Q76</f>
        <v>0.90629208754208757</v>
      </c>
      <c r="S76" s="6">
        <f>Q76*60*24*30</f>
        <v>14256000</v>
      </c>
      <c r="T76" s="14">
        <v>92.812150290876986</v>
      </c>
      <c r="U76" s="48">
        <f>(Tabela1[[#This Row],[% PPM 1]]*Tabela1[[#This Row],[META PARA O MÊS]])</f>
        <v>1323.1300145467424</v>
      </c>
      <c r="V76" s="8">
        <f t="shared" si="6"/>
        <v>9.2812150290876984E-5</v>
      </c>
      <c r="W76" s="9">
        <f>O76*V76</f>
        <v>1199.1422629731599</v>
      </c>
      <c r="X76" s="14">
        <v>66.542377078870658</v>
      </c>
      <c r="Y76" s="10">
        <f t="shared" si="7"/>
        <v>6.6542377078870652E-5</v>
      </c>
      <c r="Z76" s="11">
        <f>O76*Y76</f>
        <v>859.73416609671688</v>
      </c>
      <c r="AA76" s="7">
        <v>0</v>
      </c>
      <c r="AB76" s="12">
        <f t="shared" si="8"/>
        <v>0</v>
      </c>
      <c r="AC76" s="11">
        <f>O76*AB76</f>
        <v>0</v>
      </c>
      <c r="AD76" s="5" t="s">
        <v>13</v>
      </c>
    </row>
    <row r="77" spans="1:30" x14ac:dyDescent="0.25">
      <c r="A77" s="21">
        <v>45078</v>
      </c>
      <c r="B77" s="23">
        <v>1</v>
      </c>
      <c r="C77" s="5" t="s">
        <v>17</v>
      </c>
      <c r="D77" s="26">
        <v>0.74799537037037034</v>
      </c>
      <c r="E77" s="56">
        <f>((((24*D77)*30)*60)*60)*100</f>
        <v>193880399.99999997</v>
      </c>
      <c r="F77" s="56">
        <v>15.11943140823784</v>
      </c>
      <c r="G77" s="59">
        <f>Tabela1[[#This Row],[Produção mensal em milésimos]]/Tabela1[[#This Row],[REAL PARA O MÊS]]</f>
        <v>15.11943140823784</v>
      </c>
      <c r="H77" s="56">
        <f>Tabela1[[#This Row],[Produção mensal em milésimos]]/Tabela1[[#This Row],[META PARA O MÊS]]</f>
        <v>13.599915824915822</v>
      </c>
      <c r="I77" s="28">
        <f>(O77*D77)/100</f>
        <v>95917.391130555552</v>
      </c>
      <c r="J77" s="31">
        <f>1-D77</f>
        <v>0.25200462962962966</v>
      </c>
      <c r="K77" s="54">
        <f>(Tabela1[[#This Row],[INDISPONIBILIDADE]]*Tabela1[[#This Row],[REAL PARA O MÊS]])/Tabela1[[#This Row],[DISPONIBILIDADE]]</f>
        <v>4320241.828962598</v>
      </c>
      <c r="L77" s="52">
        <f>(Tabela1[[#This Row],[QTDE PRODUZIDA]]/30)/60</f>
        <v>17.952893816358028</v>
      </c>
      <c r="M77" s="6">
        <f>(J77*I77)/D77</f>
        <v>32315.20886944445</v>
      </c>
      <c r="N77" s="6">
        <v>296.83472222222218</v>
      </c>
      <c r="O77" s="6">
        <f t="shared" si="5"/>
        <v>12823260</v>
      </c>
      <c r="P77" s="6">
        <f>220320000/Tabela1[[#This Row],[Coluna4]]</f>
        <v>14571976.55461821</v>
      </c>
      <c r="Q77" s="6">
        <v>330</v>
      </c>
      <c r="R77" s="33">
        <f>N77/Q77</f>
        <v>0.89949915824915816</v>
      </c>
      <c r="S77" s="6">
        <f>Q77*60*24*30</f>
        <v>14256000</v>
      </c>
      <c r="T77" s="14">
        <v>91.509200492077355</v>
      </c>
      <c r="U77" s="48">
        <f>(Tabela1[[#This Row],[% PPM 1]]*Tabela1[[#This Row],[META PARA O MÊS]])</f>
        <v>1304.5551622150549</v>
      </c>
      <c r="V77" s="8">
        <f t="shared" si="6"/>
        <v>9.1509200492077361E-5</v>
      </c>
      <c r="W77" s="9">
        <f>O77*V77</f>
        <v>1173.4462703020361</v>
      </c>
      <c r="X77" s="14">
        <v>32.284533189100003</v>
      </c>
      <c r="Y77" s="10">
        <f t="shared" si="7"/>
        <v>3.22845331891E-5</v>
      </c>
      <c r="Z77" s="11">
        <f>O77*Y77</f>
        <v>413.99296306245844</v>
      </c>
      <c r="AA77" s="7">
        <v>0</v>
      </c>
      <c r="AB77" s="12">
        <f t="shared" si="8"/>
        <v>0</v>
      </c>
      <c r="AC77" s="11">
        <f>O77*AB77</f>
        <v>0</v>
      </c>
      <c r="AD77" s="5" t="s">
        <v>13</v>
      </c>
    </row>
    <row r="78" spans="1:30" x14ac:dyDescent="0.25">
      <c r="A78" s="21">
        <v>45078</v>
      </c>
      <c r="B78" s="23">
        <v>1</v>
      </c>
      <c r="C78" s="5" t="s">
        <v>18</v>
      </c>
      <c r="D78" s="26">
        <v>0.69468634259259254</v>
      </c>
      <c r="E78" s="56">
        <f>((((24*D78)*30)*60)*60)*100</f>
        <v>180062700</v>
      </c>
      <c r="F78" s="56">
        <v>14.125888444339841</v>
      </c>
      <c r="G78" s="59">
        <f>Tabela1[[#This Row],[Produção mensal em milésimos]]/Tabela1[[#This Row],[REAL PARA O MÊS]]</f>
        <v>14.125888444339841</v>
      </c>
      <c r="H78" s="56">
        <f>Tabela1[[#This Row],[Produção mensal em milésimos]]/Tabela1[[#This Row],[META PARA O MÊS]]</f>
        <v>12.630660774410774</v>
      </c>
      <c r="I78" s="28">
        <f>(O78*D78)/100</f>
        <v>88551.668090277803</v>
      </c>
      <c r="J78" s="31">
        <f>1-D78</f>
        <v>0.30531365740740746</v>
      </c>
      <c r="K78" s="54">
        <f>(Tabela1[[#This Row],[INDISPONIBILIDADE]]*Tabela1[[#This Row],[REAL PARA O MÊS]])/Tabela1[[#This Row],[DISPONIBILIDADE]]</f>
        <v>5602288.3312312905</v>
      </c>
      <c r="L78" s="52">
        <f>(Tabela1[[#This Row],[QTDE PRODUZIDA]]/30)/60</f>
        <v>21.621295505401246</v>
      </c>
      <c r="M78" s="6">
        <f>(J78*I78)/D78</f>
        <v>38918.331909722241</v>
      </c>
      <c r="N78" s="6">
        <v>295.06944444444451</v>
      </c>
      <c r="O78" s="6">
        <f t="shared" si="5"/>
        <v>12747000.000000004</v>
      </c>
      <c r="P78" s="6">
        <f>220320000/Tabela1[[#This Row],[Coluna4]]</f>
        <v>15596895.081546599</v>
      </c>
      <c r="Q78" s="6">
        <v>330</v>
      </c>
      <c r="R78" s="33">
        <f>N78/Q78</f>
        <v>0.89414983164983186</v>
      </c>
      <c r="S78" s="6">
        <f>Q78*60*24*30</f>
        <v>14256000</v>
      </c>
      <c r="T78" s="14">
        <v>87.534815755632692</v>
      </c>
      <c r="U78" s="48">
        <f>(Tabela1[[#This Row],[% PPM 1]]*Tabela1[[#This Row],[META PARA O MÊS]])</f>
        <v>1247.8963334122996</v>
      </c>
      <c r="V78" s="8">
        <f t="shared" si="6"/>
        <v>8.7534815755632687E-5</v>
      </c>
      <c r="W78" s="9">
        <f>O78*V78</f>
        <v>1115.8062964370502</v>
      </c>
      <c r="X78" s="14">
        <v>71.114960277538586</v>
      </c>
      <c r="Y78" s="10">
        <f t="shared" si="7"/>
        <v>7.1114960277538582E-5</v>
      </c>
      <c r="Z78" s="11">
        <f>O78*Y78</f>
        <v>906.50239865778451</v>
      </c>
      <c r="AA78" s="7">
        <v>0</v>
      </c>
      <c r="AB78" s="12">
        <f t="shared" si="8"/>
        <v>0</v>
      </c>
      <c r="AC78" s="11">
        <f>O78*AB78</f>
        <v>0</v>
      </c>
      <c r="AD78" s="5" t="s">
        <v>13</v>
      </c>
    </row>
    <row r="79" spans="1:30" x14ac:dyDescent="0.25">
      <c r="A79" s="21">
        <v>45078</v>
      </c>
      <c r="B79" s="23">
        <v>1</v>
      </c>
      <c r="C79" s="5" t="s">
        <v>19</v>
      </c>
      <c r="D79" s="26">
        <v>0.60865817901234565</v>
      </c>
      <c r="E79" s="56">
        <f>((((24*D79)*30)*60)*60)*100</f>
        <v>157764200</v>
      </c>
      <c r="F79" s="56">
        <v>12.641666065690679</v>
      </c>
      <c r="G79" s="59">
        <f>Tabela1[[#This Row],[Produção mensal em milésimos]]/Tabela1[[#This Row],[REAL PARA O MÊS]]</f>
        <v>12.641666065690679</v>
      </c>
      <c r="H79" s="56">
        <f>Tabela1[[#This Row],[Produção mensal em milésimos]]/Tabela1[[#This Row],[META PARA O MÊS]]</f>
        <v>11.066512345679012</v>
      </c>
      <c r="I79" s="28">
        <f>(O79*D79)/100</f>
        <v>75958.714766203717</v>
      </c>
      <c r="J79" s="31">
        <f>1-D79</f>
        <v>0.39134182098765435</v>
      </c>
      <c r="K79" s="54">
        <f>(Tabela1[[#This Row],[INDISPONIBILIDADE]]*Tabela1[[#This Row],[REAL PARA O MÊS]])/Tabela1[[#This Row],[DISPONIBILIDADE]]</f>
        <v>8023926.5515243672</v>
      </c>
      <c r="L79" s="52">
        <f>(Tabela1[[#This Row],[QTDE PRODUZIDA]]/30)/60</f>
        <v>27.132380685442396</v>
      </c>
      <c r="M79" s="6">
        <f>(J79*I79)/D79</f>
        <v>48838.285233796312</v>
      </c>
      <c r="N79" s="6">
        <v>288.88194444444451</v>
      </c>
      <c r="O79" s="6">
        <f t="shared" si="5"/>
        <v>12479700.000000004</v>
      </c>
      <c r="P79" s="6">
        <f>220320000/Tabela1[[#This Row],[Coluna4]]</f>
        <v>17428082.568795715</v>
      </c>
      <c r="Q79" s="6">
        <v>330</v>
      </c>
      <c r="R79" s="33">
        <f>N79/Q79</f>
        <v>0.87539983164983182</v>
      </c>
      <c r="S79" s="6">
        <f>Q79*60*24*30</f>
        <v>14256000</v>
      </c>
      <c r="T79" s="14">
        <v>82.06731080275172</v>
      </c>
      <c r="U79" s="48">
        <f>(Tabela1[[#This Row],[% PPM 1]]*Tabela1[[#This Row],[META PARA O MÊS]])</f>
        <v>1169.9515828040287</v>
      </c>
      <c r="V79" s="8">
        <f t="shared" si="6"/>
        <v>8.2067310802751725E-5</v>
      </c>
      <c r="W79" s="9">
        <f>O79*V79</f>
        <v>1024.175418625101</v>
      </c>
      <c r="X79" s="14">
        <v>124.35966729005941</v>
      </c>
      <c r="Y79" s="10">
        <f t="shared" si="7"/>
        <v>1.2435966729005941E-4</v>
      </c>
      <c r="Z79" s="11">
        <f>O79*Y79</f>
        <v>1551.9713398797549</v>
      </c>
      <c r="AA79" s="7">
        <v>0</v>
      </c>
      <c r="AB79" s="12">
        <f t="shared" si="8"/>
        <v>0</v>
      </c>
      <c r="AC79" s="11">
        <f>O79*AB79</f>
        <v>0</v>
      </c>
      <c r="AD79" s="5" t="s">
        <v>13</v>
      </c>
    </row>
    <row r="80" spans="1:30" x14ac:dyDescent="0.25">
      <c r="A80" s="21">
        <v>45078</v>
      </c>
      <c r="B80" s="23">
        <v>1</v>
      </c>
      <c r="C80" s="5" t="s">
        <v>20</v>
      </c>
      <c r="D80" s="26">
        <v>0.71081327160493823</v>
      </c>
      <c r="E80" s="56">
        <f>((((24*D80)*30)*60)*60)*100</f>
        <v>184242799.99999997</v>
      </c>
      <c r="F80" s="56">
        <v>14.58584092935031</v>
      </c>
      <c r="G80" s="59">
        <f>Tabela1[[#This Row],[Produção mensal em milésimos]]/Tabela1[[#This Row],[REAL PARA O MÊS]]</f>
        <v>14.58584092935031</v>
      </c>
      <c r="H80" s="56">
        <f>Tabela1[[#This Row],[Produção mensal em milésimos]]/Tabela1[[#This Row],[META PARA O MÊS]]</f>
        <v>12.92387766554433</v>
      </c>
      <c r="I80" s="28">
        <f>(O80*D80)/100</f>
        <v>89787.231378703698</v>
      </c>
      <c r="J80" s="31">
        <f>1-D80</f>
        <v>0.28918672839506177</v>
      </c>
      <c r="K80" s="54">
        <f>(Tabela1[[#This Row],[INDISPONIBILIDADE]]*Tabela1[[#This Row],[REAL PARA O MÊS]])/Tabela1[[#This Row],[DISPONIBILIDADE]]</f>
        <v>5139038.6308935825</v>
      </c>
      <c r="L80" s="52">
        <f>(Tabela1[[#This Row],[QTDE PRODUZIDA]]/30)/60</f>
        <v>20.293871456275721</v>
      </c>
      <c r="M80" s="6">
        <f>(J80*I80)/D80</f>
        <v>36528.968621296299</v>
      </c>
      <c r="N80" s="6">
        <v>292.39861111111111</v>
      </c>
      <c r="O80" s="6">
        <f t="shared" si="5"/>
        <v>12631620</v>
      </c>
      <c r="P80" s="6">
        <f>220320000/Tabela1[[#This Row],[Coluna4]]</f>
        <v>15105059.836259548</v>
      </c>
      <c r="Q80" s="6">
        <v>330</v>
      </c>
      <c r="R80" s="33">
        <f>N80/Q80</f>
        <v>0.88605639730639729</v>
      </c>
      <c r="S80" s="6">
        <f>Q80*60*24*30</f>
        <v>14256000</v>
      </c>
      <c r="T80" s="14">
        <v>66.674499702325917</v>
      </c>
      <c r="U80" s="48">
        <f>(Tabela1[[#This Row],[% PPM 1]]*Tabela1[[#This Row],[META PARA O MÊS]])</f>
        <v>950.51166775635841</v>
      </c>
      <c r="V80" s="8">
        <f t="shared" si="6"/>
        <v>6.6674499702325924E-5</v>
      </c>
      <c r="W80" s="9">
        <f>O80*V80</f>
        <v>842.20694392989424</v>
      </c>
      <c r="X80" s="14">
        <v>64.313345412698851</v>
      </c>
      <c r="Y80" s="10">
        <f t="shared" si="7"/>
        <v>6.4313345412698856E-5</v>
      </c>
      <c r="Z80" s="11">
        <f>O80*Y80</f>
        <v>812.38174018195514</v>
      </c>
      <c r="AA80" s="7">
        <v>0</v>
      </c>
      <c r="AB80" s="12">
        <f t="shared" si="8"/>
        <v>0</v>
      </c>
      <c r="AC80" s="11">
        <f>O80*AB80</f>
        <v>0</v>
      </c>
      <c r="AD80" s="5" t="s">
        <v>13</v>
      </c>
    </row>
    <row r="81" spans="1:30" x14ac:dyDescent="0.25">
      <c r="A81" s="21">
        <v>45078</v>
      </c>
      <c r="B81" s="23">
        <v>1</v>
      </c>
      <c r="C81" s="5" t="s">
        <v>21</v>
      </c>
      <c r="D81" s="26">
        <v>0.68020563271604939</v>
      </c>
      <c r="E81" s="56">
        <f>((((24*D81)*30)*60)*60)*100</f>
        <v>176309300</v>
      </c>
      <c r="F81" s="56">
        <v>13.592722456336741</v>
      </c>
      <c r="G81" s="59">
        <f>Tabela1[[#This Row],[Produção mensal em milésimos]]/Tabela1[[#This Row],[REAL PARA O MÊS]]</f>
        <v>13.592722456336741</v>
      </c>
      <c r="H81" s="56">
        <f>Tabela1[[#This Row],[Produção mensal em milésimos]]/Tabela1[[#This Row],[META PARA O MÊS]]</f>
        <v>12.367375140291808</v>
      </c>
      <c r="I81" s="28">
        <f>(O81*D81)/100</f>
        <v>88228.520331712978</v>
      </c>
      <c r="J81" s="31">
        <f>1-D81</f>
        <v>0.31979436728395061</v>
      </c>
      <c r="K81" s="54">
        <f>(Tabela1[[#This Row],[INDISPONIBILIDADE]]*Tabela1[[#This Row],[REAL PARA O MÊS]])/Tabela1[[#This Row],[DISPONIBILIDADE]]</f>
        <v>6098167.6236137301</v>
      </c>
      <c r="L81" s="52">
        <f>(Tabela1[[#This Row],[QTDE PRODUZIDA]]/30)/60</f>
        <v>23.044488704603911</v>
      </c>
      <c r="M81" s="6">
        <f>(J81*I81)/D81</f>
        <v>41480.079668287042</v>
      </c>
      <c r="N81" s="6">
        <v>300.25138888888893</v>
      </c>
      <c r="O81" s="6">
        <f t="shared" si="5"/>
        <v>12970860.000000002</v>
      </c>
      <c r="P81" s="6">
        <f>220320000/Tabela1[[#This Row],[Coluna4]]</f>
        <v>16208673.480071671</v>
      </c>
      <c r="Q81" s="6">
        <v>330</v>
      </c>
      <c r="R81" s="33">
        <f>N81/Q81</f>
        <v>0.90985269360269372</v>
      </c>
      <c r="S81" s="6">
        <f>Q81*60*24*30</f>
        <v>14256000</v>
      </c>
      <c r="T81" s="14">
        <v>94.60463925957211</v>
      </c>
      <c r="U81" s="48">
        <f>(Tabela1[[#This Row],[% PPM 1]]*Tabela1[[#This Row],[META PARA O MÊS]])</f>
        <v>1348.68373728446</v>
      </c>
      <c r="V81" s="8">
        <f t="shared" si="6"/>
        <v>9.4604639259572107E-5</v>
      </c>
      <c r="W81" s="9">
        <f>O81*V81</f>
        <v>1227.1035311864136</v>
      </c>
      <c r="X81" s="14">
        <v>68.253033342853143</v>
      </c>
      <c r="Y81" s="10">
        <f t="shared" si="7"/>
        <v>6.8253033342853149E-5</v>
      </c>
      <c r="Z81" s="11">
        <f>O81*Y81</f>
        <v>885.30054006548028</v>
      </c>
      <c r="AA81" s="7">
        <v>0</v>
      </c>
      <c r="AB81" s="12">
        <f t="shared" si="8"/>
        <v>0</v>
      </c>
      <c r="AC81" s="11">
        <f>O81*AB81</f>
        <v>0</v>
      </c>
      <c r="AD81" s="5" t="s">
        <v>13</v>
      </c>
    </row>
    <row r="82" spans="1:30" x14ac:dyDescent="0.25">
      <c r="A82" s="21">
        <v>45078</v>
      </c>
      <c r="B82" s="23">
        <v>1</v>
      </c>
      <c r="C82" s="5" t="s">
        <v>22</v>
      </c>
      <c r="D82" s="26">
        <v>0.64492785493827165</v>
      </c>
      <c r="E82" s="56">
        <f>((((24*D82)*30)*60)*60)*100</f>
        <v>167165300</v>
      </c>
      <c r="F82" s="56">
        <v>12.725350933284613</v>
      </c>
      <c r="G82" s="59">
        <f>Tabela1[[#This Row],[Produção mensal em milésimos]]/Tabela1[[#This Row],[REAL PARA O MÊS]]</f>
        <v>12.725350933284613</v>
      </c>
      <c r="H82" s="56">
        <f>Tabela1[[#This Row],[Produção mensal em milésimos]]/Tabela1[[#This Row],[META PARA O MÊS]]</f>
        <v>11.725960998877666</v>
      </c>
      <c r="I82" s="28">
        <f>(O82*D82)/100</f>
        <v>84720.302736111116</v>
      </c>
      <c r="J82" s="31">
        <f>1-D82</f>
        <v>0.35507214506172835</v>
      </c>
      <c r="K82" s="54">
        <f>(Tabela1[[#This Row],[INDISPONIBILIDADE]]*Tabela1[[#This Row],[REAL PARA O MÊS]])/Tabela1[[#This Row],[DISPONIBILIDADE]]</f>
        <v>7232389.9342746362</v>
      </c>
      <c r="L82" s="52">
        <f>(Tabela1[[#This Row],[QTDE PRODUZIDA]]/30)/60</f>
        <v>25.913165146604936</v>
      </c>
      <c r="M82" s="6">
        <f>(J82*I82)/D82</f>
        <v>46643.697263888884</v>
      </c>
      <c r="N82" s="6">
        <v>304.08333333333331</v>
      </c>
      <c r="O82" s="6">
        <f t="shared" si="5"/>
        <v>13136400</v>
      </c>
      <c r="P82" s="6">
        <f>220320000/Tabela1[[#This Row],[Coluna4]]</f>
        <v>17313471.444133442</v>
      </c>
      <c r="Q82" s="6">
        <v>330</v>
      </c>
      <c r="R82" s="33">
        <f>N82/Q82</f>
        <v>0.92146464646464643</v>
      </c>
      <c r="S82" s="6">
        <f>Q82*60*24*30</f>
        <v>14256000</v>
      </c>
      <c r="T82" s="14">
        <v>56.264416358470783</v>
      </c>
      <c r="U82" s="48">
        <f>(Tabela1[[#This Row],[% PPM 1]]*Tabela1[[#This Row],[META PARA O MÊS]])</f>
        <v>802.10551960635939</v>
      </c>
      <c r="V82" s="8">
        <f t="shared" si="6"/>
        <v>5.6264416358470781E-5</v>
      </c>
      <c r="W82" s="9">
        <f>O82*V82</f>
        <v>739.1118790514156</v>
      </c>
      <c r="X82" s="14">
        <v>82.215399649057687</v>
      </c>
      <c r="Y82" s="10">
        <f t="shared" si="7"/>
        <v>8.2215399649057688E-5</v>
      </c>
      <c r="Z82" s="11">
        <f>O82*Y82</f>
        <v>1080.0143759498815</v>
      </c>
      <c r="AA82" s="7">
        <v>0</v>
      </c>
      <c r="AB82" s="12">
        <f t="shared" si="8"/>
        <v>0</v>
      </c>
      <c r="AC82" s="11">
        <f>O82*AB82</f>
        <v>0</v>
      </c>
      <c r="AD82" s="5" t="s">
        <v>13</v>
      </c>
    </row>
    <row r="83" spans="1:30" x14ac:dyDescent="0.25">
      <c r="A83" s="21">
        <v>45078</v>
      </c>
      <c r="B83" s="23">
        <v>1</v>
      </c>
      <c r="C83" s="5" t="s">
        <v>23</v>
      </c>
      <c r="D83" s="26">
        <v>0.54368749999999999</v>
      </c>
      <c r="E83" s="56">
        <f>((((24*D83)*30)*60)*60)*100</f>
        <v>140923800.00000003</v>
      </c>
      <c r="F83" s="56">
        <v>11.393305845258306</v>
      </c>
      <c r="G83" s="59">
        <f>Tabela1[[#This Row],[Produção mensal em milésimos]]/Tabela1[[#This Row],[REAL PARA O MÊS]]</f>
        <v>11.393305845258306</v>
      </c>
      <c r="H83" s="56">
        <f>Tabela1[[#This Row],[Produção mensal em milésimos]]/Tabela1[[#This Row],[META PARA O MÊS]]</f>
        <v>9.8852272727272741</v>
      </c>
      <c r="I83" s="28">
        <f>(O83*D83)/100</f>
        <v>67248.706875000018</v>
      </c>
      <c r="J83" s="31">
        <f>1-D83</f>
        <v>0.45631250000000001</v>
      </c>
      <c r="K83" s="54">
        <f>(Tabela1[[#This Row],[INDISPONIBILIDADE]]*Tabela1[[#This Row],[REAL PARA O MÊS]])/Tabela1[[#This Row],[DISPONIBILIDADE]]</f>
        <v>10381201.172548572</v>
      </c>
      <c r="L83" s="52">
        <f>(Tabela1[[#This Row],[QTDE PRODUZIDA]]/30)/60</f>
        <v>31.356273958333343</v>
      </c>
      <c r="M83" s="6">
        <f>(J83*I83)/D83</f>
        <v>56441.293125000018</v>
      </c>
      <c r="N83" s="6">
        <v>286.31944444444451</v>
      </c>
      <c r="O83" s="6">
        <f t="shared" si="5"/>
        <v>12369000.000000004</v>
      </c>
      <c r="P83" s="6">
        <f>220320000/Tabela1[[#This Row],[Coluna4]]</f>
        <v>19337670.996666286</v>
      </c>
      <c r="Q83" s="6">
        <v>330</v>
      </c>
      <c r="R83" s="33">
        <f>N83/Q83</f>
        <v>0.86763468013468037</v>
      </c>
      <c r="S83" s="6">
        <f>Q83*60*24*30</f>
        <v>14256000</v>
      </c>
      <c r="T83" s="14">
        <v>71.208294342124972</v>
      </c>
      <c r="U83" s="48">
        <f>(Tabela1[[#This Row],[% PPM 1]]*Tabela1[[#This Row],[META PARA O MÊS]])</f>
        <v>1015.1454441413337</v>
      </c>
      <c r="V83" s="8">
        <f t="shared" si="6"/>
        <v>7.1208294342124974E-5</v>
      </c>
      <c r="W83" s="9">
        <f>O83*V83</f>
        <v>880.77539271774401</v>
      </c>
      <c r="X83" s="14">
        <v>70.248182508298569</v>
      </c>
      <c r="Y83" s="10">
        <f t="shared" si="7"/>
        <v>7.0248182508298563E-5</v>
      </c>
      <c r="Z83" s="11">
        <f>O83*Y83</f>
        <v>868.89976944514524</v>
      </c>
      <c r="AA83" s="7">
        <v>0</v>
      </c>
      <c r="AB83" s="12">
        <f t="shared" si="8"/>
        <v>0</v>
      </c>
      <c r="AC83" s="11">
        <f>O83*AB83</f>
        <v>0</v>
      </c>
      <c r="AD83" s="5" t="s">
        <v>13</v>
      </c>
    </row>
    <row r="84" spans="1:30" x14ac:dyDescent="0.25">
      <c r="A84" s="21">
        <v>45078</v>
      </c>
      <c r="B84" s="23">
        <v>1</v>
      </c>
      <c r="C84" s="5" t="s">
        <v>24</v>
      </c>
      <c r="D84" s="26">
        <v>0.86059915123456776</v>
      </c>
      <c r="E84" s="56">
        <f>((((24*D84)*30)*60)*60)*100</f>
        <v>223067300</v>
      </c>
      <c r="F84" s="56">
        <v>2.8686638374485596</v>
      </c>
      <c r="G84" s="59">
        <f>Tabela1[[#This Row],[Produção mensal em milésimos]]/Tabela1[[#This Row],[REAL PARA O MÊS]]</f>
        <v>2.8686638374485596</v>
      </c>
      <c r="H84" s="56">
        <f>Tabela1[[#This Row],[Produção mensal em milésimos]]/Tabela1[[#This Row],[META PARA O MÊS]]</f>
        <v>3.2272468171296298</v>
      </c>
      <c r="I84" s="28">
        <f>(O84*D84)/100</f>
        <v>669201.89999999991</v>
      </c>
      <c r="J84" s="31">
        <f>1-D84</f>
        <v>0.13940084876543224</v>
      </c>
      <c r="K84" s="54">
        <f>(Tabela1[[#This Row],[INDISPONIBILIDADE]]*Tabela1[[#This Row],[REAL PARA O MÊS]])/Tabela1[[#This Row],[DISPONIBILIDADE]]</f>
        <v>12595654.997393178</v>
      </c>
      <c r="L84" s="52">
        <f>(Tabela1[[#This Row],[QTDE PRODUZIDA]]/30)/60</f>
        <v>60.221166666666733</v>
      </c>
      <c r="M84" s="6">
        <f>(J84*I84)/D84</f>
        <v>108398.10000000012</v>
      </c>
      <c r="N84" s="6">
        <v>1800</v>
      </c>
      <c r="O84" s="6">
        <f t="shared" si="5"/>
        <v>77760000</v>
      </c>
      <c r="P84" s="6">
        <f>220320000/Tabela1[[#This Row],[Coluna4]]</f>
        <v>76802306.747784197</v>
      </c>
      <c r="Q84" s="6">
        <v>1600</v>
      </c>
      <c r="R84" s="33">
        <f>N84/Q84</f>
        <v>1.125</v>
      </c>
      <c r="S84" s="6">
        <f>Q84*60*24*30</f>
        <v>69120000</v>
      </c>
      <c r="T84" s="7">
        <v>0</v>
      </c>
      <c r="U84" s="48">
        <f>(Tabela1[[#This Row],[% PPM 1]]*Tabela1[[#This Row],[META PARA O MÊS]])</f>
        <v>0</v>
      </c>
      <c r="V84" s="8">
        <f t="shared" si="6"/>
        <v>0</v>
      </c>
      <c r="W84" s="9">
        <f>O84*V84</f>
        <v>0</v>
      </c>
      <c r="X84" s="7">
        <v>0</v>
      </c>
      <c r="Y84" s="10">
        <f t="shared" si="7"/>
        <v>0</v>
      </c>
      <c r="Z84" s="11">
        <f>O84*Y84</f>
        <v>0</v>
      </c>
      <c r="AA84" s="14">
        <v>215.90766885778939</v>
      </c>
      <c r="AB84" s="12">
        <f t="shared" si="8"/>
        <v>2.1590766885778938E-4</v>
      </c>
      <c r="AC84" s="11">
        <f>O84*AB84</f>
        <v>16788.980330381703</v>
      </c>
      <c r="AD84" s="5" t="s">
        <v>25</v>
      </c>
    </row>
    <row r="85" spans="1:30" x14ac:dyDescent="0.25">
      <c r="A85" s="21">
        <v>45078</v>
      </c>
      <c r="B85" s="23">
        <v>1</v>
      </c>
      <c r="C85" s="5" t="s">
        <v>26</v>
      </c>
      <c r="D85" s="26">
        <v>0.88640393518518523</v>
      </c>
      <c r="E85" s="56">
        <f>((((24*D85)*30)*60)*60)*100</f>
        <v>229755900</v>
      </c>
      <c r="F85" s="56">
        <v>2.9546797839506174</v>
      </c>
      <c r="G85" s="59">
        <f>Tabela1[[#This Row],[Produção mensal em milésimos]]/Tabela1[[#This Row],[REAL PARA O MÊS]]</f>
        <v>2.9546797839506174</v>
      </c>
      <c r="H85" s="56">
        <f>Tabela1[[#This Row],[Produção mensal em milésimos]]/Tabela1[[#This Row],[META PARA O MÊS]]</f>
        <v>3.3240147569444445</v>
      </c>
      <c r="I85" s="28">
        <f>(O85*D85)/100</f>
        <v>689267.7</v>
      </c>
      <c r="J85" s="31">
        <f>1-D85</f>
        <v>0.11359606481481477</v>
      </c>
      <c r="K85" s="54">
        <f>(Tabela1[[#This Row],[INDISPONIBILIDADE]]*Tabela1[[#This Row],[REAL PARA O MÊS]])/Tabela1[[#This Row],[DISPONIBILIDADE]]</f>
        <v>9965242.3115140852</v>
      </c>
      <c r="L85" s="52">
        <f>(Tabela1[[#This Row],[QTDE PRODUZIDA]]/30)/60</f>
        <v>49.073499999999974</v>
      </c>
      <c r="M85" s="6">
        <f>(J85*I85)/D85</f>
        <v>88332.299999999959</v>
      </c>
      <c r="N85" s="6">
        <v>1800</v>
      </c>
      <c r="O85" s="6">
        <f t="shared" si="5"/>
        <v>77760000</v>
      </c>
      <c r="P85" s="6">
        <f>220320000/Tabela1[[#This Row],[Coluna4]]</f>
        <v>74566455.964786977</v>
      </c>
      <c r="Q85" s="6">
        <v>1600</v>
      </c>
      <c r="R85" s="33">
        <f>N85/Q85</f>
        <v>1.125</v>
      </c>
      <c r="S85" s="6">
        <f>Q85*60*24*30</f>
        <v>69120000</v>
      </c>
      <c r="T85" s="7">
        <v>0</v>
      </c>
      <c r="U85" s="48">
        <f>(Tabela1[[#This Row],[% PPM 1]]*Tabela1[[#This Row],[META PARA O MÊS]])</f>
        <v>0</v>
      </c>
      <c r="V85" s="8">
        <f t="shared" si="6"/>
        <v>0</v>
      </c>
      <c r="W85" s="9">
        <f>O85*V85</f>
        <v>0</v>
      </c>
      <c r="X85" s="7">
        <v>0</v>
      </c>
      <c r="Y85" s="10">
        <f t="shared" si="7"/>
        <v>0</v>
      </c>
      <c r="Z85" s="11">
        <f>O85*Y85</f>
        <v>0</v>
      </c>
      <c r="AA85" s="14">
        <v>170.16827878252451</v>
      </c>
      <c r="AB85" s="12">
        <f t="shared" si="8"/>
        <v>1.7016827878252452E-4</v>
      </c>
      <c r="AC85" s="11">
        <f>O85*AB85</f>
        <v>13232.285358129107</v>
      </c>
      <c r="AD85" s="5" t="s">
        <v>25</v>
      </c>
    </row>
    <row r="86" spans="1:30" x14ac:dyDescent="0.25">
      <c r="A86" s="21">
        <v>45078</v>
      </c>
      <c r="B86" s="23">
        <v>1</v>
      </c>
      <c r="C86" s="5" t="s">
        <v>27</v>
      </c>
      <c r="D86" s="26">
        <v>0.94083063271604939</v>
      </c>
      <c r="E86" s="56">
        <f>((((24*D86)*30)*60)*60)*100</f>
        <v>243863300</v>
      </c>
      <c r="F86" s="56">
        <v>1.898638255836369</v>
      </c>
      <c r="G86" s="59">
        <f>Tabela1[[#This Row],[Produção mensal em milésimos]]/Tabela1[[#This Row],[REAL PARA O MÊS]]</f>
        <v>1.898638255836369</v>
      </c>
      <c r="H86" s="56">
        <f>Tabela1[[#This Row],[Produção mensal em milésimos]]/Tabela1[[#This Row],[META PARA O MÊS]]</f>
        <v>1.8816612654320988</v>
      </c>
      <c r="I86" s="28">
        <f>(O86*D86)/100</f>
        <v>1208413.7782958334</v>
      </c>
      <c r="J86" s="31">
        <f>1-D86</f>
        <v>5.9169367283950614E-2</v>
      </c>
      <c r="K86" s="54">
        <f>(Tabela1[[#This Row],[INDISPONIBILIDADE]]*Tabela1[[#This Row],[REAL PARA O MÊS]])/Tabela1[[#This Row],[DISPONIBILIDADE]]</f>
        <v>8077736.7425602777</v>
      </c>
      <c r="L86" s="52">
        <f>(Tabela1[[#This Row],[QTDE PRODUZIDA]]/30)/60</f>
        <v>42.221012057870368</v>
      </c>
      <c r="M86" s="6">
        <f>(J86*I86)/D86</f>
        <v>75997.821704166665</v>
      </c>
      <c r="N86" s="6">
        <v>2973.1750000000002</v>
      </c>
      <c r="O86" s="6">
        <f t="shared" si="5"/>
        <v>128441160</v>
      </c>
      <c r="P86" s="6">
        <f>220320000/Tabela1[[#This Row],[Coluna4]]</f>
        <v>116041062.23117623</v>
      </c>
      <c r="Q86" s="6">
        <v>3000</v>
      </c>
      <c r="R86" s="33">
        <f>N86/Q86</f>
        <v>0.99105833333333337</v>
      </c>
      <c r="S86" s="6">
        <f>Q86*60*24*30</f>
        <v>129600000</v>
      </c>
      <c r="T86" s="7">
        <v>0</v>
      </c>
      <c r="U86" s="48">
        <f>(Tabela1[[#This Row],[% PPM 1]]*Tabela1[[#This Row],[META PARA O MÊS]])</f>
        <v>0</v>
      </c>
      <c r="V86" s="8">
        <f t="shared" si="6"/>
        <v>0</v>
      </c>
      <c r="W86" s="9">
        <f>O86*V86</f>
        <v>0</v>
      </c>
      <c r="X86" s="7">
        <v>0</v>
      </c>
      <c r="Y86" s="10">
        <f t="shared" si="7"/>
        <v>0</v>
      </c>
      <c r="Z86" s="11">
        <f>O86*Y86</f>
        <v>0</v>
      </c>
      <c r="AA86" s="7">
        <v>0</v>
      </c>
      <c r="AB86" s="12">
        <f t="shared" si="8"/>
        <v>0</v>
      </c>
      <c r="AC86" s="11">
        <f>O86*AB86</f>
        <v>0</v>
      </c>
      <c r="AD86" s="13" t="s">
        <v>28</v>
      </c>
    </row>
    <row r="87" spans="1:30" x14ac:dyDescent="0.25">
      <c r="A87" s="21">
        <v>45078</v>
      </c>
      <c r="B87" s="23">
        <v>2</v>
      </c>
      <c r="C87" s="5" t="s">
        <v>29</v>
      </c>
      <c r="D87" s="26">
        <v>0.97550115740740739</v>
      </c>
      <c r="E87" s="56">
        <f>((((24*D87)*30)*60)*60)*100</f>
        <v>252849899.99999994</v>
      </c>
      <c r="F87" s="56">
        <v>1.6780409817787967</v>
      </c>
      <c r="G87" s="59">
        <f>Tabela1[[#This Row],[Produção mensal em milésimos]]/Tabela1[[#This Row],[REAL PARA O MÊS]]</f>
        <v>1.6780409817787967</v>
      </c>
      <c r="H87" s="56">
        <f>Tabela1[[#This Row],[Produção mensal em milésimos]]/Tabela1[[#This Row],[META PARA O MÊS]]</f>
        <v>1.6604275019700547</v>
      </c>
      <c r="I87" s="28">
        <f>(O87*D87)/100</f>
        <v>1469900.7519999999</v>
      </c>
      <c r="J87" s="31">
        <f>1-D87</f>
        <v>2.4498842592592607E-2</v>
      </c>
      <c r="K87" s="54">
        <f>(Tabela1[[#This Row],[INDISPONIBILIDADE]]*Tabela1[[#This Row],[REAL PARA O MÊS]])/Tabela1[[#This Row],[DISPONIBILIDADE]]</f>
        <v>3784234.156944498</v>
      </c>
      <c r="L87" s="52">
        <f>(Tabela1[[#This Row],[QTDE PRODUZIDA]]/30)/60</f>
        <v>20.50847111111112</v>
      </c>
      <c r="M87" s="6">
        <f>(J87*I87)/D87</f>
        <v>36915.248000000014</v>
      </c>
      <c r="N87" s="6">
        <v>3488</v>
      </c>
      <c r="O87" s="6">
        <f t="shared" si="5"/>
        <v>150681600</v>
      </c>
      <c r="P87" s="6">
        <f>220320000/Tabela1[[#This Row],[Coluna4]]</f>
        <v>131295959.03340286</v>
      </c>
      <c r="Q87" s="6">
        <v>3525</v>
      </c>
      <c r="R87" s="33">
        <f>N87/Q87</f>
        <v>0.98950354609929081</v>
      </c>
      <c r="S87" s="6">
        <f>Q87*60*24*30</f>
        <v>152280000</v>
      </c>
      <c r="T87" s="7">
        <v>0</v>
      </c>
      <c r="U87" s="48">
        <f>(Tabela1[[#This Row],[% PPM 1]]*Tabela1[[#This Row],[META PARA O MÊS]])</f>
        <v>0</v>
      </c>
      <c r="V87" s="8">
        <f t="shared" si="6"/>
        <v>0</v>
      </c>
      <c r="W87" s="9">
        <f>O87*V87</f>
        <v>0</v>
      </c>
      <c r="X87" s="7">
        <v>0</v>
      </c>
      <c r="Y87" s="10">
        <f t="shared" si="7"/>
        <v>0</v>
      </c>
      <c r="Z87" s="11">
        <f>O87*Y87</f>
        <v>0</v>
      </c>
      <c r="AA87" s="7">
        <v>0</v>
      </c>
      <c r="AB87" s="12">
        <f t="shared" si="8"/>
        <v>0</v>
      </c>
      <c r="AC87" s="11">
        <f>O87*AB87</f>
        <v>0</v>
      </c>
      <c r="AD87" s="13" t="s">
        <v>11</v>
      </c>
    </row>
    <row r="88" spans="1:30" x14ac:dyDescent="0.25">
      <c r="A88" s="21">
        <v>45078</v>
      </c>
      <c r="B88" s="23">
        <v>2</v>
      </c>
      <c r="C88" s="5" t="s">
        <v>30</v>
      </c>
      <c r="D88" s="26">
        <v>0.97868788580246913</v>
      </c>
      <c r="E88" s="56">
        <f>((((24*D88)*30)*60)*60)*100</f>
        <v>253675900</v>
      </c>
      <c r="F88" s="56">
        <v>0</v>
      </c>
      <c r="G88" s="59">
        <v>0</v>
      </c>
      <c r="H88" s="56">
        <f>Tabela1[[#This Row],[Produção mensal em milésimos]]/Tabela1[[#This Row],[META PARA O MÊS]]</f>
        <v>5.4371549211248285</v>
      </c>
      <c r="I88" s="28">
        <f>(O88*D88)/100</f>
        <v>0</v>
      </c>
      <c r="J88" s="31">
        <f>1-D88</f>
        <v>2.1312114197530874E-2</v>
      </c>
      <c r="K88" s="54">
        <f>(Tabela1[[#This Row],[INDISPONIBILIDADE]]*Tabela1[[#This Row],[REAL PARA O MÊS]])/Tabela1[[#This Row],[DISPONIBILIDADE]]</f>
        <v>0</v>
      </c>
      <c r="L88" s="52">
        <f>(Tabela1[[#This Row],[QTDE PRODUZIDA]]/30)/60</f>
        <v>0</v>
      </c>
      <c r="M88" s="6">
        <f>(J88*I88)/D88</f>
        <v>0</v>
      </c>
      <c r="N88" s="6">
        <v>0</v>
      </c>
      <c r="O88" s="6">
        <f t="shared" si="5"/>
        <v>0</v>
      </c>
      <c r="P88" s="6">
        <v>0</v>
      </c>
      <c r="Q88" s="6">
        <v>1080</v>
      </c>
      <c r="R88" s="33">
        <f>N88/Q88</f>
        <v>0</v>
      </c>
      <c r="S88" s="6">
        <f>Q88*60*24*30</f>
        <v>46656000</v>
      </c>
      <c r="T88" s="7">
        <v>0</v>
      </c>
      <c r="U88" s="48">
        <f>(Tabela1[[#This Row],[% PPM 1]]*Tabela1[[#This Row],[META PARA O MÊS]])</f>
        <v>0</v>
      </c>
      <c r="V88" s="8">
        <f t="shared" si="6"/>
        <v>0</v>
      </c>
      <c r="W88" s="9">
        <f>O88*V88</f>
        <v>0</v>
      </c>
      <c r="X88" s="7">
        <v>0</v>
      </c>
      <c r="Y88" s="10">
        <f t="shared" si="7"/>
        <v>0</v>
      </c>
      <c r="Z88" s="11">
        <f>O88*Y88</f>
        <v>0</v>
      </c>
      <c r="AA88" s="7">
        <v>0</v>
      </c>
      <c r="AB88" s="12">
        <f t="shared" si="8"/>
        <v>0</v>
      </c>
      <c r="AC88" s="11">
        <f>O88*AB88</f>
        <v>0</v>
      </c>
      <c r="AD88" s="13" t="s">
        <v>11</v>
      </c>
    </row>
    <row r="89" spans="1:30" x14ac:dyDescent="0.25">
      <c r="A89" s="21">
        <v>45078</v>
      </c>
      <c r="B89" s="23">
        <v>2</v>
      </c>
      <c r="C89" s="5" t="s">
        <v>31</v>
      </c>
      <c r="D89" s="26">
        <v>0.8226234567901235</v>
      </c>
      <c r="E89" s="56">
        <f>((((24*D89)*30)*60)*60)*100</f>
        <v>213224000</v>
      </c>
      <c r="F89" s="56">
        <v>15.6177166421294</v>
      </c>
      <c r="G89" s="59">
        <f>Tabela1[[#This Row],[Produção mensal em milésimos]]/Tabela1[[#This Row],[REAL PARA O MÊS]]</f>
        <v>15.6177166421294</v>
      </c>
      <c r="H89" s="56">
        <f>Tabela1[[#This Row],[Produção mensal em milésimos]]/Tabela1[[#This Row],[META PARA O MÊS]]</f>
        <v>14.956790123456789</v>
      </c>
      <c r="I89" s="28">
        <f>(O89*D89)/100</f>
        <v>112310.31268518517</v>
      </c>
      <c r="J89" s="31">
        <f>1-D89</f>
        <v>0.1773765432098765</v>
      </c>
      <c r="K89" s="54">
        <f>(Tabela1[[#This Row],[INDISPONIBILIDADE]]*Tabela1[[#This Row],[REAL PARA O MÊS]])/Tabela1[[#This Row],[DISPONIBILIDADE]]</f>
        <v>2943836.2248152164</v>
      </c>
      <c r="L89" s="52">
        <f>(Tabela1[[#This Row],[QTDE PRODUZIDA]]/30)/60</f>
        <v>13.453715174897114</v>
      </c>
      <c r="M89" s="6">
        <f>(J89*I89)/D89</f>
        <v>24216.687314814804</v>
      </c>
      <c r="N89" s="6">
        <v>316.03472222222217</v>
      </c>
      <c r="O89" s="6">
        <f t="shared" si="5"/>
        <v>13652699.999999996</v>
      </c>
      <c r="P89" s="6">
        <f>220320000/Tabela1[[#This Row],[Coluna4]]</f>
        <v>14107055.79109293</v>
      </c>
      <c r="Q89" s="6">
        <v>330</v>
      </c>
      <c r="R89" s="33">
        <f>N89/Q89</f>
        <v>0.95768097643097627</v>
      </c>
      <c r="S89" s="6">
        <f>Q89*60*24*30</f>
        <v>14256000</v>
      </c>
      <c r="T89" s="14">
        <v>16.752622265992649</v>
      </c>
      <c r="U89" s="48">
        <f>(Tabela1[[#This Row],[% PPM 1]]*Tabela1[[#This Row],[META PARA O MÊS]])</f>
        <v>238.82538302399118</v>
      </c>
      <c r="V89" s="8">
        <f t="shared" si="6"/>
        <v>1.6752622265992648E-5</v>
      </c>
      <c r="W89" s="9">
        <f>O89*V89</f>
        <v>228.71852601091777</v>
      </c>
      <c r="X89" s="14">
        <v>65.088057000659944</v>
      </c>
      <c r="Y89" s="10">
        <f t="shared" si="7"/>
        <v>6.508805700065994E-5</v>
      </c>
      <c r="Z89" s="11">
        <f>O89*Y89</f>
        <v>888.62771581290974</v>
      </c>
      <c r="AA89" s="7">
        <v>0</v>
      </c>
      <c r="AB89" s="12">
        <f t="shared" si="8"/>
        <v>0</v>
      </c>
      <c r="AC89" s="11">
        <f>O89*AB89</f>
        <v>0</v>
      </c>
      <c r="AD89" s="5" t="s">
        <v>13</v>
      </c>
    </row>
    <row r="90" spans="1:30" x14ac:dyDescent="0.25">
      <c r="A90" s="21">
        <v>45078</v>
      </c>
      <c r="B90" s="23">
        <v>2</v>
      </c>
      <c r="C90" s="5" t="s">
        <v>32</v>
      </c>
      <c r="D90" s="26">
        <v>0.90434915123456794</v>
      </c>
      <c r="E90" s="56">
        <f>((((24*D90)*30)*60)*60)*100</f>
        <v>234407300.00000006</v>
      </c>
      <c r="F90" s="56">
        <v>16.61190719165462</v>
      </c>
      <c r="G90" s="59">
        <f>Tabela1[[#This Row],[Produção mensal em milésimos]]/Tabela1[[#This Row],[REAL PARA O MÊS]]</f>
        <v>16.61190719165462</v>
      </c>
      <c r="H90" s="56">
        <f>Tabela1[[#This Row],[Produção mensal em milésimos]]/Tabela1[[#This Row],[META PARA O MÊS]]</f>
        <v>16.442711840628512</v>
      </c>
      <c r="I90" s="28">
        <f>(O90*D90)/100</f>
        <v>127610.90003240743</v>
      </c>
      <c r="J90" s="31">
        <f>1-D90</f>
        <v>9.5650848765432062E-2</v>
      </c>
      <c r="K90" s="54">
        <f>(Tabela1[[#This Row],[INDISPONIBILIDADE]]*Tabela1[[#This Row],[REAL PARA O MÊS]])/Tabela1[[#This Row],[DISPONIBILIDADE]]</f>
        <v>1492465.5979570597</v>
      </c>
      <c r="L90" s="52">
        <f>(Tabela1[[#This Row],[QTDE PRODUZIDA]]/30)/60</f>
        <v>7.4983888708847708</v>
      </c>
      <c r="M90" s="6">
        <f>(J90*I90)/D90</f>
        <v>13497.099967592589</v>
      </c>
      <c r="N90" s="6">
        <v>326.63888888888891</v>
      </c>
      <c r="O90" s="6">
        <f t="shared" si="5"/>
        <v>14110800.000000002</v>
      </c>
      <c r="P90" s="6">
        <f>220320000/Tabela1[[#This Row],[Coluna4]]</f>
        <v>13262775.7582635</v>
      </c>
      <c r="Q90" s="6">
        <v>330</v>
      </c>
      <c r="R90" s="33">
        <f>N90/Q90</f>
        <v>0.98981481481481493</v>
      </c>
      <c r="S90" s="6">
        <f>Q90*60*24*30</f>
        <v>14256000</v>
      </c>
      <c r="T90" s="14">
        <v>18.073545037592979</v>
      </c>
      <c r="U90" s="48">
        <f>(Tabela1[[#This Row],[% PPM 1]]*Tabela1[[#This Row],[META PARA O MÊS]])</f>
        <v>257.6564580559255</v>
      </c>
      <c r="V90" s="8">
        <f t="shared" si="6"/>
        <v>1.8073545037592978E-5</v>
      </c>
      <c r="W90" s="9">
        <f>O90*V90</f>
        <v>255.03217931646702</v>
      </c>
      <c r="X90" s="14">
        <v>9.5831820199330178</v>
      </c>
      <c r="Y90" s="10">
        <f t="shared" si="7"/>
        <v>9.5831820199330171E-6</v>
      </c>
      <c r="Z90" s="11">
        <f>O90*Y90</f>
        <v>135.22636484687084</v>
      </c>
      <c r="AA90" s="7">
        <v>0</v>
      </c>
      <c r="AB90" s="12">
        <f t="shared" si="8"/>
        <v>0</v>
      </c>
      <c r="AC90" s="11">
        <f>O90*AB90</f>
        <v>0</v>
      </c>
      <c r="AD90" s="5" t="s">
        <v>13</v>
      </c>
    </row>
    <row r="91" spans="1:30" x14ac:dyDescent="0.25">
      <c r="A91" s="21">
        <v>45078</v>
      </c>
      <c r="B91" s="23">
        <v>2</v>
      </c>
      <c r="C91" s="5" t="s">
        <v>33</v>
      </c>
      <c r="D91" s="26">
        <v>0.80084567901234571</v>
      </c>
      <c r="E91" s="56">
        <f>((((24*D91)*30)*60)*60)*100</f>
        <v>207579200.00000006</v>
      </c>
      <c r="F91" s="56">
        <v>15.037067622876604</v>
      </c>
      <c r="G91" s="59">
        <f>Tabela1[[#This Row],[Produção mensal em milésimos]]/Tabela1[[#This Row],[REAL PARA O MÊS]]</f>
        <v>15.037067622876604</v>
      </c>
      <c r="H91" s="56">
        <f>Tabela1[[#This Row],[Produção mensal em milésimos]]/Tabela1[[#This Row],[META PARA O MÊS]]</f>
        <v>14.560830527497199</v>
      </c>
      <c r="I91" s="28">
        <f>(O91*D91)/100</f>
        <v>110552.74175925925</v>
      </c>
      <c r="J91" s="31">
        <f>1-D91</f>
        <v>0.19915432098765429</v>
      </c>
      <c r="K91" s="54">
        <f>(Tabela1[[#This Row],[INDISPONIBILIDADE]]*Tabela1[[#This Row],[REAL PARA O MÊS]])/Tabela1[[#This Row],[DISPONIBILIDADE]]</f>
        <v>3432903.3621865762</v>
      </c>
      <c r="L91" s="52">
        <f>(Tabela1[[#This Row],[QTDE PRODUZIDA]]/30)/60</f>
        <v>15.273476800411519</v>
      </c>
      <c r="M91" s="6">
        <f>(J91*I91)/D91</f>
        <v>27492.258240740735</v>
      </c>
      <c r="N91" s="6">
        <v>319.54861111111109</v>
      </c>
      <c r="O91" s="6">
        <f t="shared" si="5"/>
        <v>13804499.999999998</v>
      </c>
      <c r="P91" s="6">
        <f>220320000/Tabela1[[#This Row],[Coluna4]]</f>
        <v>14651792.857858585</v>
      </c>
      <c r="Q91" s="6">
        <v>330</v>
      </c>
      <c r="R91" s="33">
        <f>N91/Q91</f>
        <v>0.96832912457912446</v>
      </c>
      <c r="S91" s="6">
        <f>Q91*60*24*30</f>
        <v>14256000</v>
      </c>
      <c r="T91" s="14">
        <v>33.727857759427032</v>
      </c>
      <c r="U91" s="48">
        <f>(Tabela1[[#This Row],[% PPM 1]]*Tabela1[[#This Row],[META PARA O MÊS]])</f>
        <v>480.82434021839174</v>
      </c>
      <c r="V91" s="8">
        <f t="shared" si="6"/>
        <v>3.3727857759427028E-5</v>
      </c>
      <c r="W91" s="9">
        <f>O91*V91</f>
        <v>465.59621244001033</v>
      </c>
      <c r="X91" s="14">
        <v>32.943488974324083</v>
      </c>
      <c r="Y91" s="10">
        <f t="shared" si="7"/>
        <v>3.2943488974324084E-5</v>
      </c>
      <c r="Z91" s="11">
        <f>O91*Y91</f>
        <v>454.76839354605676</v>
      </c>
      <c r="AA91" s="7">
        <v>0</v>
      </c>
      <c r="AB91" s="12">
        <f t="shared" si="8"/>
        <v>0</v>
      </c>
      <c r="AC91" s="11">
        <f>O91*AB91</f>
        <v>0</v>
      </c>
      <c r="AD91" s="5" t="s">
        <v>13</v>
      </c>
    </row>
    <row r="92" spans="1:30" x14ac:dyDescent="0.25">
      <c r="A92" s="21">
        <v>45078</v>
      </c>
      <c r="B92" s="23">
        <v>2</v>
      </c>
      <c r="C92" s="5" t="s">
        <v>34</v>
      </c>
      <c r="D92" s="26">
        <v>0.71030979938271621</v>
      </c>
      <c r="E92" s="56">
        <f>((((24*D92)*30)*60)*60)*100</f>
        <v>184112300.00000006</v>
      </c>
      <c r="F92" s="56">
        <v>13.621602225477579</v>
      </c>
      <c r="G92" s="59">
        <f>Tabela1[[#This Row],[Produção mensal em milésimos]]/Tabela1[[#This Row],[REAL PARA O MÊS]]</f>
        <v>13.621602225477579</v>
      </c>
      <c r="H92" s="56">
        <f>Tabela1[[#This Row],[Produção mensal em milésimos]]/Tabela1[[#This Row],[META PARA O MÊS]]</f>
        <v>12.914723625140295</v>
      </c>
      <c r="I92" s="28">
        <f>(O92*D92)/100</f>
        <v>96006.89310416668</v>
      </c>
      <c r="J92" s="31">
        <f>1-D92</f>
        <v>0.28969020061728379</v>
      </c>
      <c r="K92" s="54">
        <f>(Tabela1[[#This Row],[INDISPONIBILIDADE]]*Tabela1[[#This Row],[REAL PARA O MÊS]])/Tabela1[[#This Row],[DISPONIBILIDADE]]</f>
        <v>5512398.5238357205</v>
      </c>
      <c r="L92" s="52">
        <f>(Tabela1[[#This Row],[QTDE PRODUZIDA]]/30)/60</f>
        <v>21.752837164351835</v>
      </c>
      <c r="M92" s="6">
        <f>(J92*I92)/D92</f>
        <v>39155.106895833305</v>
      </c>
      <c r="N92" s="6">
        <v>312.875</v>
      </c>
      <c r="O92" s="6">
        <f t="shared" si="5"/>
        <v>13516200</v>
      </c>
      <c r="P92" s="6">
        <f>220320000/Tabela1[[#This Row],[Coluna4]]</f>
        <v>16174308.745260362</v>
      </c>
      <c r="Q92" s="6">
        <v>330</v>
      </c>
      <c r="R92" s="33">
        <f>N92/Q92</f>
        <v>0.94810606060606062</v>
      </c>
      <c r="S92" s="6">
        <f>Q92*60*24*30</f>
        <v>14256000</v>
      </c>
      <c r="T92" s="14">
        <v>70.27358896030556</v>
      </c>
      <c r="U92" s="48">
        <f>(Tabela1[[#This Row],[% PPM 1]]*Tabela1[[#This Row],[META PARA O MÊS]])</f>
        <v>1001.8202842181161</v>
      </c>
      <c r="V92" s="8">
        <f t="shared" si="6"/>
        <v>7.0273588960305557E-5</v>
      </c>
      <c r="W92" s="9">
        <f>O92*V92</f>
        <v>949.83188310528192</v>
      </c>
      <c r="X92" s="14">
        <v>34.806354406671723</v>
      </c>
      <c r="Y92" s="10">
        <f t="shared" si="7"/>
        <v>3.4806354406671726E-5</v>
      </c>
      <c r="Z92" s="11">
        <f>O92*Y92</f>
        <v>470.44964743145641</v>
      </c>
      <c r="AA92" s="7">
        <v>0</v>
      </c>
      <c r="AB92" s="12">
        <f t="shared" si="8"/>
        <v>0</v>
      </c>
      <c r="AC92" s="11">
        <f>O92*AB92</f>
        <v>0</v>
      </c>
      <c r="AD92" s="5" t="s">
        <v>13</v>
      </c>
    </row>
    <row r="93" spans="1:30" x14ac:dyDescent="0.25">
      <c r="A93" s="21">
        <v>45078</v>
      </c>
      <c r="B93" s="23">
        <v>2</v>
      </c>
      <c r="C93" s="5" t="s">
        <v>35</v>
      </c>
      <c r="D93" s="26">
        <v>0.774806712962963</v>
      </c>
      <c r="E93" s="56">
        <f>((((24*D93)*30)*60)*60)*100</f>
        <v>200829899.99999994</v>
      </c>
      <c r="F93" s="56">
        <v>14.157227570338534</v>
      </c>
      <c r="G93" s="59">
        <f>Tabela1[[#This Row],[Produção mensal em milésimos]]/Tabela1[[#This Row],[REAL PARA O MÊS]]</f>
        <v>14.157227570338534</v>
      </c>
      <c r="H93" s="56">
        <f>Tabela1[[#This Row],[Produção mensal em milésimos]]/Tabela1[[#This Row],[META PARA O MÊS]]</f>
        <v>12.56443318318318</v>
      </c>
      <c r="I93" s="28">
        <f>(O93*D93)/100</f>
        <v>109911.60091944445</v>
      </c>
      <c r="J93" s="31">
        <f>1-D93</f>
        <v>0.225193287037037</v>
      </c>
      <c r="K93" s="54">
        <f>(Tabela1[[#This Row],[INDISPONIBILIDADE]]*Tabela1[[#This Row],[REAL PARA O MÊS]])/Tabela1[[#This Row],[DISPONIBILIDADE]]</f>
        <v>4122989.4560919455</v>
      </c>
      <c r="L93" s="52">
        <f>(Tabela1[[#This Row],[QTDE PRODUZIDA]]/30)/60</f>
        <v>17.747332822530858</v>
      </c>
      <c r="M93" s="6">
        <f>(J93*I93)/D93</f>
        <v>31945.199080555547</v>
      </c>
      <c r="N93" s="6">
        <v>328.37222222222221</v>
      </c>
      <c r="O93" s="6">
        <f t="shared" si="5"/>
        <v>14185680</v>
      </c>
      <c r="P93" s="6">
        <f>220320000/Tabela1[[#This Row],[Coluna4]]</f>
        <v>15562369.03767816</v>
      </c>
      <c r="Q93" s="6">
        <v>370</v>
      </c>
      <c r="R93" s="33">
        <f>N93/Q93</f>
        <v>0.8874924924924924</v>
      </c>
      <c r="S93" s="6">
        <f>Q93*60*24*30</f>
        <v>15984000</v>
      </c>
      <c r="T93" s="14">
        <v>61.602613127682353</v>
      </c>
      <c r="U93" s="48">
        <f>(Tabela1[[#This Row],[% PPM 1]]*Tabela1[[#This Row],[META PARA O MÊS]])</f>
        <v>984.65616823287485</v>
      </c>
      <c r="V93" s="8">
        <f t="shared" si="6"/>
        <v>6.1602613127682357E-5</v>
      </c>
      <c r="W93" s="9">
        <f>O93*V93</f>
        <v>873.87495699310102</v>
      </c>
      <c r="X93" s="14">
        <v>17.469397752626339</v>
      </c>
      <c r="Y93" s="10">
        <f t="shared" si="7"/>
        <v>1.7469397752626339E-5</v>
      </c>
      <c r="Z93" s="11">
        <f>O93*Y93</f>
        <v>247.8152863114764</v>
      </c>
      <c r="AA93" s="7">
        <v>0</v>
      </c>
      <c r="AB93" s="12">
        <f t="shared" si="8"/>
        <v>0</v>
      </c>
      <c r="AC93" s="11">
        <f>O93*AB93</f>
        <v>0</v>
      </c>
      <c r="AD93" s="5" t="s">
        <v>13</v>
      </c>
    </row>
    <row r="94" spans="1:30" x14ac:dyDescent="0.25">
      <c r="A94" s="21">
        <v>45078</v>
      </c>
      <c r="B94" s="23">
        <v>2</v>
      </c>
      <c r="C94" s="5" t="s">
        <v>36</v>
      </c>
      <c r="D94" s="26">
        <v>0.69126195987654326</v>
      </c>
      <c r="E94" s="56">
        <f>((((24*D94)*30)*60)*60)*100</f>
        <v>179175100</v>
      </c>
      <c r="F94" s="56">
        <v>12.895007671868564</v>
      </c>
      <c r="G94" s="59">
        <f>Tabela1[[#This Row],[Produção mensal em milésimos]]/Tabela1[[#This Row],[REAL PARA O MÊS]]</f>
        <v>12.895007671868564</v>
      </c>
      <c r="H94" s="56">
        <f>Tabela1[[#This Row],[Produção mensal em milésimos]]/Tabela1[[#This Row],[META PARA O MÊS]]</f>
        <v>11.209653403403403</v>
      </c>
      <c r="I94" s="28">
        <f>(O94*D94)/100</f>
        <v>96050.29631527781</v>
      </c>
      <c r="J94" s="31">
        <f>1-D94</f>
        <v>0.30873804012345674</v>
      </c>
      <c r="K94" s="54">
        <f>(Tabela1[[#This Row],[INDISPONIBILIDADE]]*Tabela1[[#This Row],[REAL PARA O MÊS]])/Tabela1[[#This Row],[DISPONIBILIDADE]]</f>
        <v>6205882.3101424249</v>
      </c>
      <c r="L94" s="52">
        <f>(Tabela1[[#This Row],[QTDE PRODUZIDA]]/30)/60</f>
        <v>23.832724269290129</v>
      </c>
      <c r="M94" s="6">
        <f>(J94*I94)/D94</f>
        <v>42898.903684722231</v>
      </c>
      <c r="N94" s="6">
        <v>321.64166666666671</v>
      </c>
      <c r="O94" s="6">
        <f t="shared" si="5"/>
        <v>13894920.000000004</v>
      </c>
      <c r="P94" s="6">
        <f>220320000/Tabela1[[#This Row],[Coluna4]]</f>
        <v>17085681.963621065</v>
      </c>
      <c r="Q94" s="6">
        <v>370</v>
      </c>
      <c r="R94" s="33">
        <f>N94/Q94</f>
        <v>0.86930180180180194</v>
      </c>
      <c r="S94" s="6">
        <f>Q94*60*24*30</f>
        <v>15984000</v>
      </c>
      <c r="T94" s="14">
        <v>50.914924250349983</v>
      </c>
      <c r="U94" s="48">
        <f>(Tabela1[[#This Row],[% PPM 1]]*Tabela1[[#This Row],[META PARA O MÊS]])</f>
        <v>813.82414921759414</v>
      </c>
      <c r="V94" s="8">
        <f t="shared" si="6"/>
        <v>5.0914924250349981E-5</v>
      </c>
      <c r="W94" s="9">
        <f>O94*V94</f>
        <v>707.45879926467319</v>
      </c>
      <c r="X94" s="14">
        <v>136.90235992168471</v>
      </c>
      <c r="Y94" s="10">
        <f t="shared" si="7"/>
        <v>1.3690235992168471E-4</v>
      </c>
      <c r="Z94" s="11">
        <f>O94*Y94</f>
        <v>1902.2473389230158</v>
      </c>
      <c r="AA94" s="7">
        <v>0</v>
      </c>
      <c r="AB94" s="12">
        <f t="shared" si="8"/>
        <v>0</v>
      </c>
      <c r="AC94" s="11">
        <f>O94*AB94</f>
        <v>0</v>
      </c>
      <c r="AD94" s="5" t="s">
        <v>13</v>
      </c>
    </row>
    <row r="95" spans="1:30" x14ac:dyDescent="0.25">
      <c r="A95" s="21">
        <v>45078</v>
      </c>
      <c r="B95" s="23">
        <v>2</v>
      </c>
      <c r="C95" s="5" t="s">
        <v>37</v>
      </c>
      <c r="D95" s="26">
        <v>0.5519301697530864</v>
      </c>
      <c r="E95" s="56">
        <f>((((24*D95)*30)*60)*60)*100</f>
        <v>143060300</v>
      </c>
      <c r="F95" s="56">
        <v>10.993104158406103</v>
      </c>
      <c r="G95" s="59">
        <f>Tabela1[[#This Row],[Produção mensal em milésimos]]/Tabela1[[#This Row],[REAL PARA O MÊS]]</f>
        <v>10.993104158406103</v>
      </c>
      <c r="H95" s="56">
        <f>Tabela1[[#This Row],[Produção mensal em milésimos]]/Tabela1[[#This Row],[META PARA O MÊS]]</f>
        <v>8.9502189689689686</v>
      </c>
      <c r="I95" s="28">
        <f>(O95*D95)/100</f>
        <v>71826.205343055553</v>
      </c>
      <c r="J95" s="31">
        <f>1-D95</f>
        <v>0.4480698302469136</v>
      </c>
      <c r="K95" s="54">
        <f>(Tabela1[[#This Row],[INDISPONIBILIDADE]]*Tabela1[[#This Row],[REAL PARA O MÊS]])/Tabela1[[#This Row],[DISPONIBILIDADE]]</f>
        <v>10564777.548404416</v>
      </c>
      <c r="L95" s="52">
        <f>(Tabela1[[#This Row],[QTDE PRODUZIDA]]/30)/60</f>
        <v>32.394552587191363</v>
      </c>
      <c r="M95" s="6">
        <f>(J95*I95)/D95</f>
        <v>58310.194656944448</v>
      </c>
      <c r="N95" s="6">
        <v>301.24166666666667</v>
      </c>
      <c r="O95" s="6">
        <f t="shared" si="5"/>
        <v>13013640</v>
      </c>
      <c r="P95" s="6">
        <f>220320000/Tabela1[[#This Row],[Coluna4]]</f>
        <v>20041654.916143753</v>
      </c>
      <c r="Q95" s="6">
        <v>370</v>
      </c>
      <c r="R95" s="33">
        <f>N95/Q95</f>
        <v>0.81416666666666671</v>
      </c>
      <c r="S95" s="6">
        <f>Q95*60*24*30</f>
        <v>15984000</v>
      </c>
      <c r="T95" s="14">
        <v>140.39465246755941</v>
      </c>
      <c r="U95" s="48">
        <f>(Tabela1[[#This Row],[% PPM 1]]*Tabela1[[#This Row],[META PARA O MÊS]])</f>
        <v>2244.0681250414696</v>
      </c>
      <c r="V95" s="8">
        <f t="shared" si="6"/>
        <v>1.403946524675594E-4</v>
      </c>
      <c r="W95" s="9">
        <f>O95*V95</f>
        <v>1827.0454651379298</v>
      </c>
      <c r="X95" s="14">
        <v>200.5473899107329</v>
      </c>
      <c r="Y95" s="10">
        <f t="shared" si="7"/>
        <v>2.0054738991073291E-4</v>
      </c>
      <c r="Z95" s="11">
        <f>O95*Y95</f>
        <v>2609.8515352379104</v>
      </c>
      <c r="AA95" s="7">
        <v>0</v>
      </c>
      <c r="AB95" s="12">
        <f t="shared" si="8"/>
        <v>0</v>
      </c>
      <c r="AC95" s="11">
        <f>O95*AB95</f>
        <v>0</v>
      </c>
      <c r="AD95" s="5" t="s">
        <v>13</v>
      </c>
    </row>
    <row r="96" spans="1:30" x14ac:dyDescent="0.25">
      <c r="A96" s="21">
        <v>45078</v>
      </c>
      <c r="B96" s="23">
        <v>2</v>
      </c>
      <c r="C96" s="5" t="s">
        <v>38</v>
      </c>
      <c r="D96" s="26">
        <v>0.59897993827160489</v>
      </c>
      <c r="E96" s="56">
        <f>((((24*D96)*30)*60)*60)*100</f>
        <v>155255600</v>
      </c>
      <c r="F96" s="56">
        <v>11.426170100649703</v>
      </c>
      <c r="G96" s="59">
        <f>Tabela1[[#This Row],[Produção mensal em milésimos]]/Tabela1[[#This Row],[REAL PARA O MÊS]]</f>
        <v>11.426170100649703</v>
      </c>
      <c r="H96" s="56">
        <f>Tabela1[[#This Row],[Produção mensal em milésimos]]/Tabela1[[#This Row],[META PARA O MÊS]]</f>
        <v>9.7131881881881874</v>
      </c>
      <c r="I96" s="28">
        <f>(O96*D96)/100</f>
        <v>81387.716868518532</v>
      </c>
      <c r="J96" s="31">
        <f>1-D96</f>
        <v>0.40102006172839511</v>
      </c>
      <c r="K96" s="54">
        <f>(Tabela1[[#This Row],[INDISPONIBILIDADE]]*Tabela1[[#This Row],[REAL PARA O MÊS]])/Tabela1[[#This Row],[DISPONIBILIDADE]]</f>
        <v>9097046.4367662128</v>
      </c>
      <c r="L96" s="52">
        <f>(Tabela1[[#This Row],[QTDE PRODUZIDA]]/30)/60</f>
        <v>30.271935073045277</v>
      </c>
      <c r="M96" s="6">
        <f>(J96*I96)/D96</f>
        <v>54489.483131481502</v>
      </c>
      <c r="N96" s="6">
        <v>314.53055555555562</v>
      </c>
      <c r="O96" s="6">
        <f t="shared" si="5"/>
        <v>13587720.000000002</v>
      </c>
      <c r="P96" s="6">
        <f>220320000/Tabela1[[#This Row],[Coluna4]]</f>
        <v>19282051.471251283</v>
      </c>
      <c r="Q96" s="6">
        <v>370</v>
      </c>
      <c r="R96" s="33">
        <f>N96/Q96</f>
        <v>0.85008258258258274</v>
      </c>
      <c r="S96" s="6">
        <f>Q96*60*24*30</f>
        <v>15984000</v>
      </c>
      <c r="T96" s="14">
        <v>62.314671348699761</v>
      </c>
      <c r="U96" s="48">
        <f>(Tabela1[[#This Row],[% PPM 1]]*Tabela1[[#This Row],[META PARA O MÊS]])</f>
        <v>996.03770683761707</v>
      </c>
      <c r="V96" s="8">
        <f t="shared" si="6"/>
        <v>6.2314671348699763E-5</v>
      </c>
      <c r="W96" s="9">
        <f>O96*V96</f>
        <v>846.71430617815486</v>
      </c>
      <c r="X96" s="14">
        <v>203.37143180058951</v>
      </c>
      <c r="Y96" s="10">
        <f t="shared" si="7"/>
        <v>2.0337143180058949E-4</v>
      </c>
      <c r="Z96" s="11">
        <f>O96*Y96</f>
        <v>2763.3540713055063</v>
      </c>
      <c r="AA96" s="7">
        <v>0</v>
      </c>
      <c r="AB96" s="12">
        <f t="shared" si="8"/>
        <v>0</v>
      </c>
      <c r="AC96" s="11">
        <f>O96*AB96</f>
        <v>0</v>
      </c>
      <c r="AD96" s="5" t="s">
        <v>13</v>
      </c>
    </row>
    <row r="97" spans="1:30" x14ac:dyDescent="0.25">
      <c r="A97" s="21">
        <v>45078</v>
      </c>
      <c r="B97" s="23">
        <v>2</v>
      </c>
      <c r="C97" s="5" t="s">
        <v>39</v>
      </c>
      <c r="D97" s="26">
        <v>0.89793634259259258</v>
      </c>
      <c r="E97" s="56">
        <f>((((24*D97)*30)*60)*60)*100</f>
        <v>232745100.00000006</v>
      </c>
      <c r="F97" s="56">
        <v>16.552810801123126</v>
      </c>
      <c r="G97" s="59">
        <f>Tabela1[[#This Row],[Produção mensal em milésimos]]/Tabela1[[#This Row],[REAL PARA O MÊS]]</f>
        <v>16.552810801123126</v>
      </c>
      <c r="H97" s="56">
        <f>Tabela1[[#This Row],[Produção mensal em milésimos]]/Tabela1[[#This Row],[META PARA O MÊS]]</f>
        <v>16.326115319865323</v>
      </c>
      <c r="I97" s="28">
        <f>(O97*D97)/100</f>
        <v>126256.67408472224</v>
      </c>
      <c r="J97" s="31">
        <f>1-D97</f>
        <v>0.10206365740740742</v>
      </c>
      <c r="K97" s="54">
        <f>(Tabela1[[#This Row],[INDISPONIBILIDADE]]*Tabela1[[#This Row],[REAL PARA O MÊS]])/Tabela1[[#This Row],[DISPONIBILIDADE]]</f>
        <v>1598211.9482816185</v>
      </c>
      <c r="L97" s="52">
        <f>(Tabela1[[#This Row],[QTDE PRODUZIDA]]/30)/60</f>
        <v>7.9727366195987672</v>
      </c>
      <c r="M97" s="6">
        <f>(J97*I97)/D97</f>
        <v>14350.925915277781</v>
      </c>
      <c r="N97" s="6">
        <v>325.48055555555561</v>
      </c>
      <c r="O97" s="6">
        <f t="shared" si="5"/>
        <v>14060760.000000002</v>
      </c>
      <c r="P97" s="6">
        <f>220320000/Tabela1[[#This Row],[Coluna4]]</f>
        <v>13310126.156039376</v>
      </c>
      <c r="Q97" s="6">
        <v>330</v>
      </c>
      <c r="R97" s="33">
        <f>N97/Q97</f>
        <v>0.98630471380471396</v>
      </c>
      <c r="S97" s="6">
        <f>Q97*60*24*30</f>
        <v>14256000</v>
      </c>
      <c r="T97" s="14">
        <v>20.256160857067101</v>
      </c>
      <c r="U97" s="48">
        <f>(Tabela1[[#This Row],[% PPM 1]]*Tabela1[[#This Row],[META PARA O MÊS]])</f>
        <v>288.77182917834858</v>
      </c>
      <c r="V97" s="8">
        <f t="shared" si="6"/>
        <v>2.0256160857067101E-5</v>
      </c>
      <c r="W97" s="9">
        <f>O97*V97</f>
        <v>284.81701633261486</v>
      </c>
      <c r="X97" s="14">
        <v>7.1439138736977732</v>
      </c>
      <c r="Y97" s="10">
        <f t="shared" si="7"/>
        <v>7.1439138736977732E-6</v>
      </c>
      <c r="Z97" s="11">
        <f>O97*Y97</f>
        <v>100.44885843873472</v>
      </c>
      <c r="AA97" s="7">
        <v>0</v>
      </c>
      <c r="AB97" s="12">
        <f t="shared" si="8"/>
        <v>0</v>
      </c>
      <c r="AC97" s="11">
        <f>O97*AB97</f>
        <v>0</v>
      </c>
      <c r="AD97" s="5" t="s">
        <v>13</v>
      </c>
    </row>
    <row r="98" spans="1:30" x14ac:dyDescent="0.25">
      <c r="A98" s="21">
        <v>45078</v>
      </c>
      <c r="B98" s="23">
        <v>2</v>
      </c>
      <c r="C98" s="5" t="s">
        <v>40</v>
      </c>
      <c r="D98" s="26">
        <v>0.86049344135802475</v>
      </c>
      <c r="E98" s="56">
        <f>((((24*D98)*30)*60)*60)*100</f>
        <v>223039900.00000006</v>
      </c>
      <c r="F98" s="56">
        <v>15.708141418409756</v>
      </c>
      <c r="G98" s="59">
        <f>Tabela1[[#This Row],[Produção mensal em milésimos]]/Tabela1[[#This Row],[REAL PARA O MÊS]]</f>
        <v>15.708141418409756</v>
      </c>
      <c r="H98" s="56">
        <f>Tabela1[[#This Row],[Produção mensal em milésimos]]/Tabela1[[#This Row],[META PARA O MÊS]]</f>
        <v>15.645335297418635</v>
      </c>
      <c r="I98" s="28">
        <f>(O98*D98)/100</f>
        <v>122181.4637384259</v>
      </c>
      <c r="J98" s="31">
        <f>1-D98</f>
        <v>0.13950655864197525</v>
      </c>
      <c r="K98" s="54">
        <f>(Tabela1[[#This Row],[INDISPONIBILIDADE]]*Tabela1[[#This Row],[REAL PARA O MÊS]])/Tabela1[[#This Row],[DISPONIBILIDADE]]</f>
        <v>2301997.3551817392</v>
      </c>
      <c r="L98" s="52">
        <f>(Tabela1[[#This Row],[QTDE PRODUZIDA]]/30)/60</f>
        <v>11.004742367541144</v>
      </c>
      <c r="M98" s="6">
        <f>(J98*I98)/D98</f>
        <v>19808.53626157406</v>
      </c>
      <c r="N98" s="6">
        <v>328.68055555555549</v>
      </c>
      <c r="O98" s="6">
        <f t="shared" si="5"/>
        <v>14198999.999999996</v>
      </c>
      <c r="P98" s="6">
        <f>220320000/Tabela1[[#This Row],[Coluna4]]</f>
        <v>14025847.751904473</v>
      </c>
      <c r="Q98" s="6">
        <v>330</v>
      </c>
      <c r="R98" s="33">
        <f>N98/Q98</f>
        <v>0.99600168350168328</v>
      </c>
      <c r="S98" s="6">
        <f>Q98*60*24*30</f>
        <v>14256000</v>
      </c>
      <c r="T98" s="14">
        <v>40.911022627681533</v>
      </c>
      <c r="U98" s="48">
        <f>(Tabela1[[#This Row],[% PPM 1]]*Tabela1[[#This Row],[META PARA O MÊS]])</f>
        <v>583.22753858022793</v>
      </c>
      <c r="V98" s="8">
        <f t="shared" si="6"/>
        <v>4.091102262768153E-5</v>
      </c>
      <c r="W98" s="9">
        <f>O98*V98</f>
        <v>580.89561029044989</v>
      </c>
      <c r="X98" s="14">
        <v>11.87391158059358</v>
      </c>
      <c r="Y98" s="10">
        <f t="shared" si="7"/>
        <v>1.187391158059358E-5</v>
      </c>
      <c r="Z98" s="11">
        <f>O98*Y98</f>
        <v>168.59767053284821</v>
      </c>
      <c r="AA98" s="7">
        <v>0</v>
      </c>
      <c r="AB98" s="12">
        <f t="shared" si="8"/>
        <v>0</v>
      </c>
      <c r="AC98" s="11">
        <f>O98*AB98</f>
        <v>0</v>
      </c>
      <c r="AD98" s="5" t="s">
        <v>13</v>
      </c>
    </row>
    <row r="99" spans="1:30" x14ac:dyDescent="0.25">
      <c r="A99" s="21">
        <v>45078</v>
      </c>
      <c r="B99" s="23">
        <v>2</v>
      </c>
      <c r="C99" s="5" t="s">
        <v>41</v>
      </c>
      <c r="D99" s="26">
        <v>0.78127469135802474</v>
      </c>
      <c r="E99" s="56">
        <f>((((24*D99)*30)*60)*60)*100</f>
        <v>202506400.00000006</v>
      </c>
      <c r="F99" s="56">
        <v>22.38282821584103</v>
      </c>
      <c r="G99" s="59">
        <f>Tabela1[[#This Row],[Produção mensal em milésimos]]/Tabela1[[#This Row],[REAL PARA O MÊS]]</f>
        <v>22.38282821584103</v>
      </c>
      <c r="H99" s="56">
        <f>Tabela1[[#This Row],[Produção mensal em milésimos]]/Tabela1[[#This Row],[META PARA O MÊS]]</f>
        <v>21.30749158249159</v>
      </c>
      <c r="I99" s="28">
        <f>(O99*D99)/100</f>
        <v>70685.046425925902</v>
      </c>
      <c r="J99" s="31">
        <f>1-D99</f>
        <v>0.21872530864197526</v>
      </c>
      <c r="K99" s="54">
        <f>(Tabela1[[#This Row],[INDISPONIBILIDADE]]*Tabela1[[#This Row],[REAL PARA O MÊS]])/Tabela1[[#This Row],[DISPONIBILIDADE]]</f>
        <v>2532906.0051435395</v>
      </c>
      <c r="L99" s="52">
        <f>(Tabela1[[#This Row],[QTDE PRODUZIDA]]/30)/60</f>
        <v>10.993863096707811</v>
      </c>
      <c r="M99" s="6">
        <f>(J99*I99)/D99</f>
        <v>19788.953574074061</v>
      </c>
      <c r="N99" s="6">
        <v>209.43055555555549</v>
      </c>
      <c r="O99" s="6">
        <f t="shared" si="5"/>
        <v>9047399.9999999963</v>
      </c>
      <c r="P99" s="6">
        <f>220320000/Tabela1[[#This Row],[Coluna4]]</f>
        <v>9843260.104372004</v>
      </c>
      <c r="Q99" s="6">
        <v>220</v>
      </c>
      <c r="R99" s="33">
        <f>N99/Q99</f>
        <v>0.95195707070707036</v>
      </c>
      <c r="S99" s="6">
        <f>Q99*60*24*30</f>
        <v>9504000</v>
      </c>
      <c r="T99" s="14">
        <v>68.046300101671974</v>
      </c>
      <c r="U99" s="48">
        <f>(Tabela1[[#This Row],[% PPM 1]]*Tabela1[[#This Row],[META PARA O MÊS]])</f>
        <v>646.71203616629055</v>
      </c>
      <c r="V99" s="8">
        <f t="shared" si="6"/>
        <v>6.804630010167198E-5</v>
      </c>
      <c r="W99" s="9">
        <f>O99*V99</f>
        <v>615.64209553986677</v>
      </c>
      <c r="X99" s="14">
        <v>117.4911583531206</v>
      </c>
      <c r="Y99" s="10">
        <f t="shared" si="7"/>
        <v>1.1749115835312059E-4</v>
      </c>
      <c r="Z99" s="11">
        <f>O99*Y99</f>
        <v>1062.9895060840229</v>
      </c>
      <c r="AA99" s="7">
        <v>0</v>
      </c>
      <c r="AB99" s="12">
        <f t="shared" si="8"/>
        <v>0</v>
      </c>
      <c r="AC99" s="11">
        <f>O99*AB99</f>
        <v>0</v>
      </c>
      <c r="AD99" s="5" t="s">
        <v>13</v>
      </c>
    </row>
    <row r="100" spans="1:30" x14ac:dyDescent="0.25">
      <c r="A100" s="21">
        <v>45078</v>
      </c>
      <c r="B100" s="23">
        <v>2</v>
      </c>
      <c r="C100" s="5" t="s">
        <v>42</v>
      </c>
      <c r="D100" s="26">
        <v>0.83210378086419745</v>
      </c>
      <c r="E100" s="56">
        <f>((((24*D100)*30)*60)*60)*100</f>
        <v>215681300</v>
      </c>
      <c r="F100" s="56">
        <v>25.61870315599424</v>
      </c>
      <c r="G100" s="59">
        <f>Tabela1[[#This Row],[Produção mensal em milésimos]]/Tabela1[[#This Row],[REAL PARA O MÊS]]</f>
        <v>25.61870315599424</v>
      </c>
      <c r="H100" s="56">
        <f>Tabela1[[#This Row],[Produção mensal em milésimos]]/Tabela1[[#This Row],[META PARA O MÊS]]</f>
        <v>22.693739478114477</v>
      </c>
      <c r="I100" s="28">
        <f>(O100*D100)/100</f>
        <v>70053.985207175952</v>
      </c>
      <c r="J100" s="31">
        <f>1-D100</f>
        <v>0.16789621913580255</v>
      </c>
      <c r="K100" s="54">
        <f>(Tabela1[[#This Row],[INDISPONIBILIDADE]]*Tabela1[[#This Row],[REAL PARA O MÊS]])/Tabela1[[#This Row],[DISPONIBILIDADE]]</f>
        <v>1698708.1561081111</v>
      </c>
      <c r="L100" s="52">
        <f>(Tabela1[[#This Row],[QTDE PRODUZIDA]]/30)/60</f>
        <v>7.8527859960133819</v>
      </c>
      <c r="M100" s="6">
        <f>(J100*I100)/D100</f>
        <v>14135.014792824088</v>
      </c>
      <c r="N100" s="6">
        <v>194.88194444444451</v>
      </c>
      <c r="O100" s="6">
        <f t="shared" si="5"/>
        <v>8418900.0000000037</v>
      </c>
      <c r="P100" s="6">
        <f>220320000/Tabela1[[#This Row],[Coluna4]]</f>
        <v>8599966.9326918963</v>
      </c>
      <c r="Q100" s="6">
        <v>220</v>
      </c>
      <c r="R100" s="33">
        <f>N100/Q100</f>
        <v>0.88582702020202053</v>
      </c>
      <c r="S100" s="6">
        <f>Q100*60*24*30</f>
        <v>9504000</v>
      </c>
      <c r="T100" s="14">
        <v>86.054646678908838</v>
      </c>
      <c r="U100" s="48">
        <f>(Tabela1[[#This Row],[% PPM 1]]*Tabela1[[#This Row],[META PARA O MÊS]])</f>
        <v>817.8633620363496</v>
      </c>
      <c r="V100" s="8">
        <f t="shared" si="6"/>
        <v>8.605464667890884E-5</v>
      </c>
      <c r="W100" s="9">
        <f>O100*V100</f>
        <v>724.48546492506591</v>
      </c>
      <c r="X100" s="14">
        <v>40.224777374815631</v>
      </c>
      <c r="Y100" s="10">
        <f t="shared" si="7"/>
        <v>4.0224777374815628E-5</v>
      </c>
      <c r="Z100" s="11">
        <f>O100*Y100</f>
        <v>338.64837824083543</v>
      </c>
      <c r="AA100" s="7">
        <v>0</v>
      </c>
      <c r="AB100" s="12">
        <f t="shared" si="8"/>
        <v>0</v>
      </c>
      <c r="AC100" s="11">
        <f>O100*AB100</f>
        <v>0</v>
      </c>
      <c r="AD100" s="5" t="s">
        <v>13</v>
      </c>
    </row>
    <row r="101" spans="1:30" x14ac:dyDescent="0.25">
      <c r="A101" s="21">
        <v>45078</v>
      </c>
      <c r="B101" s="23">
        <v>2</v>
      </c>
      <c r="C101" s="5" t="s">
        <v>43</v>
      </c>
      <c r="D101" s="26">
        <v>0.71598263888888891</v>
      </c>
      <c r="E101" s="56">
        <f>((((24*D101)*30)*60)*60)*100</f>
        <v>185582700.00000003</v>
      </c>
      <c r="F101" s="56">
        <v>20.887662074554289</v>
      </c>
      <c r="G101" s="59">
        <f>Tabela1[[#This Row],[Produção mensal em milésimos]]/Tabela1[[#This Row],[REAL PARA O MÊS]]</f>
        <v>20.887662074554289</v>
      </c>
      <c r="H101" s="56">
        <f>Tabela1[[#This Row],[Produção mensal em milésimos]]/Tabela1[[#This Row],[META PARA O MÊS]]</f>
        <v>19.526799242424246</v>
      </c>
      <c r="I101" s="28">
        <f>(O101*D101)/100</f>
        <v>63613.625500000024</v>
      </c>
      <c r="J101" s="31">
        <f>1-D101</f>
        <v>0.28401736111111109</v>
      </c>
      <c r="K101" s="54">
        <f>(Tabela1[[#This Row],[INDISPONIBILIDADE]]*Tabela1[[#This Row],[REAL PARA O MÊS]])/Tabela1[[#This Row],[DISPONIBILIDADE]]</f>
        <v>3524439.4388054498</v>
      </c>
      <c r="L101" s="52">
        <f>(Tabela1[[#This Row],[QTDE PRODUZIDA]]/30)/60</f>
        <v>14.019096944444447</v>
      </c>
      <c r="M101" s="6">
        <f>(J101*I101)/D101</f>
        <v>25234.374500000005</v>
      </c>
      <c r="N101" s="6">
        <v>205.66666666666671</v>
      </c>
      <c r="O101" s="6">
        <f t="shared" si="5"/>
        <v>8884800.0000000037</v>
      </c>
      <c r="P101" s="6">
        <f>220320000/Tabela1[[#This Row],[Coluna4]]</f>
        <v>10547853.522984635</v>
      </c>
      <c r="Q101" s="6">
        <v>220</v>
      </c>
      <c r="R101" s="33">
        <f>N101/Q101</f>
        <v>0.93484848484848504</v>
      </c>
      <c r="S101" s="6">
        <f>Q101*60*24*30</f>
        <v>9504000</v>
      </c>
      <c r="T101" s="14">
        <v>98.162058840206271</v>
      </c>
      <c r="U101" s="48">
        <f>(Tabela1[[#This Row],[% PPM 1]]*Tabela1[[#This Row],[META PARA O MÊS]])</f>
        <v>932.93220721732041</v>
      </c>
      <c r="V101" s="8">
        <f t="shared" si="6"/>
        <v>9.8162058840206267E-5</v>
      </c>
      <c r="W101" s="9">
        <f>O101*V101</f>
        <v>872.15026038346502</v>
      </c>
      <c r="X101" s="14">
        <v>85.379687238309614</v>
      </c>
      <c r="Y101" s="10">
        <f t="shared" si="7"/>
        <v>8.5379687238309619E-5</v>
      </c>
      <c r="Z101" s="11">
        <f>O101*Y101</f>
        <v>758.58144517493361</v>
      </c>
      <c r="AA101" s="7">
        <v>0</v>
      </c>
      <c r="AB101" s="12">
        <f t="shared" si="8"/>
        <v>0</v>
      </c>
      <c r="AC101" s="11">
        <f>O101*AB101</f>
        <v>0</v>
      </c>
      <c r="AD101" s="5" t="s">
        <v>13</v>
      </c>
    </row>
    <row r="102" spans="1:30" x14ac:dyDescent="0.25">
      <c r="A102" s="21">
        <v>45078</v>
      </c>
      <c r="B102" s="23">
        <v>2</v>
      </c>
      <c r="C102" s="5" t="s">
        <v>44</v>
      </c>
      <c r="D102" s="26">
        <v>0.88154050925925931</v>
      </c>
      <c r="E102" s="56">
        <f>((((24*D102)*30)*60)*60)*100</f>
        <v>228495299.99999994</v>
      </c>
      <c r="F102" s="56">
        <v>25.117101965439918</v>
      </c>
      <c r="G102" s="59">
        <f>Tabela1[[#This Row],[Produção mensal em milésimos]]/Tabela1[[#This Row],[REAL PARA O MÊS]]</f>
        <v>25.117101965439918</v>
      </c>
      <c r="H102" s="56">
        <f>Tabela1[[#This Row],[Produção mensal em milésimos]]/Tabela1[[#This Row],[META PARA O MÊS]]</f>
        <v>24.042013888888881</v>
      </c>
      <c r="I102" s="28">
        <f>(O102*D102)/100</f>
        <v>80195.503208333306</v>
      </c>
      <c r="J102" s="31">
        <f>1-D102</f>
        <v>0.11845949074074069</v>
      </c>
      <c r="K102" s="54">
        <f>(Tabela1[[#This Row],[INDISPONIBILIDADE]]*Tabela1[[#This Row],[REAL PARA O MÊS]])/Tabela1[[#This Row],[DISPONIBILIDADE]]</f>
        <v>1222461.8923890328</v>
      </c>
      <c r="L102" s="52">
        <f>(Tabela1[[#This Row],[QTDE PRODUZIDA]]/30)/60</f>
        <v>5.9869426620370323</v>
      </c>
      <c r="M102" s="6">
        <f>(J102*I102)/D102</f>
        <v>10776.496791666657</v>
      </c>
      <c r="N102" s="6">
        <v>210.58333333333329</v>
      </c>
      <c r="O102" s="6">
        <f t="shared" si="5"/>
        <v>9097199.9999999963</v>
      </c>
      <c r="P102" s="6">
        <f>220320000/Tabela1[[#This Row],[Coluna4]]</f>
        <v>8771712.6085306779</v>
      </c>
      <c r="Q102" s="6">
        <v>220</v>
      </c>
      <c r="R102" s="33">
        <f>N102/Q102</f>
        <v>0.95719696969696944</v>
      </c>
      <c r="S102" s="6">
        <f>Q102*60*24*30</f>
        <v>9504000</v>
      </c>
      <c r="T102" s="14">
        <v>41.537973124931391</v>
      </c>
      <c r="U102" s="48">
        <f>(Tabela1[[#This Row],[% PPM 1]]*Tabela1[[#This Row],[META PARA O MÊS]])</f>
        <v>394.77689657934792</v>
      </c>
      <c r="V102" s="8">
        <f t="shared" si="6"/>
        <v>4.153797312493139E-5</v>
      </c>
      <c r="W102" s="9">
        <f>O102*V102</f>
        <v>377.87924911212571</v>
      </c>
      <c r="X102" s="14">
        <v>26.420411477422341</v>
      </c>
      <c r="Y102" s="10">
        <f t="shared" si="7"/>
        <v>2.642041147742234E-5</v>
      </c>
      <c r="Z102" s="11">
        <f>O102*Y102</f>
        <v>240.35176729240641</v>
      </c>
      <c r="AA102" s="7">
        <v>0</v>
      </c>
      <c r="AB102" s="12">
        <f t="shared" si="8"/>
        <v>0</v>
      </c>
      <c r="AC102" s="11">
        <f>O102*AB102</f>
        <v>0</v>
      </c>
      <c r="AD102" s="5" t="s">
        <v>13</v>
      </c>
    </row>
    <row r="103" spans="1:30" x14ac:dyDescent="0.25">
      <c r="A103" s="21">
        <v>45078</v>
      </c>
      <c r="B103" s="23">
        <v>2</v>
      </c>
      <c r="C103" s="5" t="s">
        <v>45</v>
      </c>
      <c r="D103" s="26">
        <v>0.84712847222222221</v>
      </c>
      <c r="E103" s="56">
        <f>((((24*D103)*30)*60)*60)*100</f>
        <v>219575700</v>
      </c>
      <c r="F103" s="56">
        <v>2.4203670634920633</v>
      </c>
      <c r="G103" s="59">
        <f>Tabela1[[#This Row],[Produção mensal em milésimos]]/Tabela1[[#This Row],[REAL PARA O MÊS]]</f>
        <v>2.4203670634920633</v>
      </c>
      <c r="H103" s="56">
        <f>Tabela1[[#This Row],[Produção mensal em milésimos]]/Tabela1[[#This Row],[META PARA O MÊS]]</f>
        <v>2.4203670634920633</v>
      </c>
      <c r="I103" s="28">
        <f>(O103*D103)/100</f>
        <v>768514.95</v>
      </c>
      <c r="J103" s="31">
        <f>1-D103</f>
        <v>0.15287152777777779</v>
      </c>
      <c r="K103" s="54">
        <f>(Tabela1[[#This Row],[INDISPONIBILIDADE]]*Tabela1[[#This Row],[REAL PARA O MÊS]])/Tabela1[[#This Row],[DISPONIBILIDADE]]</f>
        <v>16371194.517426111</v>
      </c>
      <c r="L103" s="52">
        <f>(Tabela1[[#This Row],[QTDE PRODUZIDA]]/30)/60</f>
        <v>77.04725000000002</v>
      </c>
      <c r="M103" s="6">
        <f>(J103*I103)/D103</f>
        <v>138685.05000000002</v>
      </c>
      <c r="N103" s="6">
        <v>2100</v>
      </c>
      <c r="O103" s="6">
        <f t="shared" si="5"/>
        <v>90720000</v>
      </c>
      <c r="P103" s="6">
        <f>220320000/Tabela1[[#This Row],[Coluna4]]</f>
        <v>91027515.339812204</v>
      </c>
      <c r="Q103" s="6">
        <v>2100</v>
      </c>
      <c r="R103" s="33">
        <f>N103/Q103</f>
        <v>1</v>
      </c>
      <c r="S103" s="6">
        <f>Q103*60*24*30</f>
        <v>90720000</v>
      </c>
      <c r="T103" s="7">
        <v>0</v>
      </c>
      <c r="U103" s="48">
        <f>(Tabela1[[#This Row],[% PPM 1]]*Tabela1[[#This Row],[META PARA O MÊS]])</f>
        <v>0</v>
      </c>
      <c r="V103" s="8">
        <f t="shared" si="6"/>
        <v>0</v>
      </c>
      <c r="W103" s="9">
        <f>O103*V103</f>
        <v>0</v>
      </c>
      <c r="X103" s="7">
        <v>0</v>
      </c>
      <c r="Y103" s="10">
        <f t="shared" si="7"/>
        <v>0</v>
      </c>
      <c r="Z103" s="11">
        <f>O103*Y103</f>
        <v>0</v>
      </c>
      <c r="AA103" s="14">
        <v>295.33950245597862</v>
      </c>
      <c r="AB103" s="12">
        <f t="shared" si="8"/>
        <v>2.9533950245597861E-4</v>
      </c>
      <c r="AC103" s="11">
        <f>O103*AB103</f>
        <v>26793.199662806379</v>
      </c>
      <c r="AD103" s="5" t="s">
        <v>46</v>
      </c>
    </row>
    <row r="104" spans="1:30" x14ac:dyDescent="0.25">
      <c r="A104" s="21">
        <v>45078</v>
      </c>
      <c r="B104" s="23">
        <v>2</v>
      </c>
      <c r="C104" s="5" t="s">
        <v>47</v>
      </c>
      <c r="D104" s="26">
        <v>0.90609104938271601</v>
      </c>
      <c r="E104" s="56">
        <f>((((24*D104)*30)*60)*60)*100</f>
        <v>234858800</v>
      </c>
      <c r="F104" s="56">
        <v>2.5888315696649031</v>
      </c>
      <c r="G104" s="59">
        <f>Tabela1[[#This Row],[Produção mensal em milésimos]]/Tabela1[[#This Row],[REAL PARA O MÊS]]</f>
        <v>2.5888315696649031</v>
      </c>
      <c r="H104" s="56">
        <f>Tabela1[[#This Row],[Produção mensal em milésimos]]/Tabela1[[#This Row],[META PARA O MÊS]]</f>
        <v>2.5888315696649031</v>
      </c>
      <c r="I104" s="28">
        <f>(O104*D104)/100</f>
        <v>822005.8</v>
      </c>
      <c r="J104" s="31">
        <f>1-D104</f>
        <v>9.3908950617283993E-2</v>
      </c>
      <c r="K104" s="54">
        <f>(Tabela1[[#This Row],[INDISPONIBILIDADE]]*Tabela1[[#This Row],[REAL PARA O MÊS]])/Tabela1[[#This Row],[DISPONIBILIDADE]]</f>
        <v>9402388.4308358934</v>
      </c>
      <c r="L104" s="52">
        <f>(Tabela1[[#This Row],[QTDE PRODUZIDA]]/30)/60</f>
        <v>47.330111111111137</v>
      </c>
      <c r="M104" s="6">
        <f>(J104*I104)/D104</f>
        <v>85194.200000000041</v>
      </c>
      <c r="N104" s="6">
        <v>2100</v>
      </c>
      <c r="O104" s="6">
        <f t="shared" si="5"/>
        <v>90720000</v>
      </c>
      <c r="P104" s="6">
        <f>220320000/Tabela1[[#This Row],[Coluna4]]</f>
        <v>85104030.166210502</v>
      </c>
      <c r="Q104" s="6">
        <v>2100</v>
      </c>
      <c r="R104" s="33">
        <f>N104/Q104</f>
        <v>1</v>
      </c>
      <c r="S104" s="6">
        <f>Q104*60*24*30</f>
        <v>90720000</v>
      </c>
      <c r="T104" s="7">
        <v>0</v>
      </c>
      <c r="U104" s="48">
        <f>(Tabela1[[#This Row],[% PPM 1]]*Tabela1[[#This Row],[META PARA O MÊS]])</f>
        <v>0</v>
      </c>
      <c r="V104" s="8">
        <f t="shared" si="6"/>
        <v>0</v>
      </c>
      <c r="W104" s="9">
        <f>O104*V104</f>
        <v>0</v>
      </c>
      <c r="X104" s="7">
        <v>0</v>
      </c>
      <c r="Y104" s="10">
        <f t="shared" si="7"/>
        <v>0</v>
      </c>
      <c r="Z104" s="11">
        <f>O104*Y104</f>
        <v>0</v>
      </c>
      <c r="AA104" s="14">
        <v>305.37526375747399</v>
      </c>
      <c r="AB104" s="12">
        <f t="shared" si="8"/>
        <v>3.0537526375747401E-4</v>
      </c>
      <c r="AC104" s="11">
        <f>O104*AB104</f>
        <v>27703.643928078043</v>
      </c>
      <c r="AD104" s="5" t="s">
        <v>46</v>
      </c>
    </row>
    <row r="105" spans="1:30" x14ac:dyDescent="0.25">
      <c r="A105" s="21">
        <v>45078</v>
      </c>
      <c r="B105" s="23">
        <v>2</v>
      </c>
      <c r="C105" s="5" t="s">
        <v>48</v>
      </c>
      <c r="D105" s="26">
        <v>0.95242438271604946</v>
      </c>
      <c r="E105" s="56">
        <f>((((24*D105)*30)*60)*60)*100</f>
        <v>246868400</v>
      </c>
      <c r="F105" s="56">
        <v>2.5895187116413187</v>
      </c>
      <c r="G105" s="59">
        <f>Tabela1[[#This Row],[Produção mensal em milésimos]]/Tabela1[[#This Row],[REAL PARA O MÊS]]</f>
        <v>2.5895187116413187</v>
      </c>
      <c r="H105" s="56">
        <f>Tabela1[[#This Row],[Produção mensal em milésimos]]/Tabela1[[#This Row],[META PARA O MÊS]]</f>
        <v>2.5397983539094651</v>
      </c>
      <c r="I105" s="28">
        <f>(O105*D105)/100</f>
        <v>907981.40374537045</v>
      </c>
      <c r="J105" s="31">
        <f>1-D105</f>
        <v>4.7575617283950544E-2</v>
      </c>
      <c r="K105" s="54">
        <f>(Tabela1[[#This Row],[INDISPONIBILIDADE]]*Tabela1[[#This Row],[REAL PARA O MÊS]])/Tabela1[[#This Row],[DISPONIBILIDADE]]</f>
        <v>4762120.4452250591</v>
      </c>
      <c r="L105" s="52">
        <f>(Tabela1[[#This Row],[QTDE PRODUZIDA]]/30)/60</f>
        <v>25.197553474794198</v>
      </c>
      <c r="M105" s="6">
        <f>(J105*I105)/D105</f>
        <v>45355.596254629556</v>
      </c>
      <c r="N105" s="6">
        <v>2206.7986111111109</v>
      </c>
      <c r="O105" s="6">
        <f t="shared" si="5"/>
        <v>95333700</v>
      </c>
      <c r="P105" s="6">
        <f>220320000/Tabela1[[#This Row],[Coluna4]]</f>
        <v>85081447.378441304</v>
      </c>
      <c r="Q105" s="6">
        <v>2250</v>
      </c>
      <c r="R105" s="33">
        <f>N105/Q105</f>
        <v>0.98079938271604927</v>
      </c>
      <c r="S105" s="6">
        <f>Q105*60*24*30</f>
        <v>97200000</v>
      </c>
      <c r="T105" s="7">
        <v>0</v>
      </c>
      <c r="U105" s="48">
        <f>(Tabela1[[#This Row],[% PPM 1]]*Tabela1[[#This Row],[META PARA O MÊS]])</f>
        <v>0</v>
      </c>
      <c r="V105" s="8">
        <f t="shared" si="6"/>
        <v>0</v>
      </c>
      <c r="W105" s="9">
        <f>O105*V105</f>
        <v>0</v>
      </c>
      <c r="X105" s="7">
        <v>0</v>
      </c>
      <c r="Y105" s="10">
        <f t="shared" si="7"/>
        <v>0</v>
      </c>
      <c r="Z105" s="11">
        <f>O105*Y105</f>
        <v>0</v>
      </c>
      <c r="AA105" s="7">
        <v>0</v>
      </c>
      <c r="AB105" s="12">
        <f t="shared" si="8"/>
        <v>0</v>
      </c>
      <c r="AC105" s="11">
        <f>O105*AB105</f>
        <v>0</v>
      </c>
      <c r="AD105" s="13" t="s">
        <v>28</v>
      </c>
    </row>
    <row r="106" spans="1:30" x14ac:dyDescent="0.25">
      <c r="A106" s="21">
        <v>45078</v>
      </c>
      <c r="B106" s="23">
        <v>2</v>
      </c>
      <c r="C106" s="5" t="s">
        <v>49</v>
      </c>
      <c r="D106" s="26">
        <v>0.96484066358024689</v>
      </c>
      <c r="E106" s="56">
        <f>((((24*D106)*30)*60)*60)*100</f>
        <v>250086699.99999994</v>
      </c>
      <c r="F106" s="56">
        <v>3.3116784918812532</v>
      </c>
      <c r="G106" s="59">
        <f>Tabela1[[#This Row],[Produção mensal em milésimos]]/Tabela1[[#This Row],[REAL PARA O MÊS]]</f>
        <v>3.3116784918812532</v>
      </c>
      <c r="H106" s="56">
        <f>Tabela1[[#This Row],[Produção mensal em milésimos]]/Tabela1[[#This Row],[META PARA O MÊS]]</f>
        <v>2.9687405033238359</v>
      </c>
      <c r="I106" s="28">
        <f>(O106*D106)/100</f>
        <v>728614.86455324094</v>
      </c>
      <c r="J106" s="31">
        <f>1-D106</f>
        <v>3.5159336419753107E-2</v>
      </c>
      <c r="K106" s="54">
        <f>(Tabela1[[#This Row],[INDISPONIBILIDADE]]*Tabela1[[#This Row],[REAL PARA O MÊS]])/Tabela1[[#This Row],[DISPONIBILIDADE]]</f>
        <v>2751867.3755141743</v>
      </c>
      <c r="L106" s="52">
        <f>(Tabela1[[#This Row],[QTDE PRODUZIDA]]/30)/60</f>
        <v>14.750630803755156</v>
      </c>
      <c r="M106" s="6">
        <f>(J106*I106)/D106</f>
        <v>26551.135446759283</v>
      </c>
      <c r="N106" s="6">
        <v>1748.069444444445</v>
      </c>
      <c r="O106" s="6">
        <f t="shared" si="5"/>
        <v>75516600.00000003</v>
      </c>
      <c r="P106" s="6">
        <f>220320000/Tabela1[[#This Row],[Coluna4]]</f>
        <v>66528197.269187085</v>
      </c>
      <c r="Q106" s="6">
        <v>1950</v>
      </c>
      <c r="R106" s="33">
        <f>N106/Q106</f>
        <v>0.8964458689458692</v>
      </c>
      <c r="S106" s="6">
        <f>Q106*60*24*30</f>
        <v>84240000</v>
      </c>
      <c r="T106" s="7">
        <v>0</v>
      </c>
      <c r="U106" s="48">
        <f>(Tabela1[[#This Row],[% PPM 1]]*Tabela1[[#This Row],[META PARA O MÊS]])</f>
        <v>0</v>
      </c>
      <c r="V106" s="8">
        <f t="shared" si="6"/>
        <v>0</v>
      </c>
      <c r="W106" s="9">
        <f>O106*V106</f>
        <v>0</v>
      </c>
      <c r="X106" s="7">
        <v>0</v>
      </c>
      <c r="Y106" s="10">
        <f t="shared" si="7"/>
        <v>0</v>
      </c>
      <c r="Z106" s="11">
        <f>O106*Y106</f>
        <v>0</v>
      </c>
      <c r="AA106" s="7">
        <v>0</v>
      </c>
      <c r="AB106" s="12">
        <f t="shared" si="8"/>
        <v>0</v>
      </c>
      <c r="AC106" s="11">
        <f>O106*AB106</f>
        <v>0</v>
      </c>
      <c r="AD106" s="13" t="s">
        <v>28</v>
      </c>
    </row>
    <row r="107" spans="1:30" x14ac:dyDescent="0.25">
      <c r="A107" s="21">
        <v>45108</v>
      </c>
      <c r="B107" s="23">
        <v>1</v>
      </c>
      <c r="C107" s="5" t="s">
        <v>10</v>
      </c>
      <c r="D107" s="26">
        <v>0.97870930406212664</v>
      </c>
      <c r="E107" s="56">
        <f>((((24*D107)*30)*60)*60)*100</f>
        <v>253681451.61290324</v>
      </c>
      <c r="F107" s="56">
        <v>1.8518812874420707</v>
      </c>
      <c r="G107" s="59">
        <f>Tabela1[[#This Row],[Produção mensal em milésimos]]/Tabela1[[#This Row],[REAL PARA O MÊS]]</f>
        <v>1.8518812874420707</v>
      </c>
      <c r="H107" s="56">
        <f>Tabela1[[#This Row],[Produção mensal em milésimos]]/Tabela1[[#This Row],[META PARA O MÊS]]</f>
        <v>1.8642081982135748</v>
      </c>
      <c r="I107" s="28">
        <f>(O107*D107)/100</f>
        <v>1340692.8329864726</v>
      </c>
      <c r="J107" s="31">
        <f>1-D107</f>
        <v>2.1290695937873361E-2</v>
      </c>
      <c r="K107" s="54">
        <f>(Tabela1[[#This Row],[INDISPONIBILIDADE]]*Tabela1[[#This Row],[REAL PARA O MÊS]])/Tabela1[[#This Row],[DISPONIBILIDADE]]</f>
        <v>2979968.7617770173</v>
      </c>
      <c r="L107" s="52">
        <f>(Tabela1[[#This Row],[QTDE PRODUZIDA]]/30)/60</f>
        <v>16.202906405364786</v>
      </c>
      <c r="M107" s="6">
        <f>(J107*I107)/D107</f>
        <v>29165.231529656616</v>
      </c>
      <c r="N107" s="6">
        <v>3170.9677419354839</v>
      </c>
      <c r="O107" s="6">
        <f t="shared" si="5"/>
        <v>136985806.45161292</v>
      </c>
      <c r="P107" s="6">
        <f>220320000/Tabela1[[#This Row],[Coluna4]]</f>
        <v>118970908.93138143</v>
      </c>
      <c r="Q107" s="6">
        <v>3150</v>
      </c>
      <c r="R107" s="33">
        <f>N107/Q107</f>
        <v>1.0066564260112647</v>
      </c>
      <c r="S107" s="6">
        <f>Q107*60*24*30</f>
        <v>136080000</v>
      </c>
      <c r="T107" s="7">
        <v>0</v>
      </c>
      <c r="U107" s="48">
        <f>(Tabela1[[#This Row],[% PPM 1]]*Tabela1[[#This Row],[META PARA O MÊS]])</f>
        <v>0</v>
      </c>
      <c r="V107" s="8">
        <f t="shared" si="6"/>
        <v>0</v>
      </c>
      <c r="W107" s="9">
        <f>O107*V107</f>
        <v>0</v>
      </c>
      <c r="X107" s="7">
        <v>0</v>
      </c>
      <c r="Y107" s="10">
        <f t="shared" si="7"/>
        <v>0</v>
      </c>
      <c r="Z107" s="11">
        <f>O107*Y107</f>
        <v>0</v>
      </c>
      <c r="AA107" s="7">
        <v>0</v>
      </c>
      <c r="AB107" s="12">
        <f t="shared" si="8"/>
        <v>0</v>
      </c>
      <c r="AC107" s="11">
        <f>O107*AB107</f>
        <v>0</v>
      </c>
      <c r="AD107" s="13" t="s">
        <v>11</v>
      </c>
    </row>
    <row r="108" spans="1:30" x14ac:dyDescent="0.25">
      <c r="A108" s="21">
        <v>45108</v>
      </c>
      <c r="B108" s="23">
        <v>1</v>
      </c>
      <c r="C108" s="5" t="s">
        <v>12</v>
      </c>
      <c r="D108" s="26">
        <v>0.78466584528076466</v>
      </c>
      <c r="E108" s="56">
        <f>((((24*D108)*30)*60)*60)*100</f>
        <v>203385387.09677419</v>
      </c>
      <c r="F108" s="56">
        <v>25.964940241012673</v>
      </c>
      <c r="G108" s="59">
        <f>Tabela1[[#This Row],[Produção mensal em milésimos]]/Tabela1[[#This Row],[REAL PARA O MÊS]]</f>
        <v>25.964940241012673</v>
      </c>
      <c r="H108" s="56">
        <f>Tabela1[[#This Row],[Produção mensal em milésimos]]/Tabela1[[#This Row],[META PARA O MÊS]]</f>
        <v>24.778921429918881</v>
      </c>
      <c r="I108" s="28">
        <f>(O108*D108)/100</f>
        <v>61463.483144077363</v>
      </c>
      <c r="J108" s="31">
        <f>1-D108</f>
        <v>0.21533415471923534</v>
      </c>
      <c r="K108" s="54">
        <f>(Tabela1[[#This Row],[INDISPONIBILIDADE]]*Tabela1[[#This Row],[REAL PARA O MÊS]])/Tabela1[[#This Row],[DISPONIBILIDADE]]</f>
        <v>2149614.5334879053</v>
      </c>
      <c r="L108" s="52">
        <f>(Tabela1[[#This Row],[QTDE PRODUZIDA]]/30)/60</f>
        <v>9.3707172497061322</v>
      </c>
      <c r="M108" s="6">
        <f>(J108*I108)/D108</f>
        <v>16867.291049471038</v>
      </c>
      <c r="N108" s="6">
        <v>181.32123655913981</v>
      </c>
      <c r="O108" s="6">
        <f t="shared" si="5"/>
        <v>7833077.4193548402</v>
      </c>
      <c r="P108" s="6">
        <f>220320000/Tabela1[[#This Row],[Coluna4]]</f>
        <v>8485288.1599163339</v>
      </c>
      <c r="Q108" s="6">
        <v>190</v>
      </c>
      <c r="R108" s="33">
        <f>N108/Q108</f>
        <v>0.95432229767968324</v>
      </c>
      <c r="S108" s="6">
        <f>Q108*60*24*30</f>
        <v>8208000</v>
      </c>
      <c r="T108" s="14">
        <v>93.867819133605252</v>
      </c>
      <c r="U108" s="48">
        <f>(Tabela1[[#This Row],[% PPM 1]]*Tabela1[[#This Row],[META PARA O MÊS]])</f>
        <v>770.46705944863186</v>
      </c>
      <c r="V108" s="8">
        <f t="shared" si="6"/>
        <v>9.3867819133605253E-5</v>
      </c>
      <c r="W108" s="9">
        <f>O108*V108</f>
        <v>735.27389445952747</v>
      </c>
      <c r="X108" s="14">
        <v>174.5001016175741</v>
      </c>
      <c r="Y108" s="10">
        <f t="shared" si="7"/>
        <v>1.745001016175741E-4</v>
      </c>
      <c r="Z108" s="11">
        <f>O108*Y108</f>
        <v>1366.8728056557447</v>
      </c>
      <c r="AA108" s="7">
        <v>0</v>
      </c>
      <c r="AB108" s="12">
        <f t="shared" si="8"/>
        <v>0</v>
      </c>
      <c r="AC108" s="11">
        <f>O108*AB108</f>
        <v>0</v>
      </c>
      <c r="AD108" s="5" t="s">
        <v>13</v>
      </c>
    </row>
    <row r="109" spans="1:30" x14ac:dyDescent="0.25">
      <c r="A109" s="21">
        <v>45108</v>
      </c>
      <c r="B109" s="23">
        <v>1</v>
      </c>
      <c r="C109" s="5" t="s">
        <v>14</v>
      </c>
      <c r="D109" s="26">
        <v>0.82745631720430124</v>
      </c>
      <c r="E109" s="56">
        <f>((((24*D109)*30)*60)*60)*100</f>
        <v>214476677.41935486</v>
      </c>
      <c r="F109" s="56">
        <v>15.761072708653355</v>
      </c>
      <c r="G109" s="59">
        <f>Tabela1[[#This Row],[Produção mensal em milésimos]]/Tabela1[[#This Row],[REAL PARA O MÊS]]</f>
        <v>15.761072708653355</v>
      </c>
      <c r="H109" s="56">
        <f>Tabela1[[#This Row],[Produção mensal em milésimos]]/Tabela1[[#This Row],[META PARA O MÊS]]</f>
        <v>15.044660312805476</v>
      </c>
      <c r="I109" s="28">
        <f>(O109*D109)/100</f>
        <v>112600.25564516131</v>
      </c>
      <c r="J109" s="31">
        <f>1-D109</f>
        <v>0.17254368279569876</v>
      </c>
      <c r="K109" s="54">
        <f>(Tabela1[[#This Row],[INDISPONIBILIDADE]]*Tabela1[[#This Row],[REAL PARA O MÊS]])/Tabela1[[#This Row],[DISPONIBILIDADE]]</f>
        <v>2837581.1346958964</v>
      </c>
      <c r="L109" s="52">
        <f>(Tabela1[[#This Row],[QTDE PRODUZIDA]]/30)/60</f>
        <v>13.044302419354825</v>
      </c>
      <c r="M109" s="6">
        <f>(J109*I109)/D109</f>
        <v>23479.744354838684</v>
      </c>
      <c r="N109" s="6">
        <v>315</v>
      </c>
      <c r="O109" s="6">
        <f t="shared" si="5"/>
        <v>13608000</v>
      </c>
      <c r="P109" s="6">
        <f>220320000/Tabela1[[#This Row],[Coluna4]]</f>
        <v>13978743.964491514</v>
      </c>
      <c r="Q109" s="6">
        <v>330</v>
      </c>
      <c r="R109" s="33">
        <f>N109/Q109</f>
        <v>0.95454545454545459</v>
      </c>
      <c r="S109" s="6">
        <f>Q109*60*24*30</f>
        <v>14256000</v>
      </c>
      <c r="T109" s="14">
        <v>39.376283205529631</v>
      </c>
      <c r="U109" s="48">
        <f>(Tabela1[[#This Row],[% PPM 1]]*Tabela1[[#This Row],[META PARA O MÊS]])</f>
        <v>561.34829337803035</v>
      </c>
      <c r="V109" s="8">
        <f t="shared" si="6"/>
        <v>3.9376283205529629E-5</v>
      </c>
      <c r="W109" s="9">
        <f>O109*V109</f>
        <v>535.83246186084716</v>
      </c>
      <c r="X109" s="14">
        <v>31.783546982041859</v>
      </c>
      <c r="Y109" s="10">
        <f t="shared" si="7"/>
        <v>3.1783546982041858E-5</v>
      </c>
      <c r="Z109" s="11">
        <f>O109*Y109</f>
        <v>432.5105073316256</v>
      </c>
      <c r="AA109" s="7">
        <v>0</v>
      </c>
      <c r="AB109" s="12">
        <f t="shared" si="8"/>
        <v>0</v>
      </c>
      <c r="AC109" s="11">
        <f>O109*AB109</f>
        <v>0</v>
      </c>
      <c r="AD109" s="5" t="s">
        <v>13</v>
      </c>
    </row>
    <row r="110" spans="1:30" x14ac:dyDescent="0.25">
      <c r="A110" s="21">
        <v>45108</v>
      </c>
      <c r="B110" s="23">
        <v>1</v>
      </c>
      <c r="C110" s="5" t="s">
        <v>15</v>
      </c>
      <c r="D110" s="26">
        <v>0.78764672939068103</v>
      </c>
      <c r="E110" s="56">
        <f>((((24*D110)*30)*60)*60)*100</f>
        <v>204158032.25806454</v>
      </c>
      <c r="F110" s="56">
        <v>15.253505301334444</v>
      </c>
      <c r="G110" s="59">
        <f>Tabela1[[#This Row],[Produção mensal em milésimos]]/Tabela1[[#This Row],[REAL PARA O MÊS]]</f>
        <v>15.253505301334444</v>
      </c>
      <c r="H110" s="56">
        <f>Tabela1[[#This Row],[Produção mensal em milésimos]]/Tabela1[[#This Row],[META PARA O MÊS]]</f>
        <v>14.32084962528511</v>
      </c>
      <c r="I110" s="28">
        <f>(O110*D110)/100</f>
        <v>105421.28068938605</v>
      </c>
      <c r="J110" s="31">
        <f>1-D110</f>
        <v>0.21235327060931897</v>
      </c>
      <c r="K110" s="54">
        <f>(Tabela1[[#This Row],[INDISPONIBILIDADE]]*Tabela1[[#This Row],[REAL PARA O MÊS]])/Tabela1[[#This Row],[DISPONIBILIDADE]]</f>
        <v>3608479.9299948555</v>
      </c>
      <c r="L110" s="52">
        <f>(Tabela1[[#This Row],[QTDE PRODUZIDA]]/30)/60</f>
        <v>15.790041194068674</v>
      </c>
      <c r="M110" s="6">
        <f>(J110*I110)/D110</f>
        <v>28422.074149323616</v>
      </c>
      <c r="N110" s="6">
        <v>309.82258064516128</v>
      </c>
      <c r="O110" s="6">
        <f t="shared" si="5"/>
        <v>13384335.483870968</v>
      </c>
      <c r="P110" s="6">
        <f>220320000/Tabela1[[#This Row],[Coluna4]]</f>
        <v>14443893.10178595</v>
      </c>
      <c r="Q110" s="6">
        <v>330</v>
      </c>
      <c r="R110" s="33">
        <f>N110/Q110</f>
        <v>0.93885630498533723</v>
      </c>
      <c r="S110" s="6">
        <f>Q110*60*24*30</f>
        <v>14256000</v>
      </c>
      <c r="T110" s="14">
        <v>55.486269099458802</v>
      </c>
      <c r="U110" s="48">
        <f>(Tabela1[[#This Row],[% PPM 1]]*Tabela1[[#This Row],[META PARA O MÊS]])</f>
        <v>791.01225228188468</v>
      </c>
      <c r="V110" s="8">
        <f t="shared" si="6"/>
        <v>5.5486269099458805E-5</v>
      </c>
      <c r="W110" s="9">
        <f>O110*V110</f>
        <v>742.64684037549966</v>
      </c>
      <c r="X110" s="14">
        <v>38.355002482130189</v>
      </c>
      <c r="Y110" s="10">
        <f t="shared" si="7"/>
        <v>3.8355002482130191E-5</v>
      </c>
      <c r="Z110" s="11">
        <f>O110*Y110</f>
        <v>513.35622070553416</v>
      </c>
      <c r="AA110" s="7">
        <v>0</v>
      </c>
      <c r="AB110" s="12">
        <f t="shared" si="8"/>
        <v>0</v>
      </c>
      <c r="AC110" s="11">
        <f>O110*AB110</f>
        <v>0</v>
      </c>
      <c r="AD110" s="5" t="s">
        <v>13</v>
      </c>
    </row>
    <row r="111" spans="1:30" x14ac:dyDescent="0.25">
      <c r="A111" s="21">
        <v>45108</v>
      </c>
      <c r="B111" s="23">
        <v>1</v>
      </c>
      <c r="C111" s="5" t="s">
        <v>16</v>
      </c>
      <c r="D111" s="26">
        <v>0.63817913679808846</v>
      </c>
      <c r="E111" s="56">
        <f>((((24*D111)*30)*60)*60)*100</f>
        <v>165416032.25806454</v>
      </c>
      <c r="F111" s="56">
        <v>12.710281555246222</v>
      </c>
      <c r="G111" s="59">
        <f>Tabela1[[#This Row],[Produção mensal em milésimos]]/Tabela1[[#This Row],[REAL PARA O MÊS]]</f>
        <v>12.710281555246222</v>
      </c>
      <c r="H111" s="56">
        <f>Tabela1[[#This Row],[Produção mensal em milésimos]]/Tabela1[[#This Row],[META PARA O MÊS]]</f>
        <v>11.603257032692518</v>
      </c>
      <c r="I111" s="28">
        <f>(O111*D111)/100</f>
        <v>83054.856196670138</v>
      </c>
      <c r="J111" s="31">
        <f>1-D111</f>
        <v>0.36182086320191154</v>
      </c>
      <c r="K111" s="54">
        <f>(Tabela1[[#This Row],[INDISPONIBILIDADE]]*Tabela1[[#This Row],[REAL PARA O MÊS]])/Tabela1[[#This Row],[DISPONIBILIDADE]]</f>
        <v>7378590.8938599201</v>
      </c>
      <c r="L111" s="52">
        <f>(Tabela1[[#This Row],[QTDE PRODUZIDA]]/30)/60</f>
        <v>26.160348707943111</v>
      </c>
      <c r="M111" s="6">
        <f>(J111*I111)/D111</f>
        <v>47088.627674297597</v>
      </c>
      <c r="N111" s="6">
        <v>301.25806451612902</v>
      </c>
      <c r="O111" s="6">
        <f t="shared" si="5"/>
        <v>13014348.387096774</v>
      </c>
      <c r="P111" s="6">
        <f>220320000/Tabela1[[#This Row],[Coluna4]]</f>
        <v>17333998.388813186</v>
      </c>
      <c r="Q111" s="6">
        <v>330</v>
      </c>
      <c r="R111" s="33">
        <f>N111/Q111</f>
        <v>0.91290322580645156</v>
      </c>
      <c r="S111" s="6">
        <f>Q111*60*24*30</f>
        <v>14256000</v>
      </c>
      <c r="T111" s="14">
        <v>77.759386538255129</v>
      </c>
      <c r="U111" s="48">
        <f>(Tabela1[[#This Row],[% PPM 1]]*Tabela1[[#This Row],[META PARA O MÊS]])</f>
        <v>1108.537814489365</v>
      </c>
      <c r="V111" s="8">
        <f t="shared" si="6"/>
        <v>7.7759386538255124E-5</v>
      </c>
      <c r="W111" s="9">
        <f>O111*V111</f>
        <v>1011.9877467757751</v>
      </c>
      <c r="X111" s="14">
        <v>101.3530465562727</v>
      </c>
      <c r="Y111" s="10">
        <f t="shared" si="7"/>
        <v>1.013530465562727E-4</v>
      </c>
      <c r="Z111" s="11">
        <f>O111*Y111</f>
        <v>1319.0438579769718</v>
      </c>
      <c r="AA111" s="7">
        <v>0</v>
      </c>
      <c r="AB111" s="12">
        <f t="shared" si="8"/>
        <v>0</v>
      </c>
      <c r="AC111" s="11">
        <f>O111*AB111</f>
        <v>0</v>
      </c>
      <c r="AD111" s="5" t="s">
        <v>13</v>
      </c>
    </row>
    <row r="112" spans="1:30" x14ac:dyDescent="0.25">
      <c r="A112" s="21">
        <v>45108</v>
      </c>
      <c r="B112" s="23">
        <v>1</v>
      </c>
      <c r="C112" s="5" t="s">
        <v>17</v>
      </c>
      <c r="D112" s="26">
        <v>0.81889038231780165</v>
      </c>
      <c r="E112" s="56">
        <f>((((24*D112)*30)*60)*60)*100</f>
        <v>212256387.09677422</v>
      </c>
      <c r="F112" s="56">
        <v>15.651338699549012</v>
      </c>
      <c r="G112" s="59">
        <f>Tabela1[[#This Row],[Produção mensal em milésimos]]/Tabela1[[#This Row],[REAL PARA O MÊS]]</f>
        <v>15.651338699549012</v>
      </c>
      <c r="H112" s="56">
        <f>Tabela1[[#This Row],[Produção mensal em milésimos]]/Tabela1[[#This Row],[META PARA O MÊS]]</f>
        <v>14.888916042141851</v>
      </c>
      <c r="I112" s="28">
        <f>(O112*D112)/100</f>
        <v>111054.21543531044</v>
      </c>
      <c r="J112" s="31">
        <f>1-D112</f>
        <v>0.18110961768219835</v>
      </c>
      <c r="K112" s="54">
        <f>(Tabela1[[#This Row],[INDISPONIBILIDADE]]*Tabela1[[#This Row],[REAL PARA O MÊS]])/Tabela1[[#This Row],[DISPONIBILIDADE]]</f>
        <v>2999335.3159355298</v>
      </c>
      <c r="L112" s="52">
        <f>(Tabela1[[#This Row],[QTDE PRODUZIDA]]/30)/60</f>
        <v>13.645149130920727</v>
      </c>
      <c r="M112" s="6">
        <f>(J112*I112)/D112</f>
        <v>24561.268435657308</v>
      </c>
      <c r="N112" s="6">
        <v>313.92473118279571</v>
      </c>
      <c r="O112" s="6">
        <f t="shared" si="5"/>
        <v>13561548.387096774</v>
      </c>
      <c r="P112" s="6">
        <f>220320000/Tabela1[[#This Row],[Coluna4]]</f>
        <v>14076751.147577457</v>
      </c>
      <c r="Q112" s="6">
        <v>330</v>
      </c>
      <c r="R112" s="33">
        <f>N112/Q112</f>
        <v>0.95128706419029008</v>
      </c>
      <c r="S112" s="6">
        <f>Q112*60*24*30</f>
        <v>14256000</v>
      </c>
      <c r="T112" s="14">
        <v>66.034080416606741</v>
      </c>
      <c r="U112" s="48">
        <f>(Tabela1[[#This Row],[% PPM 1]]*Tabela1[[#This Row],[META PARA O MÊS]])</f>
        <v>941.38185041914562</v>
      </c>
      <c r="V112" s="8">
        <f t="shared" si="6"/>
        <v>6.6034080416606735E-5</v>
      </c>
      <c r="W112" s="9">
        <f>O112*V112</f>
        <v>895.52437676725174</v>
      </c>
      <c r="X112" s="14">
        <v>20.493335301705539</v>
      </c>
      <c r="Y112" s="10">
        <f t="shared" si="7"/>
        <v>2.0493335301705538E-5</v>
      </c>
      <c r="Z112" s="11">
        <f>O112*Y112</f>
        <v>277.92135830707809</v>
      </c>
      <c r="AA112" s="7">
        <v>0</v>
      </c>
      <c r="AB112" s="12">
        <f t="shared" si="8"/>
        <v>0</v>
      </c>
      <c r="AC112" s="11">
        <f>O112*AB112</f>
        <v>0</v>
      </c>
      <c r="AD112" s="5" t="s">
        <v>13</v>
      </c>
    </row>
    <row r="113" spans="1:30" x14ac:dyDescent="0.25">
      <c r="A113" s="21">
        <v>45108</v>
      </c>
      <c r="B113" s="23">
        <v>1</v>
      </c>
      <c r="C113" s="5" t="s">
        <v>18</v>
      </c>
      <c r="D113" s="26">
        <v>0.79706354540023894</v>
      </c>
      <c r="E113" s="56">
        <f>((((24*D113)*30)*60)*60)*100</f>
        <v>206598870.96774191</v>
      </c>
      <c r="F113" s="56">
        <v>15.456859039799591</v>
      </c>
      <c r="G113" s="59">
        <f>Tabela1[[#This Row],[Produção mensal em milésimos]]/Tabela1[[#This Row],[REAL PARA O MÊS]]</f>
        <v>15.456859039799591</v>
      </c>
      <c r="H113" s="56">
        <f>Tabela1[[#This Row],[Produção mensal em milésimos]]/Tabela1[[#This Row],[META PARA O MÊS]]</f>
        <v>14.492064461822524</v>
      </c>
      <c r="I113" s="28">
        <f>(O113*D113)/100</f>
        <v>106536.79906455945</v>
      </c>
      <c r="J113" s="31">
        <f>1-D113</f>
        <v>0.20293645459976106</v>
      </c>
      <c r="K113" s="54">
        <f>(Tabela1[[#This Row],[INDISPONIBILIDADE]]*Tabela1[[#This Row],[REAL PARA O MÊS]])/Tabela1[[#This Row],[DISPONIBILIDADE]]</f>
        <v>3403093.0150049469</v>
      </c>
      <c r="L113" s="52">
        <f>(Tabela1[[#This Row],[QTDE PRODUZIDA]]/30)/60</f>
        <v>15.069341021481286</v>
      </c>
      <c r="M113" s="6">
        <f>(J113*I113)/D113</f>
        <v>27124.813838666316</v>
      </c>
      <c r="N113" s="6">
        <v>309.40188172043008</v>
      </c>
      <c r="O113" s="6">
        <f t="shared" si="5"/>
        <v>13366161.290322578</v>
      </c>
      <c r="P113" s="6">
        <f>220320000/Tabela1[[#This Row],[Coluna4]]</f>
        <v>14253866.159528399</v>
      </c>
      <c r="Q113" s="6">
        <v>330</v>
      </c>
      <c r="R113" s="33">
        <f>N113/Q113</f>
        <v>0.93758145975887908</v>
      </c>
      <c r="S113" s="6">
        <f>Q113*60*24*30</f>
        <v>14256000</v>
      </c>
      <c r="T113" s="14">
        <v>59.469041810639062</v>
      </c>
      <c r="U113" s="48">
        <f>(Tabela1[[#This Row],[% PPM 1]]*Tabela1[[#This Row],[META PARA O MÊS]])</f>
        <v>847.79066005247046</v>
      </c>
      <c r="V113" s="8">
        <f t="shared" si="6"/>
        <v>5.946904181063906E-5</v>
      </c>
      <c r="W113" s="9">
        <f>O113*V113</f>
        <v>794.87280462193871</v>
      </c>
      <c r="X113" s="14">
        <v>52.964615362600412</v>
      </c>
      <c r="Y113" s="10">
        <f t="shared" si="7"/>
        <v>5.2964615362600411E-5</v>
      </c>
      <c r="Z113" s="11">
        <f>O113*Y113</f>
        <v>707.93359161641411</v>
      </c>
      <c r="AA113" s="7">
        <v>0</v>
      </c>
      <c r="AB113" s="12">
        <f t="shared" si="8"/>
        <v>0</v>
      </c>
      <c r="AC113" s="11">
        <f>O113*AB113</f>
        <v>0</v>
      </c>
      <c r="AD113" s="5" t="s">
        <v>13</v>
      </c>
    </row>
    <row r="114" spans="1:30" x14ac:dyDescent="0.25">
      <c r="A114" s="21">
        <v>45108</v>
      </c>
      <c r="B114" s="23">
        <v>1</v>
      </c>
      <c r="C114" s="5" t="s">
        <v>19</v>
      </c>
      <c r="D114" s="26">
        <v>0.6712201314217443</v>
      </c>
      <c r="E114" s="56">
        <f>((((24*D114)*30)*60)*60)*100</f>
        <v>173980258.0645161</v>
      </c>
      <c r="F114" s="56">
        <v>13.235827664399093</v>
      </c>
      <c r="G114" s="59">
        <f>Tabela1[[#This Row],[Produção mensal em milésimos]]/Tabela1[[#This Row],[REAL PARA O MÊS]]</f>
        <v>13.235827664399093</v>
      </c>
      <c r="H114" s="56">
        <f>Tabela1[[#This Row],[Produção mensal em milésimos]]/Tabela1[[#This Row],[META PARA O MÊS]]</f>
        <v>12.204002389486257</v>
      </c>
      <c r="I114" s="28">
        <f>(O114*D114)/100</f>
        <v>88229.504526534845</v>
      </c>
      <c r="J114" s="31">
        <f>1-D114</f>
        <v>0.3287798685782557</v>
      </c>
      <c r="K114" s="54">
        <f>(Tabela1[[#This Row],[INDISPONIBILIDADE]]*Tabela1[[#This Row],[REAL PARA O MÊS]])/Tabela1[[#This Row],[DISPONIBILIDADE]]</f>
        <v>6438565.3920761319</v>
      </c>
      <c r="L114" s="52">
        <f>(Tabela1[[#This Row],[QTDE PRODUZIDA]]/30)/60</f>
        <v>24.009415047982422</v>
      </c>
      <c r="M114" s="6">
        <f>(J114*I114)/D114</f>
        <v>43216.94708636836</v>
      </c>
      <c r="N114" s="6">
        <v>304.27419354838707</v>
      </c>
      <c r="O114" s="6">
        <f t="shared" si="5"/>
        <v>13144645.16129032</v>
      </c>
      <c r="P114" s="6">
        <f>220320000/Tabela1[[#This Row],[Coluna4]]</f>
        <v>16645728.970361488</v>
      </c>
      <c r="Q114" s="6">
        <v>330</v>
      </c>
      <c r="R114" s="33">
        <f>N114/Q114</f>
        <v>0.92204301075268813</v>
      </c>
      <c r="S114" s="6">
        <f>Q114*60*24*30</f>
        <v>14256000</v>
      </c>
      <c r="T114" s="14">
        <v>49.930822388066687</v>
      </c>
      <c r="U114" s="48">
        <f>(Tabela1[[#This Row],[% PPM 1]]*Tabela1[[#This Row],[META PARA O MÊS]])</f>
        <v>711.81380396427869</v>
      </c>
      <c r="V114" s="8">
        <f t="shared" si="6"/>
        <v>4.9930822388066688E-5</v>
      </c>
      <c r="W114" s="9">
        <f>O114*V114</f>
        <v>656.3229429025472</v>
      </c>
      <c r="X114" s="14">
        <v>183.72714508011731</v>
      </c>
      <c r="Y114" s="10">
        <f t="shared" si="7"/>
        <v>1.8372714508011731E-4</v>
      </c>
      <c r="Z114" s="11">
        <f>O114*Y114</f>
        <v>2415.0281285750484</v>
      </c>
      <c r="AA114" s="7">
        <v>0</v>
      </c>
      <c r="AB114" s="12">
        <f t="shared" si="8"/>
        <v>0</v>
      </c>
      <c r="AC114" s="11">
        <f>O114*AB114</f>
        <v>0</v>
      </c>
      <c r="AD114" s="5" t="s">
        <v>13</v>
      </c>
    </row>
    <row r="115" spans="1:30" x14ac:dyDescent="0.25">
      <c r="A115" s="21">
        <v>45108</v>
      </c>
      <c r="B115" s="23">
        <v>1</v>
      </c>
      <c r="C115" s="5" t="s">
        <v>20</v>
      </c>
      <c r="D115" s="26">
        <v>0.7279562425328554</v>
      </c>
      <c r="E115" s="56">
        <f>((((24*D115)*30)*60)*60)*100</f>
        <v>188686258.06451616</v>
      </c>
      <c r="F115" s="56">
        <v>14.256994106377695</v>
      </c>
      <c r="G115" s="59">
        <f>Tabela1[[#This Row],[Produção mensal em milésimos]]/Tabela1[[#This Row],[REAL PARA O MÊS]]</f>
        <v>14.256994106377695</v>
      </c>
      <c r="H115" s="56">
        <f>Tabela1[[#This Row],[Produção mensal em milésimos]]/Tabela1[[#This Row],[META PARA O MÊS]]</f>
        <v>13.235568046051919</v>
      </c>
      <c r="I115" s="28">
        <f>(O115*D115)/100</f>
        <v>96342.425628685378</v>
      </c>
      <c r="J115" s="31">
        <f>1-D115</f>
        <v>0.2720437574671446</v>
      </c>
      <c r="K115" s="54">
        <f>(Tabela1[[#This Row],[INDISPONIBILIDADE]]*Tabela1[[#This Row],[REAL PARA O MÊS]])/Tabela1[[#This Row],[DISPONIBILIDADE]]</f>
        <v>4945905.2454781076</v>
      </c>
      <c r="L115" s="52">
        <f>(Tabela1[[#This Row],[QTDE PRODUZIDA]]/30)/60</f>
        <v>20.002236657898791</v>
      </c>
      <c r="M115" s="6">
        <f>(J115*I115)/D115</f>
        <v>36004.025984217827</v>
      </c>
      <c r="N115" s="6">
        <v>306.35752688172039</v>
      </c>
      <c r="O115" s="6">
        <f t="shared" si="5"/>
        <v>13234645.16129032</v>
      </c>
      <c r="P115" s="6">
        <f>220320000/Tabela1[[#This Row],[Coluna4]]</f>
        <v>15453467.845753159</v>
      </c>
      <c r="Q115" s="6">
        <v>330</v>
      </c>
      <c r="R115" s="33">
        <f>N115/Q115</f>
        <v>0.9283561420658194</v>
      </c>
      <c r="S115" s="6">
        <f>Q115*60*24*30</f>
        <v>14256000</v>
      </c>
      <c r="T115" s="14">
        <v>29.787348705499639</v>
      </c>
      <c r="U115" s="48">
        <f>(Tabela1[[#This Row],[% PPM 1]]*Tabela1[[#This Row],[META PARA O MÊS]])</f>
        <v>424.64844314560287</v>
      </c>
      <c r="V115" s="8">
        <f t="shared" si="6"/>
        <v>2.978734870549964E-5</v>
      </c>
      <c r="W115" s="9">
        <f>O115*V115</f>
        <v>394.22499041290826</v>
      </c>
      <c r="X115" s="14">
        <v>81.229316042299999</v>
      </c>
      <c r="Y115" s="10">
        <f t="shared" si="7"/>
        <v>8.1229316042300001E-5</v>
      </c>
      <c r="Z115" s="11">
        <f>O115*Y115</f>
        <v>1075.0411745141478</v>
      </c>
      <c r="AA115" s="7">
        <v>0</v>
      </c>
      <c r="AB115" s="12">
        <f t="shared" si="8"/>
        <v>0</v>
      </c>
      <c r="AC115" s="11">
        <f>O115*AB115</f>
        <v>0</v>
      </c>
      <c r="AD115" s="5" t="s">
        <v>13</v>
      </c>
    </row>
    <row r="116" spans="1:30" x14ac:dyDescent="0.25">
      <c r="A116" s="21">
        <v>45108</v>
      </c>
      <c r="B116" s="23">
        <v>1</v>
      </c>
      <c r="C116" s="5" t="s">
        <v>21</v>
      </c>
      <c r="D116" s="26">
        <v>0.82010491338112312</v>
      </c>
      <c r="E116" s="56">
        <f>((((24*D116)*30)*60)*60)*100</f>
        <v>212571193.54838711</v>
      </c>
      <c r="F116" s="56">
        <v>15.851280474780191</v>
      </c>
      <c r="G116" s="59">
        <f>Tabela1[[#This Row],[Produção mensal em milésimos]]/Tabela1[[#This Row],[REAL PARA O MÊS]]</f>
        <v>15.851280474780191</v>
      </c>
      <c r="H116" s="56">
        <f>Tabela1[[#This Row],[Produção mensal em milésimos]]/Tabela1[[#This Row],[META PARA O MÊS]]</f>
        <v>14.910998425111329</v>
      </c>
      <c r="I116" s="28">
        <f>(O116*D116)/100</f>
        <v>109978.92602410684</v>
      </c>
      <c r="J116" s="31">
        <f>1-D116</f>
        <v>0.17989508661887688</v>
      </c>
      <c r="K116" s="54">
        <f>(Tabela1[[#This Row],[INDISPONIBILIDADE]]*Tabela1[[#This Row],[REAL PARA O MÊS]])/Tabela1[[#This Row],[DISPONIBILIDADE]]</f>
        <v>2941642.8865668336</v>
      </c>
      <c r="L116" s="52">
        <f>(Tabela1[[#This Row],[QTDE PRODUZIDA]]/30)/60</f>
        <v>13.402532137144943</v>
      </c>
      <c r="M116" s="6">
        <f>(J116*I116)/D116</f>
        <v>24124.557846860898</v>
      </c>
      <c r="N116" s="6">
        <v>310.42473118279571</v>
      </c>
      <c r="O116" s="6">
        <f t="shared" si="5"/>
        <v>13410348.387096774</v>
      </c>
      <c r="P116" s="6">
        <f>220320000/Tabela1[[#This Row],[Coluna4]]</f>
        <v>13899192.582614066</v>
      </c>
      <c r="Q116" s="6">
        <v>330</v>
      </c>
      <c r="R116" s="33">
        <f>N116/Q116</f>
        <v>0.94068100358422946</v>
      </c>
      <c r="S116" s="6">
        <f>Q116*60*24*30</f>
        <v>14256000</v>
      </c>
      <c r="T116" s="14">
        <v>38.421724085351748</v>
      </c>
      <c r="U116" s="48">
        <f>(Tabela1[[#This Row],[% PPM 1]]*Tabela1[[#This Row],[META PARA O MÊS]])</f>
        <v>547.74009856077453</v>
      </c>
      <c r="V116" s="8">
        <f t="shared" si="6"/>
        <v>3.8421724085351747E-5</v>
      </c>
      <c r="W116" s="9">
        <f>O116*V116</f>
        <v>515.24870561747412</v>
      </c>
      <c r="X116" s="14">
        <v>47.47396274420425</v>
      </c>
      <c r="Y116" s="10">
        <f t="shared" si="7"/>
        <v>4.7473962744204248E-5</v>
      </c>
      <c r="Z116" s="11">
        <f>O116*Y116</f>
        <v>636.64237971583179</v>
      </c>
      <c r="AA116" s="7">
        <v>0</v>
      </c>
      <c r="AB116" s="12">
        <f t="shared" si="8"/>
        <v>0</v>
      </c>
      <c r="AC116" s="11">
        <f>O116*AB116</f>
        <v>0</v>
      </c>
      <c r="AD116" s="5" t="s">
        <v>13</v>
      </c>
    </row>
    <row r="117" spans="1:30" x14ac:dyDescent="0.25">
      <c r="A117" s="21">
        <v>45108</v>
      </c>
      <c r="B117" s="23">
        <v>1</v>
      </c>
      <c r="C117" s="5" t="s">
        <v>22</v>
      </c>
      <c r="D117" s="26">
        <v>0.77506085722819595</v>
      </c>
      <c r="E117" s="56">
        <f>((((24*D117)*30)*60)*60)*100</f>
        <v>200895774.19354841</v>
      </c>
      <c r="F117" s="56">
        <v>14.800007129362285</v>
      </c>
      <c r="G117" s="59">
        <f>Tabela1[[#This Row],[Produção mensal em milésimos]]/Tabela1[[#This Row],[REAL PARA O MÊS]]</f>
        <v>14.800007129362285</v>
      </c>
      <c r="H117" s="56">
        <f>Tabela1[[#This Row],[Produção mensal em milésimos]]/Tabela1[[#This Row],[META PARA O MÊS]]</f>
        <v>14.0920155859672</v>
      </c>
      <c r="I117" s="28">
        <f>(O117*D117)/100</f>
        <v>105207.01077978665</v>
      </c>
      <c r="J117" s="31">
        <f>1-D117</f>
        <v>0.22493914277180405</v>
      </c>
      <c r="K117" s="54">
        <f>(Tabela1[[#This Row],[INDISPONIBILIDADE]]*Tabela1[[#This Row],[REAL PARA O MÊS]])/Tabela1[[#This Row],[DISPONIBILIDADE]]</f>
        <v>3939472.8189542354</v>
      </c>
      <c r="L117" s="52">
        <f>(Tabela1[[#This Row],[QTDE PRODUZIDA]]/30)/60</f>
        <v>16.962951000476927</v>
      </c>
      <c r="M117" s="6">
        <f>(J117*I117)/D117</f>
        <v>30533.311800858472</v>
      </c>
      <c r="N117" s="6">
        <v>314.21370967741927</v>
      </c>
      <c r="O117" s="6">
        <f t="shared" si="5"/>
        <v>13574032.258064512</v>
      </c>
      <c r="P117" s="6">
        <f>220320000/Tabela1[[#This Row],[Coluna4]]</f>
        <v>14886479.315465933</v>
      </c>
      <c r="Q117" s="6">
        <v>330</v>
      </c>
      <c r="R117" s="33">
        <f>N117/Q117</f>
        <v>0.95216275659824023</v>
      </c>
      <c r="S117" s="6">
        <f>Q117*60*24*30</f>
        <v>14256000</v>
      </c>
      <c r="T117" s="14">
        <v>32.235108900640228</v>
      </c>
      <c r="U117" s="48">
        <f>(Tabela1[[#This Row],[% PPM 1]]*Tabela1[[#This Row],[META PARA O MÊS]])</f>
        <v>459.5437124875271</v>
      </c>
      <c r="V117" s="8">
        <f t="shared" si="6"/>
        <v>3.2235108900640227E-5</v>
      </c>
      <c r="W117" s="9">
        <f>O117*V117</f>
        <v>437.56040805951289</v>
      </c>
      <c r="X117" s="14">
        <v>36.502855712837658</v>
      </c>
      <c r="Y117" s="10">
        <f t="shared" si="7"/>
        <v>3.6502855712837656E-5</v>
      </c>
      <c r="Z117" s="11">
        <f>O117*Y117</f>
        <v>495.49094095753281</v>
      </c>
      <c r="AA117" s="7">
        <v>0</v>
      </c>
      <c r="AB117" s="12">
        <f t="shared" si="8"/>
        <v>0</v>
      </c>
      <c r="AC117" s="11">
        <f>O117*AB117</f>
        <v>0</v>
      </c>
      <c r="AD117" s="5" t="s">
        <v>13</v>
      </c>
    </row>
    <row r="118" spans="1:30" x14ac:dyDescent="0.25">
      <c r="A118" s="21">
        <v>45108</v>
      </c>
      <c r="B118" s="23">
        <v>1</v>
      </c>
      <c r="C118" s="5" t="s">
        <v>23</v>
      </c>
      <c r="D118" s="26">
        <v>0.77875597371565108</v>
      </c>
      <c r="E118" s="56">
        <f>((((24*D118)*30)*60)*60)*100</f>
        <v>201853548.38709673</v>
      </c>
      <c r="F118" s="56">
        <v>15.756188576910581</v>
      </c>
      <c r="G118" s="59">
        <f>Tabela1[[#This Row],[Produção mensal em milésimos]]/Tabela1[[#This Row],[REAL PARA O MÊS]]</f>
        <v>15.756188576910581</v>
      </c>
      <c r="H118" s="56">
        <f>Tabela1[[#This Row],[Produção mensal em milésimos]]/Tabela1[[#This Row],[META PARA O MÊS]]</f>
        <v>14.159199522102744</v>
      </c>
      <c r="I118" s="28">
        <f>(O118*D118)/100</f>
        <v>99766.930215920904</v>
      </c>
      <c r="J118" s="31">
        <f>1-D118</f>
        <v>0.22124402628434892</v>
      </c>
      <c r="K118" s="54">
        <f>(Tabela1[[#This Row],[INDISPONIBILIDADE]]*Tabela1[[#This Row],[REAL PARA O MÊS]])/Tabela1[[#This Row],[DISPONIBILIDADE]]</f>
        <v>3639614.4494576445</v>
      </c>
      <c r="L118" s="52">
        <f>(Tabela1[[#This Row],[QTDE PRODUZIDA]]/30)/60</f>
        <v>15.746508302983008</v>
      </c>
      <c r="M118" s="6">
        <f>(J118*I118)/D118</f>
        <v>28343.714945369415</v>
      </c>
      <c r="N118" s="6">
        <v>296.55241935483872</v>
      </c>
      <c r="O118" s="6">
        <f t="shared" si="5"/>
        <v>12811064.516129032</v>
      </c>
      <c r="P118" s="6">
        <f>220320000/Tabela1[[#This Row],[Coluna4]]</f>
        <v>13983077.120748676</v>
      </c>
      <c r="Q118" s="6">
        <v>330</v>
      </c>
      <c r="R118" s="33">
        <f>N118/Q118</f>
        <v>0.89864369501466279</v>
      </c>
      <c r="S118" s="6">
        <f>Q118*60*24*30</f>
        <v>14256000</v>
      </c>
      <c r="T118" s="14">
        <v>59.080686789351653</v>
      </c>
      <c r="U118" s="48">
        <f>(Tabela1[[#This Row],[% PPM 1]]*Tabela1[[#This Row],[META PARA O MÊS]])</f>
        <v>842.25427086899708</v>
      </c>
      <c r="V118" s="8">
        <f t="shared" si="6"/>
        <v>5.908068678935165E-5</v>
      </c>
      <c r="W118" s="9">
        <f>O118*V118</f>
        <v>756.88649011559619</v>
      </c>
      <c r="X118" s="14">
        <v>23.53380690442507</v>
      </c>
      <c r="Y118" s="10">
        <f t="shared" si="7"/>
        <v>2.3533806904425069E-5</v>
      </c>
      <c r="Z118" s="11">
        <f>O118*Y118</f>
        <v>301.49311856271243</v>
      </c>
      <c r="AA118" s="7">
        <v>0</v>
      </c>
      <c r="AB118" s="12">
        <f t="shared" si="8"/>
        <v>0</v>
      </c>
      <c r="AC118" s="11">
        <f>O118*AB118</f>
        <v>0</v>
      </c>
      <c r="AD118" s="5" t="s">
        <v>13</v>
      </c>
    </row>
    <row r="119" spans="1:30" x14ac:dyDescent="0.25">
      <c r="A119" s="21">
        <v>45108</v>
      </c>
      <c r="B119" s="23">
        <v>1</v>
      </c>
      <c r="C119" s="5" t="s">
        <v>24</v>
      </c>
      <c r="D119" s="26">
        <v>0.90093115292712067</v>
      </c>
      <c r="E119" s="56">
        <f>((((24*D119)*30)*60)*60)*100</f>
        <v>233521354.83870968</v>
      </c>
      <c r="F119" s="56">
        <v>3.2475425279931098</v>
      </c>
      <c r="G119" s="59">
        <f>Tabela1[[#This Row],[Produção mensal em milésimos]]/Tabela1[[#This Row],[REAL PARA O MÊS]]</f>
        <v>3.2475425279931098</v>
      </c>
      <c r="H119" s="56">
        <f>Tabela1[[#This Row],[Produção mensal em milésimos]]/Tabela1[[#This Row],[META PARA O MÊS]]</f>
        <v>3.3784918234767027</v>
      </c>
      <c r="I119" s="28">
        <f>(O119*D119)/100</f>
        <v>647833.4360041623</v>
      </c>
      <c r="J119" s="31">
        <f>1-D119</f>
        <v>9.9068847072879329E-2</v>
      </c>
      <c r="K119" s="54">
        <f>(Tabela1[[#This Row],[INDISPONIBILIDADE]]*Tabela1[[#This Row],[REAL PARA O MÊS]])/Tabela1[[#This Row],[DISPONIBILIDADE]]</f>
        <v>7907100.50444174</v>
      </c>
      <c r="L119" s="52">
        <f>(Tabela1[[#This Row],[QTDE PRODUZIDA]]/30)/60</f>
        <v>39.576406520985088</v>
      </c>
      <c r="M119" s="6">
        <f>(J119*I119)/D119</f>
        <v>71237.531737773155</v>
      </c>
      <c r="N119" s="6">
        <v>1664.516129032258</v>
      </c>
      <c r="O119" s="6">
        <f t="shared" si="5"/>
        <v>71907096.77419354</v>
      </c>
      <c r="P119" s="6">
        <f>220320000/Tabela1[[#This Row],[Coluna4]]</f>
        <v>67842067.686839983</v>
      </c>
      <c r="Q119" s="6">
        <v>1600</v>
      </c>
      <c r="R119" s="33">
        <f>N119/Q119</f>
        <v>1.0403225806451613</v>
      </c>
      <c r="S119" s="6">
        <f>Q119*60*24*30</f>
        <v>69120000</v>
      </c>
      <c r="T119" s="7">
        <v>0</v>
      </c>
      <c r="U119" s="48">
        <f>(Tabela1[[#This Row],[% PPM 1]]*Tabela1[[#This Row],[META PARA O MÊS]])</f>
        <v>0</v>
      </c>
      <c r="V119" s="8">
        <f t="shared" si="6"/>
        <v>0</v>
      </c>
      <c r="W119" s="9">
        <f>O119*V119</f>
        <v>0</v>
      </c>
      <c r="X119" s="7">
        <v>0</v>
      </c>
      <c r="Y119" s="10">
        <f t="shared" si="7"/>
        <v>0</v>
      </c>
      <c r="Z119" s="11">
        <f>O119*Y119</f>
        <v>0</v>
      </c>
      <c r="AA119" s="14">
        <v>197.7172216844603</v>
      </c>
      <c r="AB119" s="12">
        <f t="shared" si="8"/>
        <v>1.9771722168446029E-4</v>
      </c>
      <c r="AC119" s="11">
        <f>O119*AB119</f>
        <v>14217.271393589164</v>
      </c>
      <c r="AD119" s="5" t="s">
        <v>25</v>
      </c>
    </row>
    <row r="120" spans="1:30" x14ac:dyDescent="0.25">
      <c r="A120" s="21">
        <v>45108</v>
      </c>
      <c r="B120" s="23">
        <v>1</v>
      </c>
      <c r="C120" s="5" t="s">
        <v>26</v>
      </c>
      <c r="D120" s="26">
        <v>0.88054174133811236</v>
      </c>
      <c r="E120" s="56">
        <f>((((24*D120)*30)*60)*60)*100</f>
        <v>228236419.35483879</v>
      </c>
      <c r="F120" s="56">
        <v>3.1867836826246188</v>
      </c>
      <c r="G120" s="59">
        <f>Tabela1[[#This Row],[Produção mensal em milésimos]]/Tabela1[[#This Row],[REAL PARA O MÊS]]</f>
        <v>3.1867836826246188</v>
      </c>
      <c r="H120" s="56">
        <f>Tabela1[[#This Row],[Produção mensal em milésimos]]/Tabela1[[#This Row],[META PARA O MÊS]]</f>
        <v>3.3020315300179224</v>
      </c>
      <c r="I120" s="28">
        <f>(O120*D120)/100</f>
        <v>630641.15468912572</v>
      </c>
      <c r="J120" s="31">
        <f>1-D120</f>
        <v>0.11945825866188764</v>
      </c>
      <c r="K120" s="54">
        <f>(Tabela1[[#This Row],[INDISPONIBILIDADE]]*Tabela1[[#This Row],[REAL PARA O MÊS]])/Tabela1[[#This Row],[DISPONIBILIDADE]]</f>
        <v>9716248.0195894036</v>
      </c>
      <c r="L120" s="52">
        <f>(Tabela1[[#This Row],[QTDE PRODUZIDA]]/30)/60</f>
        <v>47.530899724679117</v>
      </c>
      <c r="M120" s="6">
        <f>(J120*I120)/D120</f>
        <v>85555.619504422415</v>
      </c>
      <c r="N120" s="6">
        <v>1657.8629032258059</v>
      </c>
      <c r="O120" s="6">
        <f t="shared" si="5"/>
        <v>71619677.419354811</v>
      </c>
      <c r="P120" s="6">
        <f>220320000/Tabela1[[#This Row],[Coluna4]]</f>
        <v>69135536.623102561</v>
      </c>
      <c r="Q120" s="6">
        <v>1600</v>
      </c>
      <c r="R120" s="33">
        <f>N120/Q120</f>
        <v>1.0361643145161288</v>
      </c>
      <c r="S120" s="6">
        <f>Q120*60*24*30</f>
        <v>69120000</v>
      </c>
      <c r="T120" s="7">
        <v>0</v>
      </c>
      <c r="U120" s="48">
        <f>(Tabela1[[#This Row],[% PPM 1]]*Tabela1[[#This Row],[META PARA O MÊS]])</f>
        <v>0</v>
      </c>
      <c r="V120" s="8">
        <f t="shared" si="6"/>
        <v>0</v>
      </c>
      <c r="W120" s="9">
        <f>O120*V120</f>
        <v>0</v>
      </c>
      <c r="X120" s="7">
        <v>0</v>
      </c>
      <c r="Y120" s="10">
        <f t="shared" si="7"/>
        <v>0</v>
      </c>
      <c r="Z120" s="11">
        <f>O120*Y120</f>
        <v>0</v>
      </c>
      <c r="AA120" s="14">
        <v>180.97096328618099</v>
      </c>
      <c r="AB120" s="12">
        <f t="shared" si="8"/>
        <v>1.8097096328618099E-4</v>
      </c>
      <c r="AC120" s="11">
        <f>O120*AB120</f>
        <v>12961.082012826186</v>
      </c>
      <c r="AD120" s="5" t="s">
        <v>25</v>
      </c>
    </row>
    <row r="121" spans="1:30" x14ac:dyDescent="0.25">
      <c r="A121" s="21">
        <v>45108</v>
      </c>
      <c r="B121" s="23">
        <v>1</v>
      </c>
      <c r="C121" s="5" t="s">
        <v>27</v>
      </c>
      <c r="D121" s="26">
        <v>0.94225918458781366</v>
      </c>
      <c r="E121" s="56">
        <f>((((24*D121)*30)*60)*60)*100</f>
        <v>244233580.6451613</v>
      </c>
      <c r="F121" s="56">
        <v>1.8400794609047455</v>
      </c>
      <c r="G121" s="59">
        <f>Tabela1[[#This Row],[Produção mensal em milésimos]]/Tabela1[[#This Row],[REAL PARA O MÊS]]</f>
        <v>1.8400794609047455</v>
      </c>
      <c r="H121" s="56">
        <f>Tabela1[[#This Row],[Produção mensal em milésimos]]/Tabela1[[#This Row],[META PARA O MÊS]]</f>
        <v>1.8845183691756273</v>
      </c>
      <c r="I121" s="28">
        <f>(O121*D121)/100</f>
        <v>1250659.7646305929</v>
      </c>
      <c r="J121" s="31">
        <f>1-D121</f>
        <v>5.7740815412186342E-2</v>
      </c>
      <c r="K121" s="54">
        <f>(Tabela1[[#This Row],[INDISPONIBILIDADE]]*Tabela1[[#This Row],[REAL PARA O MÊS]])/Tabela1[[#This Row],[DISPONIBILIDADE]]</f>
        <v>8133572.3118608622</v>
      </c>
      <c r="L121" s="52">
        <f>(Tabela1[[#This Row],[QTDE PRODUZIDA]]/30)/60</f>
        <v>42.57740674644463</v>
      </c>
      <c r="M121" s="6">
        <f>(J121*I121)/D121</f>
        <v>76639.332143600346</v>
      </c>
      <c r="N121" s="6">
        <v>3072.4516129032249</v>
      </c>
      <c r="O121" s="6">
        <f t="shared" si="5"/>
        <v>132729909.67741932</v>
      </c>
      <c r="P121" s="6">
        <f>220320000/Tabela1[[#This Row],[Coluna4]]</f>
        <v>119733959.69088815</v>
      </c>
      <c r="Q121" s="6">
        <v>3000</v>
      </c>
      <c r="R121" s="33">
        <f>N121/Q121</f>
        <v>1.0241505376344082</v>
      </c>
      <c r="S121" s="6">
        <f>Q121*60*24*30</f>
        <v>129600000</v>
      </c>
      <c r="T121" s="7">
        <v>0</v>
      </c>
      <c r="U121" s="48">
        <f>(Tabela1[[#This Row],[% PPM 1]]*Tabela1[[#This Row],[META PARA O MÊS]])</f>
        <v>0</v>
      </c>
      <c r="V121" s="8">
        <f t="shared" si="6"/>
        <v>0</v>
      </c>
      <c r="W121" s="9">
        <f>O121*V121</f>
        <v>0</v>
      </c>
      <c r="X121" s="7">
        <v>0</v>
      </c>
      <c r="Y121" s="10">
        <f t="shared" si="7"/>
        <v>0</v>
      </c>
      <c r="Z121" s="11">
        <f>O121*Y121</f>
        <v>0</v>
      </c>
      <c r="AA121" s="7">
        <v>0</v>
      </c>
      <c r="AB121" s="12">
        <f t="shared" si="8"/>
        <v>0</v>
      </c>
      <c r="AC121" s="11">
        <f>O121*AB121</f>
        <v>0</v>
      </c>
      <c r="AD121" s="13" t="s">
        <v>28</v>
      </c>
    </row>
    <row r="122" spans="1:30" x14ac:dyDescent="0.25">
      <c r="A122" s="21">
        <v>45108</v>
      </c>
      <c r="B122" s="23">
        <v>2</v>
      </c>
      <c r="C122" s="5" t="s">
        <v>29</v>
      </c>
      <c r="D122" s="26">
        <v>0.95753210872162486</v>
      </c>
      <c r="E122" s="56">
        <f>((((24*D122)*30)*60)*60)*100</f>
        <v>248192322.58064514</v>
      </c>
      <c r="F122" s="56">
        <v>1.6442214583628243</v>
      </c>
      <c r="G122" s="59">
        <f>Tabela1[[#This Row],[Produção mensal em milésimos]]/Tabela1[[#This Row],[REAL PARA O MÊS]]</f>
        <v>1.6442214583628243</v>
      </c>
      <c r="H122" s="56">
        <f>Tabela1[[#This Row],[Produção mensal em milésimos]]/Tabela1[[#This Row],[META PARA O MÊS]]</f>
        <v>1.6298418871857443</v>
      </c>
      <c r="I122" s="28">
        <f>(O122*D122)/100</f>
        <v>1445377.7914186611</v>
      </c>
      <c r="J122" s="31">
        <f>1-D122</f>
        <v>4.2467891278375136E-2</v>
      </c>
      <c r="K122" s="54">
        <f>(Tabela1[[#This Row],[INDISPONIBILIDADE]]*Tabela1[[#This Row],[REAL PARA O MÊS]])/Tabela1[[#This Row],[DISPONIBILIDADE]]</f>
        <v>6694765.6979950508</v>
      </c>
      <c r="L122" s="52">
        <f>(Tabela1[[#This Row],[QTDE PRODUZIDA]]/30)/60</f>
        <v>35.613628423324457</v>
      </c>
      <c r="M122" s="6">
        <f>(J122*I122)/D122</f>
        <v>64104.531161984021</v>
      </c>
      <c r="N122" s="6">
        <v>3494.172043010753</v>
      </c>
      <c r="O122" s="6">
        <f t="shared" si="5"/>
        <v>150948232.25806451</v>
      </c>
      <c r="P122" s="6">
        <f>220320000/Tabela1[[#This Row],[Coluna4]]</f>
        <v>133996548.26265064</v>
      </c>
      <c r="Q122" s="6">
        <v>3525</v>
      </c>
      <c r="R122" s="33">
        <f>N122/Q122</f>
        <v>0.99125448028673846</v>
      </c>
      <c r="S122" s="6">
        <f>Q122*60*24*30</f>
        <v>152280000</v>
      </c>
      <c r="T122" s="7">
        <v>0</v>
      </c>
      <c r="U122" s="48">
        <f>(Tabela1[[#This Row],[% PPM 1]]*Tabela1[[#This Row],[META PARA O MÊS]])</f>
        <v>0</v>
      </c>
      <c r="V122" s="8">
        <f t="shared" si="6"/>
        <v>0</v>
      </c>
      <c r="W122" s="9">
        <f>O122*V122</f>
        <v>0</v>
      </c>
      <c r="X122" s="7">
        <v>0</v>
      </c>
      <c r="Y122" s="10">
        <f t="shared" si="7"/>
        <v>0</v>
      </c>
      <c r="Z122" s="11">
        <f>O122*Y122</f>
        <v>0</v>
      </c>
      <c r="AA122" s="7">
        <v>0</v>
      </c>
      <c r="AB122" s="12">
        <f t="shared" si="8"/>
        <v>0</v>
      </c>
      <c r="AC122" s="11">
        <f>O122*AB122</f>
        <v>0</v>
      </c>
      <c r="AD122" s="13" t="s">
        <v>11</v>
      </c>
    </row>
    <row r="123" spans="1:30" x14ac:dyDescent="0.25">
      <c r="A123" s="21">
        <v>45108</v>
      </c>
      <c r="B123" s="23">
        <v>2</v>
      </c>
      <c r="C123" s="5" t="s">
        <v>30</v>
      </c>
      <c r="D123" s="26">
        <v>0.95195041816009562</v>
      </c>
      <c r="E123" s="56">
        <f>((((24*D123)*30)*60)*60)*100</f>
        <v>246745548.38709682</v>
      </c>
      <c r="F123" s="56">
        <v>0</v>
      </c>
      <c r="G123" s="59">
        <v>0</v>
      </c>
      <c r="H123" s="56">
        <f>Tabela1[[#This Row],[Produção mensal em milésimos]]/Tabela1[[#This Row],[META PARA O MÊS]]</f>
        <v>5.2886134342227544</v>
      </c>
      <c r="I123" s="28">
        <f>(O123*D123)/100</f>
        <v>0</v>
      </c>
      <c r="J123" s="31">
        <f>1-D123</f>
        <v>4.8049581839904376E-2</v>
      </c>
      <c r="K123" s="54">
        <f>(Tabela1[[#This Row],[INDISPONIBILIDADE]]*Tabela1[[#This Row],[REAL PARA O MÊS]])/Tabela1[[#This Row],[DISPONIBILIDADE]]</f>
        <v>0</v>
      </c>
      <c r="L123" s="52">
        <f>(Tabela1[[#This Row],[QTDE PRODUZIDA]]/30)/60</f>
        <v>0</v>
      </c>
      <c r="M123" s="6">
        <f>(J123*I123)/D123</f>
        <v>0</v>
      </c>
      <c r="N123" s="6">
        <v>0</v>
      </c>
      <c r="O123" s="6">
        <f t="shared" si="5"/>
        <v>0</v>
      </c>
      <c r="P123" s="6">
        <v>0</v>
      </c>
      <c r="Q123" s="6">
        <v>1080</v>
      </c>
      <c r="R123" s="33">
        <f>N123/Q123</f>
        <v>0</v>
      </c>
      <c r="S123" s="6">
        <f>Q123*60*24*30</f>
        <v>46656000</v>
      </c>
      <c r="T123" s="7">
        <v>0</v>
      </c>
      <c r="U123" s="48">
        <f>(Tabela1[[#This Row],[% PPM 1]]*Tabela1[[#This Row],[META PARA O MÊS]])</f>
        <v>0</v>
      </c>
      <c r="V123" s="8">
        <f t="shared" si="6"/>
        <v>0</v>
      </c>
      <c r="W123" s="9">
        <f>O123*V123</f>
        <v>0</v>
      </c>
      <c r="X123" s="7">
        <v>0</v>
      </c>
      <c r="Y123" s="10">
        <f t="shared" si="7"/>
        <v>0</v>
      </c>
      <c r="Z123" s="11">
        <f>O123*Y123</f>
        <v>0</v>
      </c>
      <c r="AA123" s="7">
        <v>0</v>
      </c>
      <c r="AB123" s="12">
        <f t="shared" si="8"/>
        <v>0</v>
      </c>
      <c r="AC123" s="11">
        <f>O123*AB123</f>
        <v>0</v>
      </c>
      <c r="AD123" s="13" t="s">
        <v>11</v>
      </c>
    </row>
    <row r="124" spans="1:30" x14ac:dyDescent="0.25">
      <c r="A124" s="21">
        <v>45108</v>
      </c>
      <c r="B124" s="23">
        <v>2</v>
      </c>
      <c r="C124" s="5" t="s">
        <v>31</v>
      </c>
      <c r="D124" s="26">
        <v>0.67715091099163682</v>
      </c>
      <c r="E124" s="56">
        <f>((((24*D124)*30)*60)*60)*100</f>
        <v>175517516.12903225</v>
      </c>
      <c r="F124" s="56">
        <v>13.651459246915085</v>
      </c>
      <c r="G124" s="59">
        <f>Tabela1[[#This Row],[Produção mensal em milésimos]]/Tabela1[[#This Row],[REAL PARA O MÊS]]</f>
        <v>13.651459246915085</v>
      </c>
      <c r="H124" s="56">
        <f>Tabela1[[#This Row],[Produção mensal em milésimos]]/Tabela1[[#This Row],[META PARA O MÊS]]</f>
        <v>12.311834745302487</v>
      </c>
      <c r="I124" s="28">
        <f>(O124*D124)/100</f>
        <v>87061.642123439131</v>
      </c>
      <c r="J124" s="31">
        <f>1-D124</f>
        <v>0.32284908900836318</v>
      </c>
      <c r="K124" s="54">
        <f>(Tabela1[[#This Row],[INDISPONIBILIDADE]]*Tabela1[[#This Row],[REAL PARA O MÊS]])/Tabela1[[#This Row],[DISPONIBILIDADE]]</f>
        <v>6129929.581694942</v>
      </c>
      <c r="L124" s="52">
        <f>(Tabela1[[#This Row],[QTDE PRODUZIDA]]/30)/60</f>
        <v>23.060485558662851</v>
      </c>
      <c r="M124" s="6">
        <f>(J124*I124)/D124</f>
        <v>41508.874005593134</v>
      </c>
      <c r="N124" s="6">
        <v>297.61693548387098</v>
      </c>
      <c r="O124" s="6">
        <f t="shared" si="5"/>
        <v>12857051.612903226</v>
      </c>
      <c r="P124" s="6">
        <f>220320000/Tabela1[[#This Row],[Coluna4]]</f>
        <v>16138934.015408443</v>
      </c>
      <c r="Q124" s="6">
        <v>330</v>
      </c>
      <c r="R124" s="33">
        <f>N124/Q124</f>
        <v>0.90186950146627565</v>
      </c>
      <c r="S124" s="6">
        <f>Q124*60*24*30</f>
        <v>14256000</v>
      </c>
      <c r="T124" s="14">
        <v>72.180583094056885</v>
      </c>
      <c r="U124" s="48">
        <f>(Tabela1[[#This Row],[% PPM 1]]*Tabela1[[#This Row],[META PARA O MÊS]])</f>
        <v>1029.0063925888751</v>
      </c>
      <c r="V124" s="8">
        <f t="shared" si="6"/>
        <v>7.2180583094056888E-5</v>
      </c>
      <c r="W124" s="9">
        <f>O124*V124</f>
        <v>928.02948228973946</v>
      </c>
      <c r="X124" s="14">
        <v>120.77632520753291</v>
      </c>
      <c r="Y124" s="10">
        <f t="shared" si="7"/>
        <v>1.2077632520753291E-4</v>
      </c>
      <c r="Z124" s="11">
        <f>O124*Y124</f>
        <v>1552.8274468100356</v>
      </c>
      <c r="AA124" s="7">
        <v>0</v>
      </c>
      <c r="AB124" s="12">
        <f t="shared" si="8"/>
        <v>0</v>
      </c>
      <c r="AC124" s="11">
        <f>O124*AB124</f>
        <v>0</v>
      </c>
      <c r="AD124" s="5" t="s">
        <v>13</v>
      </c>
    </row>
    <row r="125" spans="1:30" x14ac:dyDescent="0.25">
      <c r="A125" s="21">
        <v>45108</v>
      </c>
      <c r="B125" s="23">
        <v>2</v>
      </c>
      <c r="C125" s="5" t="s">
        <v>32</v>
      </c>
      <c r="D125" s="26">
        <v>0.64758549880525684</v>
      </c>
      <c r="E125" s="56">
        <f>((((24*D125)*30)*60)*60)*100</f>
        <v>167854161.29032254</v>
      </c>
      <c r="F125" s="56">
        <v>12.913524822061405</v>
      </c>
      <c r="G125" s="59">
        <f>Tabela1[[#This Row],[Produção mensal em milésimos]]/Tabela1[[#This Row],[REAL PARA O MÊS]]</f>
        <v>12.913524822061405</v>
      </c>
      <c r="H125" s="56">
        <f>Tabela1[[#This Row],[Produção mensal em milésimos]]/Tabela1[[#This Row],[META PARA O MÊS]]</f>
        <v>11.774281796459213</v>
      </c>
      <c r="I125" s="28">
        <f>(O125*D125)/100</f>
        <v>84175.252120187302</v>
      </c>
      <c r="J125" s="31">
        <f>1-D125</f>
        <v>0.35241450119474316</v>
      </c>
      <c r="K125" s="54">
        <f>(Tabela1[[#This Row],[INDISPONIBILIDADE]]*Tabela1[[#This Row],[REAL PARA O MÊS]])/Tabela1[[#This Row],[DISPONIBILIDADE]]</f>
        <v>7073656.4933551373</v>
      </c>
      <c r="L125" s="52">
        <f>(Tabela1[[#This Row],[QTDE PRODUZIDA]]/30)/60</f>
        <v>25.448874270146842</v>
      </c>
      <c r="M125" s="6">
        <f>(J125*I125)/D125</f>
        <v>45807.973686264311</v>
      </c>
      <c r="N125" s="6">
        <v>300.88709677419348</v>
      </c>
      <c r="O125" s="6">
        <f t="shared" si="5"/>
        <v>12998322.580645161</v>
      </c>
      <c r="P125" s="6">
        <f>220320000/Tabela1[[#This Row],[Coluna4]]</f>
        <v>17061182.212900259</v>
      </c>
      <c r="Q125" s="6">
        <v>330</v>
      </c>
      <c r="R125" s="33">
        <f>N125/Q125</f>
        <v>0.91177908113391959</v>
      </c>
      <c r="S125" s="6">
        <f>Q125*60*24*30</f>
        <v>14256000</v>
      </c>
      <c r="T125" s="14">
        <v>96.087522005758387</v>
      </c>
      <c r="U125" s="48">
        <f>(Tabela1[[#This Row],[% PPM 1]]*Tabela1[[#This Row],[META PARA O MÊS]])</f>
        <v>1369.8237137140916</v>
      </c>
      <c r="V125" s="8">
        <f t="shared" si="6"/>
        <v>9.6087522005758392E-5</v>
      </c>
      <c r="W125" s="9">
        <f>O125*V125</f>
        <v>1248.976607005688</v>
      </c>
      <c r="X125" s="14">
        <v>66.148922168988847</v>
      </c>
      <c r="Y125" s="10">
        <f t="shared" si="7"/>
        <v>6.6148922168988853E-5</v>
      </c>
      <c r="Z125" s="11">
        <f>O125*Y125</f>
        <v>859.82502871450708</v>
      </c>
      <c r="AA125" s="7">
        <v>0</v>
      </c>
      <c r="AB125" s="12">
        <f t="shared" si="8"/>
        <v>0</v>
      </c>
      <c r="AC125" s="11">
        <f>O125*AB125</f>
        <v>0</v>
      </c>
      <c r="AD125" s="5" t="s">
        <v>13</v>
      </c>
    </row>
    <row r="126" spans="1:30" x14ac:dyDescent="0.25">
      <c r="A126" s="21">
        <v>45108</v>
      </c>
      <c r="B126" s="23">
        <v>2</v>
      </c>
      <c r="C126" s="5" t="s">
        <v>33</v>
      </c>
      <c r="D126" s="26">
        <v>0.71145534647550779</v>
      </c>
      <c r="E126" s="56">
        <f>((((24*D126)*30)*60)*60)*100</f>
        <v>184409225.80645162</v>
      </c>
      <c r="F126" s="56">
        <v>13.873505124766474</v>
      </c>
      <c r="G126" s="59">
        <f>Tabela1[[#This Row],[Produção mensal em milésimos]]/Tabela1[[#This Row],[REAL PARA O MÊS]]</f>
        <v>13.873505124766474</v>
      </c>
      <c r="H126" s="56">
        <f>Tabela1[[#This Row],[Produção mensal em milésimos]]/Tabela1[[#This Row],[META PARA O MÊS]]</f>
        <v>12.935551754100141</v>
      </c>
      <c r="I126" s="28">
        <f>(O126*D126)/100</f>
        <v>94567.975763527604</v>
      </c>
      <c r="J126" s="31">
        <f>1-D126</f>
        <v>0.28854465352449221</v>
      </c>
      <c r="K126" s="54">
        <f>(Tabela1[[#This Row],[INDISPONIBILIDADE]]*Tabela1[[#This Row],[REAL PARA O MÊS]])/Tabela1[[#This Row],[DISPONIBILIDADE]]</f>
        <v>5390906.8776018703</v>
      </c>
      <c r="L126" s="52">
        <f>(Tabela1[[#This Row],[QTDE PRODUZIDA]]/30)/60</f>
        <v>21.307719557896867</v>
      </c>
      <c r="M126" s="6">
        <f>(J126*I126)/D126</f>
        <v>38353.895204214365</v>
      </c>
      <c r="N126" s="6">
        <v>307.68951612903231</v>
      </c>
      <c r="O126" s="6">
        <f t="shared" si="5"/>
        <v>13292187.096774196</v>
      </c>
      <c r="P126" s="6">
        <f>220320000/Tabela1[[#This Row],[Coluna4]]</f>
        <v>15880629.878219657</v>
      </c>
      <c r="Q126" s="6">
        <v>330</v>
      </c>
      <c r="R126" s="33">
        <f>N126/Q126</f>
        <v>0.93239247311827977</v>
      </c>
      <c r="S126" s="6">
        <f>Q126*60*24*30</f>
        <v>14256000</v>
      </c>
      <c r="T126" s="14">
        <v>44.780270029354867</v>
      </c>
      <c r="U126" s="48">
        <f>(Tabela1[[#This Row],[% PPM 1]]*Tabela1[[#This Row],[META PARA O MÊS]])</f>
        <v>638.38752953848302</v>
      </c>
      <c r="V126" s="8">
        <f t="shared" si="6"/>
        <v>4.4780270029354869E-5</v>
      </c>
      <c r="W126" s="9">
        <f>O126*V126</f>
        <v>595.22772747425506</v>
      </c>
      <c r="X126" s="14">
        <v>71.280671375229133</v>
      </c>
      <c r="Y126" s="10">
        <f t="shared" si="7"/>
        <v>7.1280671375229128E-5</v>
      </c>
      <c r="Z126" s="11">
        <f>O126*Y126</f>
        <v>947.47602030322241</v>
      </c>
      <c r="AA126" s="7">
        <v>0</v>
      </c>
      <c r="AB126" s="12">
        <f t="shared" si="8"/>
        <v>0</v>
      </c>
      <c r="AC126" s="11">
        <f>O126*AB126</f>
        <v>0</v>
      </c>
      <c r="AD126" s="5" t="s">
        <v>13</v>
      </c>
    </row>
    <row r="127" spans="1:30" x14ac:dyDescent="0.25">
      <c r="A127" s="21">
        <v>45108</v>
      </c>
      <c r="B127" s="23">
        <v>2</v>
      </c>
      <c r="C127" s="5" t="s">
        <v>34</v>
      </c>
      <c r="D127" s="26">
        <v>0.67926971326164876</v>
      </c>
      <c r="E127" s="56">
        <f>((((24*D127)*30)*60)*60)*100</f>
        <v>176066709.67741936</v>
      </c>
      <c r="F127" s="56">
        <v>12.919231899927142</v>
      </c>
      <c r="G127" s="59">
        <f>Tabela1[[#This Row],[Produção mensal em milésimos]]/Tabela1[[#This Row],[REAL PARA O MÊS]]</f>
        <v>12.919231899927142</v>
      </c>
      <c r="H127" s="56">
        <f>Tabela1[[#This Row],[Produção mensal em milésimos]]/Tabela1[[#This Row],[META PARA O MÊS]]</f>
        <v>12.350358422939069</v>
      </c>
      <c r="I127" s="28">
        <f>(O127*D127)/100</f>
        <v>92572.673301248724</v>
      </c>
      <c r="J127" s="31">
        <f>1-D127</f>
        <v>0.32073028673835124</v>
      </c>
      <c r="K127" s="54">
        <f>(Tabela1[[#This Row],[INDISPONIBILIDADE]]*Tabela1[[#This Row],[REAL PARA O MÊS]])/Tabela1[[#This Row],[DISPONIBILIDADE]]</f>
        <v>6434847.7499695215</v>
      </c>
      <c r="L127" s="52">
        <f>(Tabela1[[#This Row],[QTDE PRODUZIDA]]/30)/60</f>
        <v>24.28331770002313</v>
      </c>
      <c r="M127" s="6">
        <f>(J127*I127)/D127</f>
        <v>43709.971860041631</v>
      </c>
      <c r="N127" s="6">
        <v>315.4690860215054</v>
      </c>
      <c r="O127" s="6">
        <f t="shared" si="5"/>
        <v>13628264.516129034</v>
      </c>
      <c r="P127" s="6">
        <f>220320000/Tabela1[[#This Row],[Coluna4]]</f>
        <v>17053645.426183771</v>
      </c>
      <c r="Q127" s="6">
        <v>330</v>
      </c>
      <c r="R127" s="33">
        <f>N127/Q127</f>
        <v>0.95596692733789512</v>
      </c>
      <c r="S127" s="6">
        <f>Q127*60*24*30</f>
        <v>14256000</v>
      </c>
      <c r="T127" s="14">
        <v>35.026114031482443</v>
      </c>
      <c r="U127" s="48">
        <f>(Tabela1[[#This Row],[% PPM 1]]*Tabela1[[#This Row],[META PARA O MÊS]])</f>
        <v>499.3322816328137</v>
      </c>
      <c r="V127" s="8">
        <f t="shared" si="6"/>
        <v>3.5026114031482444E-5</v>
      </c>
      <c r="W127" s="9">
        <f>O127*V127</f>
        <v>477.34514699314144</v>
      </c>
      <c r="X127" s="14">
        <v>66.136922264883765</v>
      </c>
      <c r="Y127" s="10">
        <f t="shared" si="7"/>
        <v>6.6136922264883771E-5</v>
      </c>
      <c r="Z127" s="11">
        <f>O127*Y127</f>
        <v>901.33147090849968</v>
      </c>
      <c r="AA127" s="7">
        <v>0</v>
      </c>
      <c r="AB127" s="12">
        <f t="shared" si="8"/>
        <v>0</v>
      </c>
      <c r="AC127" s="11">
        <f>O127*AB127</f>
        <v>0</v>
      </c>
      <c r="AD127" s="5" t="s">
        <v>13</v>
      </c>
    </row>
    <row r="128" spans="1:30" x14ac:dyDescent="0.25">
      <c r="A128" s="21">
        <v>45108</v>
      </c>
      <c r="B128" s="23">
        <v>2</v>
      </c>
      <c r="C128" s="5" t="s">
        <v>35</v>
      </c>
      <c r="D128" s="26">
        <v>0.65908938172043008</v>
      </c>
      <c r="E128" s="56">
        <f>((((24*D128)*30)*60)*60)*100</f>
        <v>170835967.74193546</v>
      </c>
      <c r="F128" s="56">
        <v>11.919167571421626</v>
      </c>
      <c r="G128" s="59">
        <f>Tabela1[[#This Row],[Produção mensal em milésimos]]/Tabela1[[#This Row],[REAL PARA O MÊS]]</f>
        <v>11.919167571421626</v>
      </c>
      <c r="H128" s="56">
        <f>Tabela1[[#This Row],[Produção mensal em milésimos]]/Tabela1[[#This Row],[META PARA O MÊS]]</f>
        <v>10.687935919790757</v>
      </c>
      <c r="I128" s="28">
        <f>(O128*D128)/100</f>
        <v>94466.473165972944</v>
      </c>
      <c r="J128" s="31">
        <f>1-D128</f>
        <v>0.34091061827956992</v>
      </c>
      <c r="K128" s="54">
        <f>(Tabela1[[#This Row],[INDISPONIBILIDADE]]*Tabela1[[#This Row],[REAL PARA O MÊS]])/Tabela1[[#This Row],[DISPONIBILIDADE]]</f>
        <v>7413607.680953607</v>
      </c>
      <c r="L128" s="52">
        <f>(Tabela1[[#This Row],[QTDE PRODUZIDA]]/30)/60</f>
        <v>27.145722793097473</v>
      </c>
      <c r="M128" s="6">
        <f>(J128*I128)/D128</f>
        <v>48862.30102757545</v>
      </c>
      <c r="N128" s="6">
        <v>331.77956989247309</v>
      </c>
      <c r="O128" s="6">
        <f t="shared" si="5"/>
        <v>14332877.419354837</v>
      </c>
      <c r="P128" s="6">
        <f>220320000/Tabela1[[#This Row],[Coluna4]]</f>
        <v>18484512.335262179</v>
      </c>
      <c r="Q128" s="6">
        <v>370</v>
      </c>
      <c r="R128" s="33">
        <f>N128/Q128</f>
        <v>0.89670154024992732</v>
      </c>
      <c r="S128" s="6">
        <f>Q128*60*24*30</f>
        <v>15984000</v>
      </c>
      <c r="T128" s="14">
        <v>44.825150312536309</v>
      </c>
      <c r="U128" s="48">
        <f>(Tabela1[[#This Row],[% PPM 1]]*Tabela1[[#This Row],[META PARA O MÊS]])</f>
        <v>716.4852025955804</v>
      </c>
      <c r="V128" s="8">
        <f t="shared" si="6"/>
        <v>4.4825150312536308E-5</v>
      </c>
      <c r="W128" s="9">
        <f>O128*V128</f>
        <v>642.47338473373804</v>
      </c>
      <c r="X128" s="14">
        <v>72.828714932949453</v>
      </c>
      <c r="Y128" s="10">
        <f t="shared" si="7"/>
        <v>7.2828714932949459E-5</v>
      </c>
      <c r="Z128" s="11">
        <f>O128*Y128</f>
        <v>1043.8450437431018</v>
      </c>
      <c r="AA128" s="7">
        <v>0</v>
      </c>
      <c r="AB128" s="12">
        <f t="shared" si="8"/>
        <v>0</v>
      </c>
      <c r="AC128" s="11">
        <f>O128*AB128</f>
        <v>0</v>
      </c>
      <c r="AD128" s="5" t="s">
        <v>13</v>
      </c>
    </row>
    <row r="129" spans="1:30" x14ac:dyDescent="0.25">
      <c r="A129" s="21">
        <v>45108</v>
      </c>
      <c r="B129" s="23">
        <v>2</v>
      </c>
      <c r="C129" s="5" t="s">
        <v>36</v>
      </c>
      <c r="D129" s="26">
        <v>0.59345504778972513</v>
      </c>
      <c r="E129" s="56">
        <f>((((24*D129)*30)*60)*60)*100</f>
        <v>153823548.38709676</v>
      </c>
      <c r="F129" s="56">
        <v>11.660445845107409</v>
      </c>
      <c r="G129" s="59">
        <f>Tabela1[[#This Row],[Produção mensal em milésimos]]/Tabela1[[#This Row],[REAL PARA O MÊS]]</f>
        <v>11.660445845107409</v>
      </c>
      <c r="H129" s="56">
        <f>Tabela1[[#This Row],[Produção mensal em milésimos]]/Tabela1[[#This Row],[META PARA O MÊS]]</f>
        <v>9.6235953695631107</v>
      </c>
      <c r="I129" s="28">
        <f>(O129*D129)/100</f>
        <v>78288.053880506413</v>
      </c>
      <c r="J129" s="31">
        <f>1-D129</f>
        <v>0.40654495221027487</v>
      </c>
      <c r="K129" s="54">
        <f>(Tabela1[[#This Row],[INDISPONIBILIDADE]]*Tabela1[[#This Row],[REAL PARA O MÊS]])/Tabela1[[#This Row],[DISPONIBILIDADE]]</f>
        <v>9037085.97532898</v>
      </c>
      <c r="L129" s="52">
        <f>(Tabela1[[#This Row],[QTDE PRODUZIDA]]/30)/60</f>
        <v>29.795023829826196</v>
      </c>
      <c r="M129" s="6">
        <f>(J129*I129)/D129</f>
        <v>53631.042893687147</v>
      </c>
      <c r="N129" s="6">
        <v>305.36827956989248</v>
      </c>
      <c r="O129" s="6">
        <f t="shared" si="5"/>
        <v>13191909.677419357</v>
      </c>
      <c r="P129" s="6">
        <f>220320000/Tabela1[[#This Row],[Coluna4]]</f>
        <v>18894646.304836087</v>
      </c>
      <c r="Q129" s="6">
        <v>370</v>
      </c>
      <c r="R129" s="33">
        <f>N129/Q129</f>
        <v>0.82531967451322297</v>
      </c>
      <c r="S129" s="6">
        <f>Q129*60*24*30</f>
        <v>15984000</v>
      </c>
      <c r="T129" s="14">
        <v>84.486414409688066</v>
      </c>
      <c r="U129" s="48">
        <f>(Tabela1[[#This Row],[% PPM 1]]*Tabela1[[#This Row],[META PARA O MÊS]])</f>
        <v>1350.4308479244539</v>
      </c>
      <c r="V129" s="8">
        <f t="shared" si="6"/>
        <v>8.4486414409688061E-5</v>
      </c>
      <c r="W129" s="9">
        <f>O129*V129</f>
        <v>1114.5371478616262</v>
      </c>
      <c r="X129" s="14">
        <v>169.08212560386471</v>
      </c>
      <c r="Y129" s="10">
        <f t="shared" si="7"/>
        <v>1.6908212560386472E-4</v>
      </c>
      <c r="Z129" s="11">
        <f>O129*Y129</f>
        <v>2230.516129032258</v>
      </c>
      <c r="AA129" s="7">
        <v>0</v>
      </c>
      <c r="AB129" s="12">
        <f t="shared" si="8"/>
        <v>0</v>
      </c>
      <c r="AC129" s="11">
        <f>O129*AB129</f>
        <v>0</v>
      </c>
      <c r="AD129" s="5" t="s">
        <v>13</v>
      </c>
    </row>
    <row r="130" spans="1:30" x14ac:dyDescent="0.25">
      <c r="A130" s="21">
        <v>45108</v>
      </c>
      <c r="B130" s="23">
        <v>2</v>
      </c>
      <c r="C130" s="5" t="s">
        <v>37</v>
      </c>
      <c r="D130" s="26">
        <v>0.55125560035842291</v>
      </c>
      <c r="E130" s="56">
        <f>((((24*D130)*30)*60)*60)*100</f>
        <v>142885451.61290324</v>
      </c>
      <c r="F130" s="56">
        <v>11.040941313711416</v>
      </c>
      <c r="G130" s="59">
        <f>Tabela1[[#This Row],[Produção mensal em milésimos]]/Tabela1[[#This Row],[REAL PARA O MÊS]]</f>
        <v>11.040941313711416</v>
      </c>
      <c r="H130" s="56">
        <f>Tabela1[[#This Row],[Produção mensal em milésimos]]/Tabela1[[#This Row],[META PARA O MÊS]]</f>
        <v>8.9392800058122646</v>
      </c>
      <c r="I130" s="28">
        <f>(O130*D130)/100</f>
        <v>71340.298959417254</v>
      </c>
      <c r="J130" s="31">
        <f>1-D130</f>
        <v>0.44874439964157709</v>
      </c>
      <c r="K130" s="54">
        <f>(Tabela1[[#This Row],[INDISPONIBILIDADE]]*Tabela1[[#This Row],[REAL PARA O MÊS]])/Tabela1[[#This Row],[DISPONIBILIDADE]]</f>
        <v>10534839.83676729</v>
      </c>
      <c r="L130" s="52">
        <f>(Tabela1[[#This Row],[QTDE PRODUZIDA]]/30)/60</f>
        <v>32.263274771649897</v>
      </c>
      <c r="M130" s="6">
        <f>(J130*I130)/D130</f>
        <v>58073.894588969815</v>
      </c>
      <c r="N130" s="6">
        <v>299.56989247311827</v>
      </c>
      <c r="O130" s="6">
        <f t="shared" si="5"/>
        <v>12941419.354838708</v>
      </c>
      <c r="P130" s="6">
        <f>220320000/Tabela1[[#This Row],[Coluna4]]</f>
        <v>19954820.312865097</v>
      </c>
      <c r="Q130" s="6">
        <v>370</v>
      </c>
      <c r="R130" s="33">
        <f>N130/Q130</f>
        <v>0.80964835803545476</v>
      </c>
      <c r="S130" s="6">
        <f>Q130*60*24*30</f>
        <v>15984000</v>
      </c>
      <c r="T130" s="14">
        <v>111.62102012815851</v>
      </c>
      <c r="U130" s="48">
        <f>(Tabela1[[#This Row],[% PPM 1]]*Tabela1[[#This Row],[META PARA O MÊS]])</f>
        <v>1784.1503857284856</v>
      </c>
      <c r="V130" s="8">
        <f t="shared" si="6"/>
        <v>1.1162102012815851E-4</v>
      </c>
      <c r="W130" s="9">
        <f>O130*V130</f>
        <v>1444.5344302933916</v>
      </c>
      <c r="X130" s="14">
        <v>124.8158372040111</v>
      </c>
      <c r="Y130" s="10">
        <f t="shared" si="7"/>
        <v>1.248158372040111E-4</v>
      </c>
      <c r="Z130" s="11">
        <f>O130*Y130</f>
        <v>1615.2940913823866</v>
      </c>
      <c r="AA130" s="7">
        <v>0</v>
      </c>
      <c r="AB130" s="12">
        <f t="shared" si="8"/>
        <v>0</v>
      </c>
      <c r="AC130" s="11">
        <f>O130*AB130</f>
        <v>0</v>
      </c>
      <c r="AD130" s="5" t="s">
        <v>13</v>
      </c>
    </row>
    <row r="131" spans="1:30" x14ac:dyDescent="0.25">
      <c r="A131" s="21">
        <v>45108</v>
      </c>
      <c r="B131" s="23">
        <v>2</v>
      </c>
      <c r="C131" s="5" t="s">
        <v>38</v>
      </c>
      <c r="D131" s="26">
        <v>0.56242084826762251</v>
      </c>
      <c r="E131" s="56">
        <f>((((24*D131)*30)*60)*60)*100</f>
        <v>145779483.87096778</v>
      </c>
      <c r="F131" s="56">
        <v>10.841754040500005</v>
      </c>
      <c r="G131" s="59">
        <f>Tabela1[[#This Row],[Produção mensal em milésimos]]/Tabela1[[#This Row],[REAL PARA O MÊS]]</f>
        <v>10.841754040500005</v>
      </c>
      <c r="H131" s="56">
        <f>Tabela1[[#This Row],[Produção mensal em milésimos]]/Tabela1[[#This Row],[META PARA O MÊS]]</f>
        <v>9.1203380800155021</v>
      </c>
      <c r="I131" s="28">
        <f>(O131*D131)/100</f>
        <v>75623.760391952834</v>
      </c>
      <c r="J131" s="31">
        <f>1-D131</f>
        <v>0.43757915173237749</v>
      </c>
      <c r="K131" s="54">
        <f>(Tabela1[[#This Row],[INDISPONIBILIDADE]]*Tabela1[[#This Row],[REAL PARA O MÊS]])/Tabela1[[#This Row],[DISPONIBILIDADE]]</f>
        <v>10461454.457031887</v>
      </c>
      <c r="L131" s="52">
        <f>(Tabela1[[#This Row],[QTDE PRODUZIDA]]/30)/60</f>
        <v>32.68744494353875</v>
      </c>
      <c r="M131" s="6">
        <f>(J131*I131)/D131</f>
        <v>58837.400898369749</v>
      </c>
      <c r="N131" s="6">
        <v>311.25268817204301</v>
      </c>
      <c r="O131" s="6">
        <f t="shared" ref="O131:O194" si="9">N131*60*24*30</f>
        <v>13446116.129032258</v>
      </c>
      <c r="P131" s="6">
        <f>220320000/Tabela1[[#This Row],[Coluna4]]</f>
        <v>20321434.998154521</v>
      </c>
      <c r="Q131" s="6">
        <v>370</v>
      </c>
      <c r="R131" s="33">
        <f>N131/Q131</f>
        <v>0.84122348154606219</v>
      </c>
      <c r="S131" s="6">
        <f>Q131*60*24*30</f>
        <v>15984000</v>
      </c>
      <c r="T131" s="14">
        <v>77.00457452805037</v>
      </c>
      <c r="U131" s="48">
        <f>(Tabela1[[#This Row],[% PPM 1]]*Tabela1[[#This Row],[META PARA O MÊS]])</f>
        <v>1230.8411192563572</v>
      </c>
      <c r="V131" s="8">
        <f t="shared" ref="V131:V194" si="10">T131/1000000</f>
        <v>7.7004574528050375E-5</v>
      </c>
      <c r="W131" s="9">
        <f>O131*V131</f>
        <v>1035.4124515708847</v>
      </c>
      <c r="X131" s="14">
        <v>144.7686001127347</v>
      </c>
      <c r="Y131" s="10">
        <f t="shared" ref="Y131:Y194" si="11">X131/1000000</f>
        <v>1.4476860011273471E-4</v>
      </c>
      <c r="Z131" s="11">
        <f>O131*Y131</f>
        <v>1946.5754089532634</v>
      </c>
      <c r="AA131" s="7">
        <v>0</v>
      </c>
      <c r="AB131" s="12">
        <f t="shared" ref="AB131:AB194" si="12">AA131/1000000</f>
        <v>0</v>
      </c>
      <c r="AC131" s="11">
        <f>O131*AB131</f>
        <v>0</v>
      </c>
      <c r="AD131" s="5" t="s">
        <v>13</v>
      </c>
    </row>
    <row r="132" spans="1:30" x14ac:dyDescent="0.25">
      <c r="A132" s="21">
        <v>45108</v>
      </c>
      <c r="B132" s="23">
        <v>2</v>
      </c>
      <c r="C132" s="5" t="s">
        <v>39</v>
      </c>
      <c r="D132" s="26">
        <v>0.76267771804062123</v>
      </c>
      <c r="E132" s="56">
        <f>((((24*D132)*30)*60)*60)*100</f>
        <v>197686064.51612905</v>
      </c>
      <c r="F132" s="56">
        <v>14.456196667388502</v>
      </c>
      <c r="G132" s="59">
        <f>Tabela1[[#This Row],[Produção mensal em milésimos]]/Tabela1[[#This Row],[REAL PARA O MÊS]]</f>
        <v>14.456196667388502</v>
      </c>
      <c r="H132" s="56">
        <f>Tabela1[[#This Row],[Produção mensal em milésimos]]/Tabela1[[#This Row],[META PARA O MÊS]]</f>
        <v>13.866867600738569</v>
      </c>
      <c r="I132" s="28">
        <f>(O132*D132)/100</f>
        <v>104294.8986116892</v>
      </c>
      <c r="J132" s="31">
        <f>1-D132</f>
        <v>0.23732228195937877</v>
      </c>
      <c r="K132" s="54">
        <f>(Tabela1[[#This Row],[INDISPONIBILIDADE]]*Tabela1[[#This Row],[REAL PARA O MÊS]])/Tabela1[[#This Row],[DISPONIBILIDADE]]</f>
        <v>4255194.9796476737</v>
      </c>
      <c r="L132" s="52">
        <f>(Tabela1[[#This Row],[QTDE PRODUZIDA]]/30)/60</f>
        <v>18.029679982753304</v>
      </c>
      <c r="M132" s="6">
        <f>(J132*I132)/D132</f>
        <v>32453.423968955951</v>
      </c>
      <c r="N132" s="6">
        <v>316.5470430107527</v>
      </c>
      <c r="O132" s="6">
        <f t="shared" si="9"/>
        <v>13674832.258064516</v>
      </c>
      <c r="P132" s="6">
        <f>220320000/Tabela1[[#This Row],[Coluna4]]</f>
        <v>15240523.15205536</v>
      </c>
      <c r="Q132" s="6">
        <v>330</v>
      </c>
      <c r="R132" s="33">
        <f>N132/Q132</f>
        <v>0.95923346366894757</v>
      </c>
      <c r="S132" s="6">
        <f>Q132*60*24*30</f>
        <v>14256000</v>
      </c>
      <c r="T132" s="14">
        <v>72.655140718621439</v>
      </c>
      <c r="U132" s="48">
        <f>(Tabela1[[#This Row],[% PPM 1]]*Tabela1[[#This Row],[META PARA O MÊS]])</f>
        <v>1035.7716860846672</v>
      </c>
      <c r="V132" s="8">
        <f t="shared" si="10"/>
        <v>7.2655140718621436E-5</v>
      </c>
      <c r="W132" s="9">
        <f>O132*V132</f>
        <v>993.54686201322113</v>
      </c>
      <c r="X132" s="14">
        <v>28.46177164903262</v>
      </c>
      <c r="Y132" s="10">
        <f t="shared" si="11"/>
        <v>2.8461771649032619E-5</v>
      </c>
      <c r="Z132" s="11">
        <f>O132*Y132</f>
        <v>389.20995306785733</v>
      </c>
      <c r="AA132" s="7">
        <v>0</v>
      </c>
      <c r="AB132" s="12">
        <f t="shared" si="12"/>
        <v>0</v>
      </c>
      <c r="AC132" s="11">
        <f>O132*AB132</f>
        <v>0</v>
      </c>
      <c r="AD132" s="5" t="s">
        <v>13</v>
      </c>
    </row>
    <row r="133" spans="1:30" x14ac:dyDescent="0.25">
      <c r="A133" s="21">
        <v>45108</v>
      </c>
      <c r="B133" s="23">
        <v>2</v>
      </c>
      <c r="C133" s="5" t="s">
        <v>40</v>
      </c>
      <c r="D133" s="26">
        <v>0.71044130824372764</v>
      </c>
      <c r="E133" s="56">
        <f>((((24*D133)*30)*60)*60)*100</f>
        <v>184146387.09677419</v>
      </c>
      <c r="F133" s="56">
        <v>13.651041666666666</v>
      </c>
      <c r="G133" s="59">
        <f>Tabela1[[#This Row],[Produção mensal em milésimos]]/Tabela1[[#This Row],[REAL PARA O MÊS]]</f>
        <v>13.651041666666666</v>
      </c>
      <c r="H133" s="56">
        <f>Tabela1[[#This Row],[Produção mensal em milésimos]]/Tabela1[[#This Row],[META PARA O MÊS]]</f>
        <v>12.917114695340501</v>
      </c>
      <c r="I133" s="28">
        <f>(O133*D133)/100</f>
        <v>95835.324037460989</v>
      </c>
      <c r="J133" s="31">
        <f>1-D133</f>
        <v>0.28955869175627236</v>
      </c>
      <c r="K133" s="54">
        <f>(Tabela1[[#This Row],[INDISPONIBILIDADE]]*Tabela1[[#This Row],[REAL PARA O MÊS]])/Tabela1[[#This Row],[DISPONIBILIDADE]]</f>
        <v>5498013.6121401563</v>
      </c>
      <c r="L133" s="52">
        <f>(Tabela1[[#This Row],[QTDE PRODUZIDA]]/30)/60</f>
        <v>21.700088796392645</v>
      </c>
      <c r="M133" s="6">
        <f>(J133*I133)/D133</f>
        <v>39060.159833506761</v>
      </c>
      <c r="N133" s="6">
        <v>312.25806451612902</v>
      </c>
      <c r="O133" s="6">
        <f t="shared" si="9"/>
        <v>13489548.387096774</v>
      </c>
      <c r="P133" s="6">
        <f>220320000/Tabela1[[#This Row],[Coluna4]]</f>
        <v>16139427.699351393</v>
      </c>
      <c r="Q133" s="6">
        <v>330</v>
      </c>
      <c r="R133" s="33">
        <f>N133/Q133</f>
        <v>0.94623655913978488</v>
      </c>
      <c r="S133" s="6">
        <f>Q133*60*24*30</f>
        <v>14256000</v>
      </c>
      <c r="T133" s="14">
        <v>91.279719763957957</v>
      </c>
      <c r="U133" s="48">
        <f>(Tabela1[[#This Row],[% PPM 1]]*Tabela1[[#This Row],[META PARA O MÊS]])</f>
        <v>1301.2836849549847</v>
      </c>
      <c r="V133" s="8">
        <f t="shared" si="10"/>
        <v>9.1279719763957953E-5</v>
      </c>
      <c r="W133" s="9">
        <f>O133*V133</f>
        <v>1231.3221965165444</v>
      </c>
      <c r="X133" s="14">
        <v>32.738992822006253</v>
      </c>
      <c r="Y133" s="10">
        <f t="shared" si="11"/>
        <v>3.2738992822006252E-5</v>
      </c>
      <c r="Z133" s="11">
        <f>O133*Y133</f>
        <v>441.63422781726729</v>
      </c>
      <c r="AA133" s="7">
        <v>0</v>
      </c>
      <c r="AB133" s="12">
        <f t="shared" si="12"/>
        <v>0</v>
      </c>
      <c r="AC133" s="11">
        <f>O133*AB133</f>
        <v>0</v>
      </c>
      <c r="AD133" s="5" t="s">
        <v>13</v>
      </c>
    </row>
    <row r="134" spans="1:30" x14ac:dyDescent="0.25">
      <c r="A134" s="21">
        <v>45108</v>
      </c>
      <c r="B134" s="23">
        <v>2</v>
      </c>
      <c r="C134" s="5" t="s">
        <v>41</v>
      </c>
      <c r="D134" s="26">
        <v>0.79220542114695336</v>
      </c>
      <c r="E134" s="56">
        <f>((((24*D134)*30)*60)*60)*100</f>
        <v>205339645.16129032</v>
      </c>
      <c r="F134" s="56">
        <v>22.88416863493708</v>
      </c>
      <c r="G134" s="59">
        <f>Tabela1[[#This Row],[Produção mensal em milésimos]]/Tabela1[[#This Row],[REAL PARA O MÊS]]</f>
        <v>22.88416863493708</v>
      </c>
      <c r="H134" s="56">
        <f>Tabela1[[#This Row],[Produção mensal em milésimos]]/Tabela1[[#This Row],[META PARA O MÊS]]</f>
        <v>21.605602394916911</v>
      </c>
      <c r="I134" s="28">
        <f>(O134*D134)/100</f>
        <v>71084.592439516098</v>
      </c>
      <c r="J134" s="31">
        <f>1-D134</f>
        <v>0.20779457885304664</v>
      </c>
      <c r="K134" s="54">
        <f>(Tabela1[[#This Row],[INDISPONIBILIDADE]]*Tabela1[[#This Row],[REAL PARA O MÊS]])/Tabela1[[#This Row],[DISPONIBILIDADE]]</f>
        <v>2353607.6707843132</v>
      </c>
      <c r="L134" s="52">
        <f>(Tabela1[[#This Row],[QTDE PRODUZIDA]]/30)/60</f>
        <v>10.358559755824372</v>
      </c>
      <c r="M134" s="6">
        <f>(J134*I134)/D134</f>
        <v>18645.407560483869</v>
      </c>
      <c r="N134" s="6">
        <v>207.70833333333329</v>
      </c>
      <c r="O134" s="6">
        <f t="shared" si="9"/>
        <v>8972999.9999999963</v>
      </c>
      <c r="P134" s="6">
        <f>220320000/Tabela1[[#This Row],[Coluna4]]</f>
        <v>9627616.5201666616</v>
      </c>
      <c r="Q134" s="6">
        <v>220</v>
      </c>
      <c r="R134" s="33">
        <f>N134/Q134</f>
        <v>0.94412878787878762</v>
      </c>
      <c r="S134" s="6">
        <f>Q134*60*24*30</f>
        <v>9504000</v>
      </c>
      <c r="T134" s="14">
        <v>46.538780404091817</v>
      </c>
      <c r="U134" s="48">
        <f>(Tabela1[[#This Row],[% PPM 1]]*Tabela1[[#This Row],[META PARA O MÊS]])</f>
        <v>442.30456896048861</v>
      </c>
      <c r="V134" s="8">
        <f t="shared" si="10"/>
        <v>4.6538780404091814E-5</v>
      </c>
      <c r="W134" s="9">
        <f>O134*V134</f>
        <v>417.59247656591566</v>
      </c>
      <c r="X134" s="14">
        <v>84.587377896626364</v>
      </c>
      <c r="Y134" s="10">
        <f t="shared" si="11"/>
        <v>8.4587377896626367E-5</v>
      </c>
      <c r="Z134" s="11">
        <f>O134*Y134</f>
        <v>759.00254186642803</v>
      </c>
      <c r="AA134" s="7">
        <v>0</v>
      </c>
      <c r="AB134" s="12">
        <f t="shared" si="12"/>
        <v>0</v>
      </c>
      <c r="AC134" s="11">
        <f>O134*AB134</f>
        <v>0</v>
      </c>
      <c r="AD134" s="5" t="s">
        <v>13</v>
      </c>
    </row>
    <row r="135" spans="1:30" x14ac:dyDescent="0.25">
      <c r="A135" s="21">
        <v>45108</v>
      </c>
      <c r="B135" s="23">
        <v>2</v>
      </c>
      <c r="C135" s="5" t="s">
        <v>42</v>
      </c>
      <c r="D135" s="26">
        <v>0.67456914575866189</v>
      </c>
      <c r="E135" s="56">
        <f>((((24*D135)*30)*60)*60)*100</f>
        <v>174848322.58064517</v>
      </c>
      <c r="F135" s="56">
        <v>19.834518947876877</v>
      </c>
      <c r="G135" s="59">
        <f>Tabela1[[#This Row],[Produção mensal em milésimos]]/Tabela1[[#This Row],[REAL PARA O MÊS]]</f>
        <v>19.834518947876877</v>
      </c>
      <c r="H135" s="56">
        <f>Tabela1[[#This Row],[Produção mensal em milésimos]]/Tabela1[[#This Row],[META PARA O MÊS]]</f>
        <v>18.397340338872599</v>
      </c>
      <c r="I135" s="28">
        <f>(O135*D135)/100</f>
        <v>59465.663831078738</v>
      </c>
      <c r="J135" s="31">
        <f>1-D135</f>
        <v>0.32543085424133811</v>
      </c>
      <c r="K135" s="54">
        <f>(Tabela1[[#This Row],[INDISPONIBILIDADE]]*Tabela1[[#This Row],[REAL PARA O MÊS]])/Tabela1[[#This Row],[DISPONIBILIDADE]]</f>
        <v>4252771.5262982976</v>
      </c>
      <c r="L135" s="52">
        <f>(Tabela1[[#This Row],[QTDE PRODUZIDA]]/30)/60</f>
        <v>15.937713642232241</v>
      </c>
      <c r="M135" s="6">
        <f>(J135*I135)/D135</f>
        <v>28687.884556018034</v>
      </c>
      <c r="N135" s="6">
        <v>204.05913978494621</v>
      </c>
      <c r="O135" s="6">
        <f t="shared" si="9"/>
        <v>8815354.8387096766</v>
      </c>
      <c r="P135" s="6">
        <f>220320000/Tabela1[[#This Row],[Coluna4]]</f>
        <v>11107907.410256777</v>
      </c>
      <c r="Q135" s="6">
        <v>220</v>
      </c>
      <c r="R135" s="33">
        <f>N135/Q135</f>
        <v>0.92754154447702819</v>
      </c>
      <c r="S135" s="6">
        <f>Q135*60*24*30</f>
        <v>9504000</v>
      </c>
      <c r="T135" s="14">
        <v>87.941230648857896</v>
      </c>
      <c r="U135" s="48">
        <f>(Tabela1[[#This Row],[% PPM 1]]*Tabela1[[#This Row],[META PARA O MÊS]])</f>
        <v>835.79345608674544</v>
      </c>
      <c r="V135" s="8">
        <f t="shared" si="10"/>
        <v>8.79412306488579E-5</v>
      </c>
      <c r="W135" s="9">
        <f>O135*V135</f>
        <v>775.23315312249315</v>
      </c>
      <c r="X135" s="14">
        <v>181.8537794281938</v>
      </c>
      <c r="Y135" s="10">
        <f t="shared" si="11"/>
        <v>1.818537794281938E-4</v>
      </c>
      <c r="Z135" s="11">
        <f>O135*Y135</f>
        <v>1603.1055944199704</v>
      </c>
      <c r="AA135" s="7">
        <v>0</v>
      </c>
      <c r="AB135" s="12">
        <f t="shared" si="12"/>
        <v>0</v>
      </c>
      <c r="AC135" s="11">
        <f>O135*AB135</f>
        <v>0</v>
      </c>
      <c r="AD135" s="5" t="s">
        <v>13</v>
      </c>
    </row>
    <row r="136" spans="1:30" x14ac:dyDescent="0.25">
      <c r="A136" s="21">
        <v>45108</v>
      </c>
      <c r="B136" s="23">
        <v>2</v>
      </c>
      <c r="C136" s="5" t="s">
        <v>43</v>
      </c>
      <c r="D136" s="26">
        <v>0.77155727299880528</v>
      </c>
      <c r="E136" s="56">
        <f>((((24*D136)*30)*60)*60)*100</f>
        <v>199987645.16129032</v>
      </c>
      <c r="F136" s="56">
        <v>22.37821887250124</v>
      </c>
      <c r="G136" s="59">
        <f>Tabela1[[#This Row],[Produção mensal em milésimos]]/Tabela1[[#This Row],[REAL PARA O MÊS]]</f>
        <v>22.37821887250124</v>
      </c>
      <c r="H136" s="56">
        <f>Tabela1[[#This Row],[Produção mensal em milésimos]]/Tabela1[[#This Row],[META PARA O MÊS]]</f>
        <v>21.042471081785596</v>
      </c>
      <c r="I136" s="28">
        <f>(O136*D136)/100</f>
        <v>68951.833482917122</v>
      </c>
      <c r="J136" s="31">
        <f>1-D136</f>
        <v>0.22844272700119472</v>
      </c>
      <c r="K136" s="54">
        <f>(Tabela1[[#This Row],[INDISPONIBILIDADE]]*Tabela1[[#This Row],[REAL PARA O MÊS]])/Tabela1[[#This Row],[DISPONIBILIDADE]]</f>
        <v>2645981.5759274247</v>
      </c>
      <c r="L136" s="52">
        <f>(Tabela1[[#This Row],[QTDE PRODUZIDA]]/30)/60</f>
        <v>11.34181293959803</v>
      </c>
      <c r="M136" s="6">
        <f>(J136*I136)/D136</f>
        <v>20415.263291276453</v>
      </c>
      <c r="N136" s="6">
        <v>206.86827956989251</v>
      </c>
      <c r="O136" s="6">
        <f t="shared" si="9"/>
        <v>8936709.677419357</v>
      </c>
      <c r="P136" s="6">
        <f>220320000/Tabela1[[#This Row],[Coluna4]]</f>
        <v>9845287.5653447658</v>
      </c>
      <c r="Q136" s="6">
        <v>220</v>
      </c>
      <c r="R136" s="33">
        <f>N136/Q136</f>
        <v>0.94031036168132953</v>
      </c>
      <c r="S136" s="6">
        <f>Q136*60*24*30</f>
        <v>9504000</v>
      </c>
      <c r="T136" s="14">
        <v>53.000516870929843</v>
      </c>
      <c r="U136" s="48">
        <f>(Tabela1[[#This Row],[% PPM 1]]*Tabela1[[#This Row],[META PARA O MÊS]])</f>
        <v>503.71691234131725</v>
      </c>
      <c r="V136" s="8">
        <f t="shared" si="10"/>
        <v>5.3000516870929846E-5</v>
      </c>
      <c r="W136" s="9">
        <f>O136*V136</f>
        <v>473.65023202866666</v>
      </c>
      <c r="X136" s="14">
        <v>72.933655869034638</v>
      </c>
      <c r="Y136" s="10">
        <f t="shared" si="11"/>
        <v>7.2933655869034634E-5</v>
      </c>
      <c r="Z136" s="11">
        <f>O136*Y136</f>
        <v>651.78690821437488</v>
      </c>
      <c r="AA136" s="7">
        <v>0</v>
      </c>
      <c r="AB136" s="12">
        <f t="shared" si="12"/>
        <v>0</v>
      </c>
      <c r="AC136" s="11">
        <f>O136*AB136</f>
        <v>0</v>
      </c>
      <c r="AD136" s="5" t="s">
        <v>13</v>
      </c>
    </row>
    <row r="137" spans="1:30" x14ac:dyDescent="0.25">
      <c r="A137" s="21">
        <v>45108</v>
      </c>
      <c r="B137" s="23">
        <v>2</v>
      </c>
      <c r="C137" s="5" t="s">
        <v>44</v>
      </c>
      <c r="D137" s="26">
        <v>0.62318585722819597</v>
      </c>
      <c r="E137" s="56">
        <f>((((24*D137)*30)*60)*60)*100</f>
        <v>161529774.19354841</v>
      </c>
      <c r="F137" s="56">
        <v>18.276733898342211</v>
      </c>
      <c r="G137" s="59">
        <f>Tabela1[[#This Row],[Produção mensal em milésimos]]/Tabela1[[#This Row],[REAL PARA O MÊS]]</f>
        <v>18.276733898342211</v>
      </c>
      <c r="H137" s="56">
        <f>Tabela1[[#This Row],[Produção mensal em milésimos]]/Tabela1[[#This Row],[META PARA O MÊS]]</f>
        <v>16.995977924405345</v>
      </c>
      <c r="I137" s="28">
        <f>(O137*D137)/100</f>
        <v>55077.166061827942</v>
      </c>
      <c r="J137" s="31">
        <f>1-D137</f>
        <v>0.37681414277180403</v>
      </c>
      <c r="K137" s="54">
        <f>(Tabela1[[#This Row],[INDISPONIBILIDADE]]*Tabela1[[#This Row],[REAL PARA O MÊS]])/Tabela1[[#This Row],[DISPONIBILIDADE]]</f>
        <v>5343964.9747984111</v>
      </c>
      <c r="L137" s="52">
        <f>(Tabela1[[#This Row],[QTDE PRODUZIDA]]/30)/60</f>
        <v>18.501574410095575</v>
      </c>
      <c r="M137" s="6">
        <f>(J137*I137)/D137</f>
        <v>33302.833938172029</v>
      </c>
      <c r="N137" s="6">
        <v>204.58333333333329</v>
      </c>
      <c r="O137" s="6">
        <f t="shared" si="9"/>
        <v>8837999.9999999963</v>
      </c>
      <c r="P137" s="6">
        <f>220320000/Tabela1[[#This Row],[Coluna4]]</f>
        <v>12054670.228578646</v>
      </c>
      <c r="Q137" s="6">
        <v>220</v>
      </c>
      <c r="R137" s="33">
        <f>N137/Q137</f>
        <v>0.92992424242424221</v>
      </c>
      <c r="S137" s="6">
        <f>Q137*60*24*30</f>
        <v>9504000</v>
      </c>
      <c r="T137" s="14">
        <v>109.25167201021659</v>
      </c>
      <c r="U137" s="48">
        <f>(Tabela1[[#This Row],[% PPM 1]]*Tabela1[[#This Row],[META PARA O MÊS]])</f>
        <v>1038.3278907850986</v>
      </c>
      <c r="V137" s="8">
        <f t="shared" si="10"/>
        <v>1.092516720102166E-4</v>
      </c>
      <c r="W137" s="9">
        <f>O137*V137</f>
        <v>965.56627722629389</v>
      </c>
      <c r="X137" s="14">
        <v>141.7796779161711</v>
      </c>
      <c r="Y137" s="10">
        <f t="shared" si="11"/>
        <v>1.4177967791617109E-4</v>
      </c>
      <c r="Z137" s="11">
        <f>O137*Y137</f>
        <v>1253.0487934231196</v>
      </c>
      <c r="AA137" s="7">
        <v>0</v>
      </c>
      <c r="AB137" s="12">
        <f t="shared" si="12"/>
        <v>0</v>
      </c>
      <c r="AC137" s="11">
        <f>O137*AB137</f>
        <v>0</v>
      </c>
      <c r="AD137" s="5" t="s">
        <v>13</v>
      </c>
    </row>
    <row r="138" spans="1:30" x14ac:dyDescent="0.25">
      <c r="A138" s="21">
        <v>45108</v>
      </c>
      <c r="B138" s="23">
        <v>2</v>
      </c>
      <c r="C138" s="5" t="s">
        <v>45</v>
      </c>
      <c r="D138" s="26">
        <v>0.81739994026284357</v>
      </c>
      <c r="E138" s="56">
        <f>((((24*D138)*30)*60)*60)*100</f>
        <v>211870064.51612908</v>
      </c>
      <c r="F138" s="56">
        <v>2.5339398148148149</v>
      </c>
      <c r="G138" s="59">
        <f>Tabela1[[#This Row],[Produção mensal em milésimos]]/Tabela1[[#This Row],[REAL PARA O MÊS]]</f>
        <v>2.5339398148148149</v>
      </c>
      <c r="H138" s="56">
        <f>Tabela1[[#This Row],[Produção mensal em milésimos]]/Tabela1[[#This Row],[META PARA O MÊS]]</f>
        <v>2.335428400750982</v>
      </c>
      <c r="I138" s="28">
        <f>(O138*D138)/100</f>
        <v>683451.82101977128</v>
      </c>
      <c r="J138" s="31">
        <f>1-D138</f>
        <v>0.18260005973715643</v>
      </c>
      <c r="K138" s="54">
        <f>(Tabela1[[#This Row],[INDISPONIBILIDADE]]*Tabela1[[#This Row],[REAL PARA O MÊS]])/Tabela1[[#This Row],[DISPONIBILIDADE]]</f>
        <v>18678397.650628459</v>
      </c>
      <c r="L138" s="52">
        <f>(Tabela1[[#This Row],[QTDE PRODUZIDA]]/30)/60</f>
        <v>84.820672910162997</v>
      </c>
      <c r="M138" s="6">
        <f>(J138*I138)/D138</f>
        <v>152677.21123829338</v>
      </c>
      <c r="N138" s="6">
        <v>1935.483870967742</v>
      </c>
      <c r="O138" s="6">
        <f t="shared" si="9"/>
        <v>83612903.22580646</v>
      </c>
      <c r="P138" s="6">
        <f>220320000/Tabela1[[#This Row],[Coluna4]]</f>
        <v>86947605.744969681</v>
      </c>
      <c r="Q138" s="6">
        <v>2100</v>
      </c>
      <c r="R138" s="33">
        <f>N138/Q138</f>
        <v>0.92165898617511521</v>
      </c>
      <c r="S138" s="6">
        <f>Q138*60*24*30</f>
        <v>90720000</v>
      </c>
      <c r="T138" s="7">
        <v>0</v>
      </c>
      <c r="U138" s="48">
        <f>(Tabela1[[#This Row],[% PPM 1]]*Tabela1[[#This Row],[META PARA O MÊS]])</f>
        <v>0</v>
      </c>
      <c r="V138" s="8">
        <f t="shared" si="10"/>
        <v>0</v>
      </c>
      <c r="W138" s="9">
        <f>O138*V138</f>
        <v>0</v>
      </c>
      <c r="X138" s="7">
        <v>0</v>
      </c>
      <c r="Y138" s="10">
        <f t="shared" si="11"/>
        <v>0</v>
      </c>
      <c r="Z138" s="11">
        <f>O138*Y138</f>
        <v>0</v>
      </c>
      <c r="AA138" s="14">
        <v>368.35048635664617</v>
      </c>
      <c r="AB138" s="12">
        <f t="shared" si="12"/>
        <v>3.6835048635664618E-4</v>
      </c>
      <c r="AC138" s="11">
        <f>O138*AB138</f>
        <v>30798.853568916998</v>
      </c>
      <c r="AD138" s="5" t="s">
        <v>46</v>
      </c>
    </row>
    <row r="139" spans="1:30" x14ac:dyDescent="0.25">
      <c r="A139" s="21">
        <v>45108</v>
      </c>
      <c r="B139" s="23">
        <v>2</v>
      </c>
      <c r="C139" s="5" t="s">
        <v>47</v>
      </c>
      <c r="D139" s="26">
        <v>0.85770683990442043</v>
      </c>
      <c r="E139" s="56">
        <f>((((24*D139)*30)*60)*60)*100</f>
        <v>222317612.90322575</v>
      </c>
      <c r="F139" s="56">
        <v>2.6588912037037029</v>
      </c>
      <c r="G139" s="59">
        <f>Tabela1[[#This Row],[Produção mensal em milésimos]]/Tabela1[[#This Row],[REAL PARA O MÊS]]</f>
        <v>2.6588912037037029</v>
      </c>
      <c r="H139" s="56">
        <f>Tabela1[[#This Row],[Produção mensal em milésimos]]/Tabela1[[#This Row],[META PARA O MÊS]]</f>
        <v>2.4505909711554867</v>
      </c>
      <c r="I139" s="28">
        <f>(O139*D139)/100</f>
        <v>717153.59001040575</v>
      </c>
      <c r="J139" s="31">
        <f>1-D139</f>
        <v>0.14229316009557957</v>
      </c>
      <c r="K139" s="54">
        <f>(Tabela1[[#This Row],[INDISPONIBILIDADE]]*Tabela1[[#This Row],[REAL PARA O MÊS]])/Tabela1[[#This Row],[DISPONIBILIDADE]]</f>
        <v>13871341.198691731</v>
      </c>
      <c r="L139" s="52">
        <f>(Tabela1[[#This Row],[QTDE PRODUZIDA]]/30)/60</f>
        <v>66.097467915365996</v>
      </c>
      <c r="M139" s="6">
        <f>(J139*I139)/D139</f>
        <v>118975.44224765879</v>
      </c>
      <c r="N139" s="6">
        <v>1935.483870967742</v>
      </c>
      <c r="O139" s="6">
        <f t="shared" si="9"/>
        <v>83612903.22580646</v>
      </c>
      <c r="P139" s="6">
        <f>220320000/Tabela1[[#This Row],[Coluna4]]</f>
        <v>82861607.760823473</v>
      </c>
      <c r="Q139" s="6">
        <v>2100</v>
      </c>
      <c r="R139" s="33">
        <f>N139/Q139</f>
        <v>0.92165898617511521</v>
      </c>
      <c r="S139" s="6">
        <f>Q139*60*24*30</f>
        <v>90720000</v>
      </c>
      <c r="T139" s="7">
        <v>0</v>
      </c>
      <c r="U139" s="48">
        <f>(Tabela1[[#This Row],[% PPM 1]]*Tabela1[[#This Row],[META PARA O MÊS]])</f>
        <v>0</v>
      </c>
      <c r="V139" s="8">
        <f t="shared" si="10"/>
        <v>0</v>
      </c>
      <c r="W139" s="9">
        <f>O139*V139</f>
        <v>0</v>
      </c>
      <c r="X139" s="7">
        <v>0</v>
      </c>
      <c r="Y139" s="10">
        <f t="shared" si="11"/>
        <v>0</v>
      </c>
      <c r="Z139" s="11">
        <f>O139*Y139</f>
        <v>0</v>
      </c>
      <c r="AA139" s="14">
        <v>493.11987909223183</v>
      </c>
      <c r="AB139" s="12">
        <f t="shared" si="12"/>
        <v>4.9311987909223182E-4</v>
      </c>
      <c r="AC139" s="11">
        <f>O139*AB139</f>
        <v>41231.18472926016</v>
      </c>
      <c r="AD139" s="5" t="s">
        <v>46</v>
      </c>
    </row>
    <row r="140" spans="1:30" x14ac:dyDescent="0.25">
      <c r="A140" s="21">
        <v>45108</v>
      </c>
      <c r="B140" s="23">
        <v>2</v>
      </c>
      <c r="C140" s="5" t="s">
        <v>48</v>
      </c>
      <c r="D140" s="26">
        <v>0.94709154719235367</v>
      </c>
      <c r="E140" s="56">
        <f>((((24*D140)*30)*60)*60)*100</f>
        <v>245486129.03225809</v>
      </c>
      <c r="F140" s="56">
        <v>2.7236699414827945</v>
      </c>
      <c r="G140" s="59">
        <f>Tabela1[[#This Row],[Produção mensal em milésimos]]/Tabela1[[#This Row],[REAL PARA O MÊS]]</f>
        <v>2.7236699414827945</v>
      </c>
      <c r="H140" s="56">
        <f>Tabela1[[#This Row],[Produção mensal em milésimos]]/Tabela1[[#This Row],[META PARA O MÊS]]</f>
        <v>2.5255774591796101</v>
      </c>
      <c r="I140" s="28">
        <f>(O140*D140)/100</f>
        <v>853619.7217525146</v>
      </c>
      <c r="J140" s="31">
        <f>1-D140</f>
        <v>5.2908452807646333E-2</v>
      </c>
      <c r="K140" s="54">
        <f>(Tabela1[[#This Row],[INDISPONIBILIDADE]]*Tabela1[[#This Row],[REAL PARA O MÊS]])/Tabela1[[#This Row],[DISPONIBILIDADE]]</f>
        <v>5035070.7913881643</v>
      </c>
      <c r="L140" s="52">
        <f>(Tabela1[[#This Row],[QTDE PRODUZIDA]]/30)/60</f>
        <v>26.492627700215806</v>
      </c>
      <c r="M140" s="6">
        <f>(J140*I140)/D140</f>
        <v>47686.729860388456</v>
      </c>
      <c r="N140" s="6">
        <v>2086.3575268817199</v>
      </c>
      <c r="O140" s="6">
        <f t="shared" si="9"/>
        <v>90130645.161290303</v>
      </c>
      <c r="P140" s="6">
        <f>220320000/Tabela1[[#This Row],[Coluna4]]</f>
        <v>80890858.559776694</v>
      </c>
      <c r="Q140" s="6">
        <v>2250</v>
      </c>
      <c r="R140" s="33">
        <f>N140/Q140</f>
        <v>0.92727001194743108</v>
      </c>
      <c r="S140" s="6">
        <f>Q140*60*24*30</f>
        <v>97200000</v>
      </c>
      <c r="T140" s="7">
        <v>0</v>
      </c>
      <c r="U140" s="48">
        <f>(Tabela1[[#This Row],[% PPM 1]]*Tabela1[[#This Row],[META PARA O MÊS]])</f>
        <v>0</v>
      </c>
      <c r="V140" s="8">
        <f t="shared" si="10"/>
        <v>0</v>
      </c>
      <c r="W140" s="9">
        <f>O140*V140</f>
        <v>0</v>
      </c>
      <c r="X140" s="7">
        <v>0</v>
      </c>
      <c r="Y140" s="10">
        <f t="shared" si="11"/>
        <v>0</v>
      </c>
      <c r="Z140" s="11">
        <f>O140*Y140</f>
        <v>0</v>
      </c>
      <c r="AA140" s="7">
        <v>0</v>
      </c>
      <c r="AB140" s="12">
        <f t="shared" si="12"/>
        <v>0</v>
      </c>
      <c r="AC140" s="11">
        <f>O140*AB140</f>
        <v>0</v>
      </c>
      <c r="AD140" s="13" t="s">
        <v>28</v>
      </c>
    </row>
    <row r="141" spans="1:30" x14ac:dyDescent="0.25">
      <c r="A141" s="21">
        <v>45108</v>
      </c>
      <c r="B141" s="23">
        <v>2</v>
      </c>
      <c r="C141" s="5" t="s">
        <v>49</v>
      </c>
      <c r="D141" s="26">
        <v>0.9156182795698925</v>
      </c>
      <c r="E141" s="56">
        <f>((((24*D141)*30)*60)*60)*100</f>
        <v>237328258.06451613</v>
      </c>
      <c r="F141" s="56">
        <v>3.3624442652889988</v>
      </c>
      <c r="G141" s="59">
        <f>Tabela1[[#This Row],[Produção mensal em milésimos]]/Tabela1[[#This Row],[REAL PARA O MÊS]]</f>
        <v>3.3624442652889988</v>
      </c>
      <c r="H141" s="56">
        <f>Tabela1[[#This Row],[Produção mensal em milésimos]]/Tabela1[[#This Row],[META PARA O MÊS]]</f>
        <v>2.8172870140612076</v>
      </c>
      <c r="I141" s="28">
        <f>(O141*D141)/100</f>
        <v>646262.28480749205</v>
      </c>
      <c r="J141" s="31">
        <f>1-D141</f>
        <v>8.4381720430107499E-2</v>
      </c>
      <c r="K141" s="54">
        <f>(Tabela1[[#This Row],[INDISPONIBILIDADE]]*Tabela1[[#This Row],[REAL PARA O MÊS]])/Tabela1[[#This Row],[DISPONIBILIDADE]]</f>
        <v>6504715.0851745075</v>
      </c>
      <c r="L141" s="52">
        <f>(Tabela1[[#This Row],[QTDE PRODUZIDA]]/30)/60</f>
        <v>33.087977974332276</v>
      </c>
      <c r="M141" s="6">
        <f>(J141*I141)/D141</f>
        <v>59558.360353798089</v>
      </c>
      <c r="N141" s="6">
        <v>1633.8440860215051</v>
      </c>
      <c r="O141" s="6">
        <f t="shared" si="9"/>
        <v>70582064.516129017</v>
      </c>
      <c r="P141" s="6">
        <f>220320000/Tabela1[[#This Row],[Coluna4]]</f>
        <v>65523762.661107995</v>
      </c>
      <c r="Q141" s="6">
        <v>1950</v>
      </c>
      <c r="R141" s="33">
        <f>N141/Q141</f>
        <v>0.83786876206231031</v>
      </c>
      <c r="S141" s="6">
        <f>Q141*60*24*30</f>
        <v>84240000</v>
      </c>
      <c r="T141" s="7">
        <v>0</v>
      </c>
      <c r="U141" s="48">
        <f>(Tabela1[[#This Row],[% PPM 1]]*Tabela1[[#This Row],[META PARA O MÊS]])</f>
        <v>0</v>
      </c>
      <c r="V141" s="8">
        <f t="shared" si="10"/>
        <v>0</v>
      </c>
      <c r="W141" s="9">
        <f>O141*V141</f>
        <v>0</v>
      </c>
      <c r="X141" s="7">
        <v>0</v>
      </c>
      <c r="Y141" s="10">
        <f t="shared" si="11"/>
        <v>0</v>
      </c>
      <c r="Z141" s="11">
        <f>O141*Y141</f>
        <v>0</v>
      </c>
      <c r="AA141" s="7">
        <v>0</v>
      </c>
      <c r="AB141" s="12">
        <f t="shared" si="12"/>
        <v>0</v>
      </c>
      <c r="AC141" s="11">
        <f>O141*AB141</f>
        <v>0</v>
      </c>
      <c r="AD141" s="13" t="s">
        <v>28</v>
      </c>
    </row>
    <row r="142" spans="1:30" x14ac:dyDescent="0.25">
      <c r="A142" s="21">
        <v>45139</v>
      </c>
      <c r="B142" s="23">
        <v>1</v>
      </c>
      <c r="C142" s="5" t="s">
        <v>10</v>
      </c>
      <c r="D142" s="26">
        <v>0.9692185633213859</v>
      </c>
      <c r="E142" s="56">
        <f>((((24*D142)*30)*60)*60)*100</f>
        <v>251221451.61290324</v>
      </c>
      <c r="F142" s="56">
        <v>1.8388219152271408</v>
      </c>
      <c r="G142" s="59">
        <f>Tabela1[[#This Row],[Produção mensal em milésimos]]/Tabela1[[#This Row],[REAL PARA O MÊS]]</f>
        <v>1.8388219152271408</v>
      </c>
      <c r="H142" s="56">
        <f>Tabela1[[#This Row],[Produção mensal em milésimos]]/Tabela1[[#This Row],[META PARA O MÊS]]</f>
        <v>1.8461305968026398</v>
      </c>
      <c r="I142" s="28">
        <f>(O142*D142)/100</f>
        <v>1324154.8427907126</v>
      </c>
      <c r="J142" s="31">
        <f>1-D142</f>
        <v>3.0781436678614105E-2</v>
      </c>
      <c r="K142" s="54">
        <f>(Tabela1[[#This Row],[INDISPONIBILIDADE]]*Tabela1[[#This Row],[REAL PARA O MÊS]])/Tabela1[[#This Row],[DISPONIBILIDADE]]</f>
        <v>4338945.6700657308</v>
      </c>
      <c r="L142" s="52">
        <f>(Tabela1[[#This Row],[QTDE PRODUZIDA]]/30)/60</f>
        <v>23.363259381503646</v>
      </c>
      <c r="M142" s="6">
        <f>(J142*I142)/D142</f>
        <v>42053.866886706557</v>
      </c>
      <c r="N142" s="6">
        <v>3162.520161290322</v>
      </c>
      <c r="O142" s="6">
        <f t="shared" si="9"/>
        <v>136620870.96774191</v>
      </c>
      <c r="P142" s="6">
        <f>220320000/Tabela1[[#This Row],[Coluna4]]</f>
        <v>119815844.14213648</v>
      </c>
      <c r="Q142" s="6">
        <v>3150</v>
      </c>
      <c r="R142" s="33">
        <f>N142/Q142</f>
        <v>1.00397465437788</v>
      </c>
      <c r="S142" s="6">
        <f>Q142*60*24*30</f>
        <v>136080000</v>
      </c>
      <c r="T142" s="7">
        <v>0</v>
      </c>
      <c r="U142" s="48">
        <f>(Tabela1[[#This Row],[% PPM 1]]*Tabela1[[#This Row],[META PARA O MÊS]])</f>
        <v>0</v>
      </c>
      <c r="V142" s="8">
        <f t="shared" si="10"/>
        <v>0</v>
      </c>
      <c r="W142" s="9">
        <f>O142*V142</f>
        <v>0</v>
      </c>
      <c r="X142" s="7">
        <v>0</v>
      </c>
      <c r="Y142" s="10">
        <f t="shared" si="11"/>
        <v>0</v>
      </c>
      <c r="Z142" s="11">
        <f>O142*Y142</f>
        <v>0</v>
      </c>
      <c r="AA142" s="7">
        <v>0</v>
      </c>
      <c r="AB142" s="12">
        <f t="shared" si="12"/>
        <v>0</v>
      </c>
      <c r="AC142" s="11">
        <f>O142*AB142</f>
        <v>0</v>
      </c>
      <c r="AD142" s="13" t="s">
        <v>11</v>
      </c>
    </row>
    <row r="143" spans="1:30" x14ac:dyDescent="0.25">
      <c r="A143" s="21">
        <v>45139</v>
      </c>
      <c r="B143" s="23">
        <v>1</v>
      </c>
      <c r="C143" s="5" t="s">
        <v>12</v>
      </c>
      <c r="D143" s="26">
        <v>0.75550365890083637</v>
      </c>
      <c r="E143" s="56">
        <f>((((24*D143)*30)*60)*60)*100</f>
        <v>195826548.38709682</v>
      </c>
      <c r="F143" s="56">
        <v>26.207733034932577</v>
      </c>
      <c r="G143" s="59">
        <f>Tabela1[[#This Row],[Produção mensal em milésimos]]/Tabela1[[#This Row],[REAL PARA O MÊS]]</f>
        <v>26.207733034932577</v>
      </c>
      <c r="H143" s="56">
        <f>Tabela1[[#This Row],[Produção mensal em milésimos]]/Tabela1[[#This Row],[META PARA O MÊS]]</f>
        <v>23.858010281079046</v>
      </c>
      <c r="I143" s="28">
        <f>(O143*D143)/100</f>
        <v>56451.91578347209</v>
      </c>
      <c r="J143" s="31">
        <f>1-D143</f>
        <v>0.24449634109916363</v>
      </c>
      <c r="K143" s="54">
        <f>(Tabela1[[#This Row],[INDISPONIBILIDADE]]*Tabela1[[#This Row],[REAL PARA O MÊS]])/Tabela1[[#This Row],[DISPONIBILIDADE]]</f>
        <v>2418120.3131317026</v>
      </c>
      <c r="L143" s="52">
        <f>(Tabela1[[#This Row],[QTDE PRODUZIDA]]/30)/60</f>
        <v>10.149437467963539</v>
      </c>
      <c r="M143" s="6">
        <f>(J143*I143)/D143</f>
        <v>18268.987442334372</v>
      </c>
      <c r="N143" s="6">
        <v>172.96505376344089</v>
      </c>
      <c r="O143" s="6">
        <f t="shared" si="9"/>
        <v>7472090.3225806467</v>
      </c>
      <c r="P143" s="6">
        <f>220320000/Tabela1[[#This Row],[Coluna4]]</f>
        <v>8406679.0403554942</v>
      </c>
      <c r="Q143" s="6">
        <v>190</v>
      </c>
      <c r="R143" s="33">
        <f>N143/Q143</f>
        <v>0.91034238822863622</v>
      </c>
      <c r="S143" s="6">
        <f>Q143*60*24*30</f>
        <v>8208000</v>
      </c>
      <c r="T143" s="14">
        <v>88.917175990490549</v>
      </c>
      <c r="U143" s="48">
        <f>(Tabela1[[#This Row],[% PPM 1]]*Tabela1[[#This Row],[META PARA O MÊS]])</f>
        <v>729.83218052994641</v>
      </c>
      <c r="V143" s="8">
        <f t="shared" si="10"/>
        <v>8.8917175990490548E-5</v>
      </c>
      <c r="W143" s="9">
        <f>O143*V143</f>
        <v>664.39717022974469</v>
      </c>
      <c r="X143" s="14">
        <v>82.617376072135954</v>
      </c>
      <c r="Y143" s="10">
        <f t="shared" si="11"/>
        <v>8.2617376072135955E-5</v>
      </c>
      <c r="Z143" s="11">
        <f>O143*Y143</f>
        <v>617.32449622561296</v>
      </c>
      <c r="AA143" s="7">
        <v>0</v>
      </c>
      <c r="AB143" s="12">
        <f t="shared" si="12"/>
        <v>0</v>
      </c>
      <c r="AC143" s="11">
        <f>O143*AB143</f>
        <v>0</v>
      </c>
      <c r="AD143" s="5" t="s">
        <v>13</v>
      </c>
    </row>
    <row r="144" spans="1:30" x14ac:dyDescent="0.25">
      <c r="A144" s="21">
        <v>45139</v>
      </c>
      <c r="B144" s="23">
        <v>1</v>
      </c>
      <c r="C144" s="5" t="s">
        <v>14</v>
      </c>
      <c r="D144" s="26">
        <v>0.80823439366786143</v>
      </c>
      <c r="E144" s="56">
        <f>((((24*D144)*30)*60)*60)*100</f>
        <v>209494354.83870962</v>
      </c>
      <c r="F144" s="56">
        <v>15.394940831768785</v>
      </c>
      <c r="G144" s="59">
        <f>Tabela1[[#This Row],[Produção mensal em milésimos]]/Tabela1[[#This Row],[REAL PARA O MÊS]]</f>
        <v>15.394940831768785</v>
      </c>
      <c r="H144" s="56">
        <f>Tabela1[[#This Row],[Produção mensal em milésimos]]/Tabela1[[#This Row],[META PARA O MÊS]]</f>
        <v>14.695170793961113</v>
      </c>
      <c r="I144" s="28">
        <f>(O144*D144)/100</f>
        <v>109984.53629032258</v>
      </c>
      <c r="J144" s="31">
        <f>1-D144</f>
        <v>0.19176560633213857</v>
      </c>
      <c r="K144" s="54">
        <f>(Tabela1[[#This Row],[INDISPONIBILIDADE]]*Tabela1[[#This Row],[REAL PARA O MÊS]])/Tabela1[[#This Row],[DISPONIBILIDADE]]</f>
        <v>3228699.9803674743</v>
      </c>
      <c r="L144" s="52">
        <f>(Tabela1[[#This Row],[QTDE PRODUZIDA]]/30)/60</f>
        <v>14.497479838709676</v>
      </c>
      <c r="M144" s="6">
        <f>(J144*I144)/D144</f>
        <v>26095.463709677417</v>
      </c>
      <c r="N144" s="6">
        <v>315</v>
      </c>
      <c r="O144" s="6">
        <f t="shared" si="9"/>
        <v>13608000</v>
      </c>
      <c r="P144" s="6">
        <f>220320000/Tabela1[[#This Row],[Coluna4]]</f>
        <v>14311194.983312357</v>
      </c>
      <c r="Q144" s="6">
        <v>330</v>
      </c>
      <c r="R144" s="33">
        <f>N144/Q144</f>
        <v>0.95454545454545459</v>
      </c>
      <c r="S144" s="6">
        <f>Q144*60*24*30</f>
        <v>14256000</v>
      </c>
      <c r="T144" s="14">
        <v>55.361587721789441</v>
      </c>
      <c r="U144" s="48">
        <f>(Tabela1[[#This Row],[% PPM 1]]*Tabela1[[#This Row],[META PARA O MÊS]])</f>
        <v>789.23479456183031</v>
      </c>
      <c r="V144" s="8">
        <f t="shared" si="10"/>
        <v>5.5361587721789442E-5</v>
      </c>
      <c r="W144" s="9">
        <f>O144*V144</f>
        <v>753.36048571811068</v>
      </c>
      <c r="X144" s="14">
        <v>37.810190602571197</v>
      </c>
      <c r="Y144" s="10">
        <f t="shared" si="11"/>
        <v>3.7810190602571194E-5</v>
      </c>
      <c r="Z144" s="11">
        <f>O144*Y144</f>
        <v>514.52107371978877</v>
      </c>
      <c r="AA144" s="7">
        <v>0</v>
      </c>
      <c r="AB144" s="12">
        <f t="shared" si="12"/>
        <v>0</v>
      </c>
      <c r="AC144" s="11">
        <f>O144*AB144</f>
        <v>0</v>
      </c>
      <c r="AD144" s="5" t="s">
        <v>13</v>
      </c>
    </row>
    <row r="145" spans="1:30" x14ac:dyDescent="0.25">
      <c r="A145" s="21">
        <v>45139</v>
      </c>
      <c r="B145" s="23">
        <v>1</v>
      </c>
      <c r="C145" s="5" t="s">
        <v>15</v>
      </c>
      <c r="D145" s="26">
        <v>0.81749401824435464</v>
      </c>
      <c r="E145" s="56">
        <f>((((24*D145)*30)*60)*60)*100</f>
        <v>211894449.52893671</v>
      </c>
      <c r="F145" s="56">
        <v>15.593634561350958</v>
      </c>
      <c r="G145" s="59">
        <f>Tabela1[[#This Row],[Produção mensal em milésimos]]/Tabela1[[#This Row],[REAL PARA O MÊS]]</f>
        <v>15.593634561350958</v>
      </c>
      <c r="H145" s="56">
        <f>Tabela1[[#This Row],[Produção mensal em milésimos]]/Tabela1[[#This Row],[META PARA O MÊS]]</f>
        <v>14.863527604442812</v>
      </c>
      <c r="I145" s="28">
        <f>(O145*D145)/100</f>
        <v>111085.35621222029</v>
      </c>
      <c r="J145" s="31">
        <f>1-D145</f>
        <v>0.18250598175564536</v>
      </c>
      <c r="K145" s="54">
        <f>(Tabela1[[#This Row],[INDISPONIBILIDADE]]*Tabela1[[#This Row],[REAL PARA O MÊS]])/Tabela1[[#This Row],[DISPONIBILIDADE]]</f>
        <v>3033644.9328055144</v>
      </c>
      <c r="L145" s="52">
        <f>(Tabela1[[#This Row],[QTDE PRODUZIDA]]/30)/60</f>
        <v>13.777703255810028</v>
      </c>
      <c r="M145" s="6">
        <f>(J145*I145)/D145</f>
        <v>24799.865860458052</v>
      </c>
      <c r="N145" s="6">
        <v>314.54912516823691</v>
      </c>
      <c r="O145" s="6">
        <f t="shared" si="9"/>
        <v>13588522.207267834</v>
      </c>
      <c r="P145" s="6">
        <f>220320000/Tabela1[[#This Row],[Coluna4]]</f>
        <v>14128842.069062347</v>
      </c>
      <c r="Q145" s="6">
        <v>330</v>
      </c>
      <c r="R145" s="33">
        <f>N145/Q145</f>
        <v>0.95317916717647544</v>
      </c>
      <c r="S145" s="6">
        <f>Q145*60*24*30</f>
        <v>14256000</v>
      </c>
      <c r="T145" s="14">
        <v>46.638005884716961</v>
      </c>
      <c r="U145" s="48">
        <f>(Tabela1[[#This Row],[% PPM 1]]*Tabela1[[#This Row],[META PARA O MÊS]])</f>
        <v>664.87141189252497</v>
      </c>
      <c r="V145" s="8">
        <f t="shared" si="10"/>
        <v>4.6638005884716959E-5</v>
      </c>
      <c r="W145" s="9">
        <f>O145*V145</f>
        <v>633.74157866716428</v>
      </c>
      <c r="X145" s="14">
        <v>53.763256783770927</v>
      </c>
      <c r="Y145" s="10">
        <f t="shared" si="11"/>
        <v>5.376325678377093E-5</v>
      </c>
      <c r="Z145" s="11">
        <f>O145*Y145</f>
        <v>730.56320874131427</v>
      </c>
      <c r="AA145" s="7">
        <v>0</v>
      </c>
      <c r="AB145" s="12">
        <f t="shared" si="12"/>
        <v>0</v>
      </c>
      <c r="AC145" s="11">
        <f>O145*AB145</f>
        <v>0</v>
      </c>
      <c r="AD145" s="5" t="s">
        <v>13</v>
      </c>
    </row>
    <row r="146" spans="1:30" x14ac:dyDescent="0.25">
      <c r="A146" s="21">
        <v>45139</v>
      </c>
      <c r="B146" s="23">
        <v>1</v>
      </c>
      <c r="C146" s="5" t="s">
        <v>16</v>
      </c>
      <c r="D146" s="26">
        <v>0.75052116046059525</v>
      </c>
      <c r="E146" s="56">
        <f>((((24*D146)*30)*60)*60)*100</f>
        <v>194535084.79138631</v>
      </c>
      <c r="F146" s="56">
        <v>14.578433294844704</v>
      </c>
      <c r="G146" s="59">
        <f>Tabela1[[#This Row],[Produção mensal em milésimos]]/Tabela1[[#This Row],[REAL PARA O MÊS]]</f>
        <v>14.578433294844704</v>
      </c>
      <c r="H146" s="56">
        <f>Tabela1[[#This Row],[Produção mensal em milésimos]]/Tabela1[[#This Row],[META PARA O MÊS]]</f>
        <v>13.645839281101733</v>
      </c>
      <c r="I146" s="28">
        <f>(O146*D146)/100</f>
        <v>100149.78608130802</v>
      </c>
      <c r="J146" s="31">
        <f>1-D146</f>
        <v>0.24947883953940475</v>
      </c>
      <c r="K146" s="54">
        <f>(Tabela1[[#This Row],[INDISPONIBILIDADE]]*Tabela1[[#This Row],[REAL PARA O MÊS]])/Tabela1[[#This Row],[DISPONIBILIDADE]]</f>
        <v>4435656.0064297738</v>
      </c>
      <c r="L146" s="52">
        <f>(Tabela1[[#This Row],[QTDE PRODUZIDA]]/30)/60</f>
        <v>18.494742740831576</v>
      </c>
      <c r="M146" s="6">
        <f>(J146*I146)/D146</f>
        <v>33290.536933496842</v>
      </c>
      <c r="N146" s="6">
        <v>308.88963660834457</v>
      </c>
      <c r="O146" s="6">
        <f t="shared" si="9"/>
        <v>13344032.301480485</v>
      </c>
      <c r="P146" s="6">
        <f>220320000/Tabela1[[#This Row],[Coluna4]]</f>
        <v>15112735.06172372</v>
      </c>
      <c r="Q146" s="6">
        <v>330</v>
      </c>
      <c r="R146" s="33">
        <f>N146/Q146</f>
        <v>0.93602920184346838</v>
      </c>
      <c r="S146" s="6">
        <f>Q146*60*24*30</f>
        <v>14256000</v>
      </c>
      <c r="T146" s="14">
        <v>69.31276443361908</v>
      </c>
      <c r="U146" s="48">
        <f>(Tabela1[[#This Row],[% PPM 1]]*Tabela1[[#This Row],[META PARA O MÊS]])</f>
        <v>988.12276976567364</v>
      </c>
      <c r="V146" s="8">
        <f t="shared" si="10"/>
        <v>6.9312764433619083E-5</v>
      </c>
      <c r="W146" s="9">
        <f>O146*V146</f>
        <v>924.91176750712077</v>
      </c>
      <c r="X146" s="14">
        <v>59.45319623538024</v>
      </c>
      <c r="Y146" s="10">
        <f t="shared" si="11"/>
        <v>5.9453196235380242E-5</v>
      </c>
      <c r="Z146" s="11">
        <f>O146*Y146</f>
        <v>793.34537099117188</v>
      </c>
      <c r="AA146" s="7">
        <v>0</v>
      </c>
      <c r="AB146" s="12">
        <f t="shared" si="12"/>
        <v>0</v>
      </c>
      <c r="AC146" s="11">
        <f>O146*AB146</f>
        <v>0</v>
      </c>
      <c r="AD146" s="5" t="s">
        <v>13</v>
      </c>
    </row>
    <row r="147" spans="1:30" x14ac:dyDescent="0.25">
      <c r="A147" s="21">
        <v>45139</v>
      </c>
      <c r="B147" s="23">
        <v>1</v>
      </c>
      <c r="C147" s="5" t="s">
        <v>17</v>
      </c>
      <c r="D147" s="26">
        <v>0.86345579450418164</v>
      </c>
      <c r="E147" s="56">
        <f>((((24*D147)*30)*60)*60)*100</f>
        <v>223807741.93548393</v>
      </c>
      <c r="F147" s="56">
        <v>16.145715522417241</v>
      </c>
      <c r="G147" s="59">
        <f>Tabela1[[#This Row],[Produção mensal em milésimos]]/Tabela1[[#This Row],[REAL PARA O MÊS]]</f>
        <v>16.145715522417241</v>
      </c>
      <c r="H147" s="56">
        <f>Tabela1[[#This Row],[Produção mensal em milésimos]]/Tabela1[[#This Row],[META PARA O MÊS]]</f>
        <v>15.699196263712397</v>
      </c>
      <c r="I147" s="28">
        <f>(O147*D147)/100</f>
        <v>119690.01396115156</v>
      </c>
      <c r="J147" s="31">
        <f>1-D147</f>
        <v>0.13654420549581836</v>
      </c>
      <c r="K147" s="54">
        <f>(Tabela1[[#This Row],[INDISPONIBILIDADE]]*Tabela1[[#This Row],[REAL PARA O MÊS]])/Tabela1[[#This Row],[DISPONIBILIDADE]]</f>
        <v>2192052.6232099379</v>
      </c>
      <c r="L147" s="52">
        <f>(Tabela1[[#This Row],[QTDE PRODUZIDA]]/30)/60</f>
        <v>10.51522521871507</v>
      </c>
      <c r="M147" s="6">
        <f>(J147*I147)/D147</f>
        <v>18927.405393687124</v>
      </c>
      <c r="N147" s="6">
        <v>320.8736559139785</v>
      </c>
      <c r="O147" s="6">
        <f t="shared" si="9"/>
        <v>13861741.935483869</v>
      </c>
      <c r="P147" s="6">
        <f>220320000/Tabela1[[#This Row],[Coluna4]]</f>
        <v>13645725.374889733</v>
      </c>
      <c r="Q147" s="6">
        <v>330</v>
      </c>
      <c r="R147" s="33">
        <f>N147/Q147</f>
        <v>0.97234441186054088</v>
      </c>
      <c r="S147" s="6">
        <f>Q147*60*24*30</f>
        <v>14256000</v>
      </c>
      <c r="T147" s="14">
        <v>54.307077235752708</v>
      </c>
      <c r="U147" s="48">
        <f>(Tabela1[[#This Row],[% PPM 1]]*Tabela1[[#This Row],[META PARA O MÊS]])</f>
        <v>774.20169307289052</v>
      </c>
      <c r="V147" s="8">
        <f t="shared" si="10"/>
        <v>5.4307077235752706E-5</v>
      </c>
      <c r="W147" s="9">
        <f>O147*V147</f>
        <v>752.79068991239467</v>
      </c>
      <c r="X147" s="14">
        <v>18.671019573199452</v>
      </c>
      <c r="Y147" s="10">
        <f t="shared" si="11"/>
        <v>1.867101957319945E-5</v>
      </c>
      <c r="Z147" s="11">
        <f>O147*Y147</f>
        <v>258.81285499605895</v>
      </c>
      <c r="AA147" s="7">
        <v>0</v>
      </c>
      <c r="AB147" s="12">
        <f t="shared" si="12"/>
        <v>0</v>
      </c>
      <c r="AC147" s="11">
        <f>O147*AB147</f>
        <v>0</v>
      </c>
      <c r="AD147" s="5" t="s">
        <v>13</v>
      </c>
    </row>
    <row r="148" spans="1:30" x14ac:dyDescent="0.25">
      <c r="A148" s="21">
        <v>45139</v>
      </c>
      <c r="B148" s="23">
        <v>1</v>
      </c>
      <c r="C148" s="5" t="s">
        <v>18</v>
      </c>
      <c r="D148" s="26">
        <v>0.87918048088410994</v>
      </c>
      <c r="E148" s="56">
        <f>((((24*D148)*30)*60)*60)*100</f>
        <v>227883580.64516127</v>
      </c>
      <c r="F148" s="56">
        <v>16.258255832418513</v>
      </c>
      <c r="G148" s="59">
        <f>Tabela1[[#This Row],[Produção mensal em milésimos]]/Tabela1[[#This Row],[REAL PARA O MÊS]]</f>
        <v>16.258255832418513</v>
      </c>
      <c r="H148" s="56">
        <f>Tabela1[[#This Row],[Produção mensal em milésimos]]/Tabela1[[#This Row],[META PARA O MÊS]]</f>
        <v>15.985099652438361</v>
      </c>
      <c r="I148" s="28">
        <f>(O148*D148)/100</f>
        <v>123230.19029981788</v>
      </c>
      <c r="J148" s="31">
        <f>1-D148</f>
        <v>0.12081951911589006</v>
      </c>
      <c r="K148" s="54">
        <f>(Tabela1[[#This Row],[INDISPONIBILIDADE]]*Tabela1[[#This Row],[REAL PARA O MÊS]])/Tabela1[[#This Row],[DISPONIBILIDADE]]</f>
        <v>1926185.6670009233</v>
      </c>
      <c r="L148" s="52">
        <f>(Tabela1[[#This Row],[QTDE PRODUZIDA]]/30)/60</f>
        <v>9.4081380054775074</v>
      </c>
      <c r="M148" s="6">
        <f>(J148*I148)/D148</f>
        <v>16934.648409859514</v>
      </c>
      <c r="N148" s="6">
        <v>324.45564516129031</v>
      </c>
      <c r="O148" s="6">
        <f t="shared" si="9"/>
        <v>14016483.87096774</v>
      </c>
      <c r="P148" s="6">
        <f>220320000/Tabela1[[#This Row],[Coluna4]]</f>
        <v>13551269.107273364</v>
      </c>
      <c r="Q148" s="6">
        <v>330</v>
      </c>
      <c r="R148" s="33">
        <f>N148/Q148</f>
        <v>0.98319892473118276</v>
      </c>
      <c r="S148" s="6">
        <f>Q148*60*24*30</f>
        <v>14256000</v>
      </c>
      <c r="T148" s="14">
        <v>39.225339748180467</v>
      </c>
      <c r="U148" s="48">
        <f>(Tabela1[[#This Row],[% PPM 1]]*Tabela1[[#This Row],[META PARA O MÊS]])</f>
        <v>559.19644345006077</v>
      </c>
      <c r="V148" s="8">
        <f t="shared" si="10"/>
        <v>3.9225339748180467E-5</v>
      </c>
      <c r="W148" s="9">
        <f>O148*V148</f>
        <v>549.80134191360128</v>
      </c>
      <c r="X148" s="14">
        <v>32.077214053751227</v>
      </c>
      <c r="Y148" s="10">
        <f t="shared" si="11"/>
        <v>3.207721405375123E-5</v>
      </c>
      <c r="Z148" s="11">
        <f>O148*Y148</f>
        <v>449.60975340998385</v>
      </c>
      <c r="AA148" s="7">
        <v>0</v>
      </c>
      <c r="AB148" s="12">
        <f t="shared" si="12"/>
        <v>0</v>
      </c>
      <c r="AC148" s="11">
        <f>O148*AB148</f>
        <v>0</v>
      </c>
      <c r="AD148" s="5" t="s">
        <v>13</v>
      </c>
    </row>
    <row r="149" spans="1:30" x14ac:dyDescent="0.25">
      <c r="A149" s="21">
        <v>45139</v>
      </c>
      <c r="B149" s="23">
        <v>1</v>
      </c>
      <c r="C149" s="5" t="s">
        <v>19</v>
      </c>
      <c r="D149" s="26">
        <v>0.74898260155316609</v>
      </c>
      <c r="E149" s="56">
        <f>((((24*D149)*30)*60)*60)*100</f>
        <v>194136290.32258064</v>
      </c>
      <c r="F149" s="56">
        <v>14.365575181568067</v>
      </c>
      <c r="G149" s="59">
        <f>Tabela1[[#This Row],[Produção mensal em milésimos]]/Tabela1[[#This Row],[REAL PARA O MÊS]]</f>
        <v>14.365575181568067</v>
      </c>
      <c r="H149" s="56">
        <f>Tabela1[[#This Row],[Produção mensal em milésimos]]/Tabela1[[#This Row],[META PARA O MÊS]]</f>
        <v>13.617865482784836</v>
      </c>
      <c r="I149" s="28">
        <f>(O149*D149)/100</f>
        <v>101217.46045243669</v>
      </c>
      <c r="J149" s="31">
        <f>1-D149</f>
        <v>0.25101739844683391</v>
      </c>
      <c r="K149" s="54">
        <f>(Tabela1[[#This Row],[INDISPONIBILIDADE]]*Tabela1[[#This Row],[REAL PARA O MÊS]])/Tabela1[[#This Row],[DISPONIBILIDADE]]</f>
        <v>4529140.5916625019</v>
      </c>
      <c r="L149" s="52">
        <f>(Tabela1[[#This Row],[QTDE PRODUZIDA]]/30)/60</f>
        <v>18.845819461907922</v>
      </c>
      <c r="M149" s="6">
        <f>(J149*I149)/D149</f>
        <v>33922.47503143426</v>
      </c>
      <c r="N149" s="6">
        <v>312.82392473118279</v>
      </c>
      <c r="O149" s="6">
        <f t="shared" si="9"/>
        <v>13513993.548387095</v>
      </c>
      <c r="P149" s="6">
        <f>220320000/Tabela1[[#This Row],[Coluna4]]</f>
        <v>15336664.019042158</v>
      </c>
      <c r="Q149" s="6">
        <v>330</v>
      </c>
      <c r="R149" s="33">
        <f>N149/Q149</f>
        <v>0.9479512870641903</v>
      </c>
      <c r="S149" s="6">
        <f>Q149*60*24*30</f>
        <v>14256000</v>
      </c>
      <c r="T149" s="14">
        <v>63.842835976605542</v>
      </c>
      <c r="U149" s="48">
        <f>(Tabela1[[#This Row],[% PPM 1]]*Tabela1[[#This Row],[META PARA O MÊS]])</f>
        <v>910.14346968248867</v>
      </c>
      <c r="V149" s="8">
        <f t="shared" si="10"/>
        <v>6.3842835976605543E-5</v>
      </c>
      <c r="W149" s="9">
        <f>O149*V149</f>
        <v>862.7716734985828</v>
      </c>
      <c r="X149" s="14">
        <v>74.886489646364325</v>
      </c>
      <c r="Y149" s="10">
        <f t="shared" si="11"/>
        <v>7.4886489646364322E-5</v>
      </c>
      <c r="Z149" s="11">
        <f>O149*Y149</f>
        <v>1012.0155379423245</v>
      </c>
      <c r="AA149" s="7">
        <v>0</v>
      </c>
      <c r="AB149" s="12">
        <f t="shared" si="12"/>
        <v>0</v>
      </c>
      <c r="AC149" s="11">
        <f>O149*AB149</f>
        <v>0</v>
      </c>
      <c r="AD149" s="5" t="s">
        <v>13</v>
      </c>
    </row>
    <row r="150" spans="1:30" x14ac:dyDescent="0.25">
      <c r="A150" s="21">
        <v>45139</v>
      </c>
      <c r="B150" s="23">
        <v>1</v>
      </c>
      <c r="C150" s="5" t="s">
        <v>20</v>
      </c>
      <c r="D150" s="26">
        <v>0.82929062126642783</v>
      </c>
      <c r="E150" s="56">
        <f>((((24*D150)*30)*60)*60)*100</f>
        <v>214952129.03225809</v>
      </c>
      <c r="F150" s="56">
        <v>16.056007344277468</v>
      </c>
      <c r="G150" s="59">
        <f>Tabela1[[#This Row],[Produção mensal em milésimos]]/Tabela1[[#This Row],[REAL PARA O MÊS]]</f>
        <v>16.056007344277468</v>
      </c>
      <c r="H150" s="56">
        <f>Tabela1[[#This Row],[Produção mensal em milésimos]]/Tabela1[[#This Row],[META PARA O MÊS]]</f>
        <v>15.078011295753234</v>
      </c>
      <c r="I150" s="28">
        <f>(O150*D150)/100</f>
        <v>111022.48573100935</v>
      </c>
      <c r="J150" s="31">
        <f>1-D150</f>
        <v>0.17070937873357217</v>
      </c>
      <c r="K150" s="54">
        <f>(Tabela1[[#This Row],[INDISPONIBILIDADE]]*Tabela1[[#This Row],[REAL PARA O MÊS]])/Tabela1[[#This Row],[DISPONIBILIDADE]]</f>
        <v>2755845.2122602146</v>
      </c>
      <c r="L150" s="52">
        <f>(Tabela1[[#This Row],[QTDE PRODUZIDA]]/30)/60</f>
        <v>12.696647712163244</v>
      </c>
      <c r="M150" s="6">
        <f>(J150*I150)/D150</f>
        <v>22853.965881893841</v>
      </c>
      <c r="N150" s="6">
        <v>309.89919354838707</v>
      </c>
      <c r="O150" s="6">
        <f t="shared" si="9"/>
        <v>13387645.16129032</v>
      </c>
      <c r="P150" s="6">
        <f>220320000/Tabela1[[#This Row],[Coluna4]]</f>
        <v>13721966.817517955</v>
      </c>
      <c r="Q150" s="6">
        <v>330</v>
      </c>
      <c r="R150" s="33">
        <f>N150/Q150</f>
        <v>0.93908846529814261</v>
      </c>
      <c r="S150" s="6">
        <f>Q150*60*24*30</f>
        <v>14256000</v>
      </c>
      <c r="T150" s="14">
        <v>22.07857609491186</v>
      </c>
      <c r="U150" s="48">
        <f>(Tabela1[[#This Row],[% PPM 1]]*Tabela1[[#This Row],[META PARA O MÊS]])</f>
        <v>314.75218080906347</v>
      </c>
      <c r="V150" s="8">
        <f t="shared" si="10"/>
        <v>2.2078576094911861E-5</v>
      </c>
      <c r="W150" s="9">
        <f>O150*V150</f>
        <v>295.58014242522688</v>
      </c>
      <c r="X150" s="14">
        <v>31.239810989066161</v>
      </c>
      <c r="Y150" s="10">
        <f t="shared" si="11"/>
        <v>3.1239810989066162E-5</v>
      </c>
      <c r="Z150" s="11">
        <f>O150*Y150</f>
        <v>418.22750442739579</v>
      </c>
      <c r="AA150" s="7">
        <v>0</v>
      </c>
      <c r="AB150" s="12">
        <f t="shared" si="12"/>
        <v>0</v>
      </c>
      <c r="AC150" s="11">
        <f>O150*AB150</f>
        <v>0</v>
      </c>
      <c r="AD150" s="5" t="s">
        <v>13</v>
      </c>
    </row>
    <row r="151" spans="1:30" x14ac:dyDescent="0.25">
      <c r="A151" s="21">
        <v>45139</v>
      </c>
      <c r="B151" s="23">
        <v>1</v>
      </c>
      <c r="C151" s="5" t="s">
        <v>21</v>
      </c>
      <c r="D151" s="26">
        <v>0.82839493727598568</v>
      </c>
      <c r="E151" s="56">
        <f>((((24*D151)*30)*60)*60)*100</f>
        <v>214719967.74193552</v>
      </c>
      <c r="F151" s="56">
        <v>16.417843189486771</v>
      </c>
      <c r="G151" s="59">
        <f>Tabela1[[#This Row],[Produção mensal em milésimos]]/Tabela1[[#This Row],[REAL PARA O MÊS]]</f>
        <v>16.417843189486771</v>
      </c>
      <c r="H151" s="56">
        <f>Tabela1[[#This Row],[Produção mensal em milésimos]]/Tabela1[[#This Row],[META PARA O MÊS]]</f>
        <v>15.061726132290651</v>
      </c>
      <c r="I151" s="28">
        <f>(O151*D151)/100</f>
        <v>108341.23103537982</v>
      </c>
      <c r="J151" s="31">
        <f>1-D151</f>
        <v>0.17160506272401432</v>
      </c>
      <c r="K151" s="54">
        <f>(Tabela1[[#This Row],[INDISPONIBILIDADE]]*Tabela1[[#This Row],[REAL PARA O MÊS]])/Tabela1[[#This Row],[DISPONIBILIDADE]]</f>
        <v>2709249.4272662732</v>
      </c>
      <c r="L151" s="52">
        <f>(Tabela1[[#This Row],[QTDE PRODUZIDA]]/30)/60</f>
        <v>12.468491718695805</v>
      </c>
      <c r="M151" s="6">
        <f>(J151*I151)/D151</f>
        <v>22443.285093652448</v>
      </c>
      <c r="N151" s="6">
        <v>302.74193548387098</v>
      </c>
      <c r="O151" s="6">
        <f t="shared" si="9"/>
        <v>13078451.612903226</v>
      </c>
      <c r="P151" s="6">
        <f>220320000/Tabela1[[#This Row],[Coluna4]]</f>
        <v>13419545.884144073</v>
      </c>
      <c r="Q151" s="6">
        <v>330</v>
      </c>
      <c r="R151" s="33">
        <f>N151/Q151</f>
        <v>0.91739980449657876</v>
      </c>
      <c r="S151" s="6">
        <f>Q151*60*24*30</f>
        <v>14256000</v>
      </c>
      <c r="T151" s="14">
        <v>45.432132943527662</v>
      </c>
      <c r="U151" s="48">
        <f>(Tabela1[[#This Row],[% PPM 1]]*Tabela1[[#This Row],[META PARA O MÊS]])</f>
        <v>647.68048724293033</v>
      </c>
      <c r="V151" s="8">
        <f t="shared" si="10"/>
        <v>4.5432132943527661E-5</v>
      </c>
      <c r="W151" s="9">
        <f>O151*V151</f>
        <v>594.18195237291309</v>
      </c>
      <c r="X151" s="14">
        <v>30.65910085053202</v>
      </c>
      <c r="Y151" s="10">
        <f t="shared" si="11"/>
        <v>3.0659100850532019E-5</v>
      </c>
      <c r="Z151" s="11">
        <f>O151*Y151</f>
        <v>400.97356696880314</v>
      </c>
      <c r="AA151" s="7">
        <v>0</v>
      </c>
      <c r="AB151" s="12">
        <f t="shared" si="12"/>
        <v>0</v>
      </c>
      <c r="AC151" s="11">
        <f>O151*AB151</f>
        <v>0</v>
      </c>
      <c r="AD151" s="5" t="s">
        <v>13</v>
      </c>
    </row>
    <row r="152" spans="1:30" x14ac:dyDescent="0.25">
      <c r="A152" s="21">
        <v>45139</v>
      </c>
      <c r="B152" s="23">
        <v>1</v>
      </c>
      <c r="C152" s="5" t="s">
        <v>22</v>
      </c>
      <c r="D152" s="26">
        <v>0.76351777180406211</v>
      </c>
      <c r="E152" s="56">
        <f>((((24*D152)*30)*60)*60)*100</f>
        <v>197903806.45161289</v>
      </c>
      <c r="F152" s="56">
        <v>14.584329985722372</v>
      </c>
      <c r="G152" s="59">
        <f>Tabela1[[#This Row],[Produção mensal em milésimos]]/Tabela1[[#This Row],[REAL PARA O MÊS]]</f>
        <v>14.584329985722372</v>
      </c>
      <c r="H152" s="56">
        <f>Tabela1[[#This Row],[Produção mensal em milésimos]]/Tabela1[[#This Row],[META PARA O MÊS]]</f>
        <v>13.882141305528402</v>
      </c>
      <c r="I152" s="28">
        <f>(O152*D152)/100</f>
        <v>103606.45534035728</v>
      </c>
      <c r="J152" s="31">
        <f>1-D152</f>
        <v>0.23648222819593789</v>
      </c>
      <c r="K152" s="54">
        <f>(Tabela1[[#This Row],[INDISPONIBILIDADE]]*Tabela1[[#This Row],[REAL PARA O MÊS]])/Tabela1[[#This Row],[DISPONIBILIDADE]]</f>
        <v>4202880.3248688327</v>
      </c>
      <c r="L152" s="52">
        <f>(Tabela1[[#This Row],[QTDE PRODUZIDA]]/30)/60</f>
        <v>17.827632337794352</v>
      </c>
      <c r="M152" s="6">
        <f>(J152*I152)/D152</f>
        <v>32089.738208029834</v>
      </c>
      <c r="N152" s="6">
        <v>314.11155913978502</v>
      </c>
      <c r="O152" s="6">
        <f t="shared" si="9"/>
        <v>13569619.354838712</v>
      </c>
      <c r="P152" s="6">
        <f>220320000/Tabela1[[#This Row],[Coluna4]]</f>
        <v>15106624.727751413</v>
      </c>
      <c r="Q152" s="6">
        <v>330</v>
      </c>
      <c r="R152" s="33">
        <f>N152/Q152</f>
        <v>0.95185320951450003</v>
      </c>
      <c r="S152" s="6">
        <f>Q152*60*24*30</f>
        <v>14256000</v>
      </c>
      <c r="T152" s="14">
        <v>59.542280171619183</v>
      </c>
      <c r="U152" s="48">
        <f>(Tabela1[[#This Row],[% PPM 1]]*Tabela1[[#This Row],[META PARA O MÊS]])</f>
        <v>848.83474612660302</v>
      </c>
      <c r="V152" s="8">
        <f t="shared" si="10"/>
        <v>5.9542280171619181E-5</v>
      </c>
      <c r="W152" s="9">
        <f>O152*V152</f>
        <v>807.96607744803293</v>
      </c>
      <c r="X152" s="14">
        <v>40.076534730897521</v>
      </c>
      <c r="Y152" s="10">
        <f t="shared" si="11"/>
        <v>4.0076534730897522E-5</v>
      </c>
      <c r="Z152" s="11">
        <f>O152*Y152</f>
        <v>543.82332135925287</v>
      </c>
      <c r="AA152" s="7">
        <v>0</v>
      </c>
      <c r="AB152" s="12">
        <f t="shared" si="12"/>
        <v>0</v>
      </c>
      <c r="AC152" s="11">
        <f>O152*AB152</f>
        <v>0</v>
      </c>
      <c r="AD152" s="5" t="s">
        <v>13</v>
      </c>
    </row>
    <row r="153" spans="1:30" x14ac:dyDescent="0.25">
      <c r="A153" s="21">
        <v>45139</v>
      </c>
      <c r="B153" s="23">
        <v>1</v>
      </c>
      <c r="C153" s="5" t="s">
        <v>23</v>
      </c>
      <c r="D153" s="26">
        <v>0.83633512544802868</v>
      </c>
      <c r="E153" s="56">
        <f>((((24*D153)*30)*60)*60)*100</f>
        <v>216778064.51612902</v>
      </c>
      <c r="F153" s="56">
        <v>16.117946725380996</v>
      </c>
      <c r="G153" s="59">
        <f>Tabela1[[#This Row],[Produção mensal em milésimos]]/Tabela1[[#This Row],[REAL PARA O MÊS]]</f>
        <v>16.117946725380996</v>
      </c>
      <c r="H153" s="56">
        <f>Tabela1[[#This Row],[Produção mensal em milésimos]]/Tabela1[[#This Row],[META PARA O MÊS]]</f>
        <v>15.206093189964157</v>
      </c>
      <c r="I153" s="28">
        <f>(O153*D153)/100</f>
        <v>112482.75780437043</v>
      </c>
      <c r="J153" s="31">
        <f>1-D153</f>
        <v>0.16366487455197132</v>
      </c>
      <c r="K153" s="54">
        <f>(Tabela1[[#This Row],[INDISPONIBILIDADE]]*Tabela1[[#This Row],[REAL PARA O MÊS]])/Tabela1[[#This Row],[DISPONIBILIDADE]]</f>
        <v>2631968.9602317004</v>
      </c>
      <c r="L153" s="52">
        <f>(Tabela1[[#This Row],[QTDE PRODUZIDA]]/30)/60</f>
        <v>12.228933836281648</v>
      </c>
      <c r="M153" s="6">
        <f>(J153*I153)/D153</f>
        <v>22012.080905306968</v>
      </c>
      <c r="N153" s="6">
        <v>311.33064516129031</v>
      </c>
      <c r="O153" s="6">
        <f t="shared" si="9"/>
        <v>13449483.87096774</v>
      </c>
      <c r="P153" s="6">
        <f>220320000/Tabela1[[#This Row],[Coluna4]]</f>
        <v>13669234.906519527</v>
      </c>
      <c r="Q153" s="6">
        <v>330</v>
      </c>
      <c r="R153" s="33">
        <f>N153/Q153</f>
        <v>0.94342619745845546</v>
      </c>
      <c r="S153" s="6">
        <f>Q153*60*24*30</f>
        <v>14256000</v>
      </c>
      <c r="T153" s="14">
        <v>42.137801510323897</v>
      </c>
      <c r="U153" s="48">
        <f>(Tabela1[[#This Row],[% PPM 1]]*Tabela1[[#This Row],[META PARA O MÊS]])</f>
        <v>600.71649833117749</v>
      </c>
      <c r="V153" s="8">
        <f t="shared" si="10"/>
        <v>4.2137801510323898E-5</v>
      </c>
      <c r="W153" s="9">
        <f>O153*V153</f>
        <v>566.73168177114133</v>
      </c>
      <c r="X153" s="14">
        <v>13.52691549638573</v>
      </c>
      <c r="Y153" s="10">
        <f t="shared" si="11"/>
        <v>1.3526915496385729E-5</v>
      </c>
      <c r="Z153" s="11">
        <f>O153*Y153</f>
        <v>181.93003179258343</v>
      </c>
      <c r="AA153" s="7">
        <v>0</v>
      </c>
      <c r="AB153" s="12">
        <f t="shared" si="12"/>
        <v>0</v>
      </c>
      <c r="AC153" s="11">
        <f>O153*AB153</f>
        <v>0</v>
      </c>
      <c r="AD153" s="5" t="s">
        <v>13</v>
      </c>
    </row>
    <row r="154" spans="1:30" x14ac:dyDescent="0.25">
      <c r="A154" s="21">
        <v>45139</v>
      </c>
      <c r="B154" s="23">
        <v>1</v>
      </c>
      <c r="C154" s="5" t="s">
        <v>24</v>
      </c>
      <c r="D154" s="26">
        <v>0.90695079151732383</v>
      </c>
      <c r="E154" s="56">
        <f>((((24*D154)*30)*60)*60)*100</f>
        <v>235081645.16129032</v>
      </c>
      <c r="F154" s="56">
        <v>3.3909529991484848</v>
      </c>
      <c r="G154" s="59">
        <f>Tabela1[[#This Row],[Produção mensal em milésimos]]/Tabela1[[#This Row],[REAL PARA O MÊS]]</f>
        <v>3.3909529991484848</v>
      </c>
      <c r="H154" s="56">
        <f>Tabela1[[#This Row],[Produção mensal em milésimos]]/Tabela1[[#This Row],[META PARA O MÊS]]</f>
        <v>3.4010654681899641</v>
      </c>
      <c r="I154" s="28">
        <f>(O154*D154)/100</f>
        <v>628753.87598638574</v>
      </c>
      <c r="J154" s="31">
        <f>1-D154</f>
        <v>9.3049208482676171E-2</v>
      </c>
      <c r="K154" s="54">
        <f>(Tabela1[[#This Row],[INDISPONIBILIDADE]]*Tabela1[[#This Row],[REAL PARA O MÊS]])/Tabela1[[#This Row],[DISPONIBILIDADE]]</f>
        <v>7112559.4618286118</v>
      </c>
      <c r="L154" s="52">
        <f>(Tabela1[[#This Row],[QTDE PRODUZIDA]]/30)/60</f>
        <v>35.837452408997166</v>
      </c>
      <c r="M154" s="6">
        <f>(J154*I154)/D154</f>
        <v>64507.414336194903</v>
      </c>
      <c r="N154" s="6">
        <v>1604.7715053763441</v>
      </c>
      <c r="O154" s="6">
        <f t="shared" si="9"/>
        <v>69326129.032258064</v>
      </c>
      <c r="P154" s="6">
        <f>220320000/Tabela1[[#This Row],[Coluna4]]</f>
        <v>64972885.219973676</v>
      </c>
      <c r="Q154" s="6">
        <v>1600</v>
      </c>
      <c r="R154" s="33">
        <f>N154/Q154</f>
        <v>1.002982190860215</v>
      </c>
      <c r="S154" s="6">
        <f>Q154*60*24*30</f>
        <v>69120000</v>
      </c>
      <c r="T154" s="7">
        <v>0</v>
      </c>
      <c r="U154" s="48">
        <f>(Tabela1[[#This Row],[% PPM 1]]*Tabela1[[#This Row],[META PARA O MÊS]])</f>
        <v>0</v>
      </c>
      <c r="V154" s="8">
        <f t="shared" si="10"/>
        <v>0</v>
      </c>
      <c r="W154" s="9">
        <f>O154*V154</f>
        <v>0</v>
      </c>
      <c r="X154" s="7">
        <v>0</v>
      </c>
      <c r="Y154" s="10">
        <f t="shared" si="11"/>
        <v>0</v>
      </c>
      <c r="Z154" s="11">
        <f>O154*Y154</f>
        <v>0</v>
      </c>
      <c r="AA154" s="14">
        <v>206.26054302509101</v>
      </c>
      <c r="AB154" s="12">
        <f t="shared" si="12"/>
        <v>2.0626054302509101E-4</v>
      </c>
      <c r="AC154" s="11">
        <f>O154*AB154</f>
        <v>14299.245020021075</v>
      </c>
      <c r="AD154" s="5" t="s">
        <v>25</v>
      </c>
    </row>
    <row r="155" spans="1:30" x14ac:dyDescent="0.25">
      <c r="A155" s="21">
        <v>45139</v>
      </c>
      <c r="B155" s="23">
        <v>1</v>
      </c>
      <c r="C155" s="5" t="s">
        <v>26</v>
      </c>
      <c r="D155" s="26">
        <v>0.88115068697729992</v>
      </c>
      <c r="E155" s="56">
        <f>((((24*D155)*30)*60)*60)*100</f>
        <v>228394258.06451613</v>
      </c>
      <c r="F155" s="56">
        <v>3.3043150761648747</v>
      </c>
      <c r="G155" s="59">
        <f>Tabela1[[#This Row],[Produção mensal em milésimos]]/Tabela1[[#This Row],[REAL PARA O MÊS]]</f>
        <v>3.3043150761648747</v>
      </c>
      <c r="H155" s="56">
        <f>Tabela1[[#This Row],[Produção mensal em milésimos]]/Tabela1[[#This Row],[META PARA O MÊS]]</f>
        <v>3.3043150761648747</v>
      </c>
      <c r="I155" s="28">
        <f>(O155*D155)/100</f>
        <v>609051.3548387097</v>
      </c>
      <c r="J155" s="31">
        <f>1-D155</f>
        <v>0.11884931302270008</v>
      </c>
      <c r="K155" s="54">
        <f>(Tabela1[[#This Row],[INDISPONIBILIDADE]]*Tabela1[[#This Row],[REAL PARA O MÊS]])/Tabela1[[#This Row],[DISPONIBILIDADE]]</f>
        <v>9322882.7231688462</v>
      </c>
      <c r="L155" s="52">
        <f>(Tabela1[[#This Row],[QTDE PRODUZIDA]]/30)/60</f>
        <v>45.638136200716829</v>
      </c>
      <c r="M155" s="6">
        <f>(J155*I155)/D155</f>
        <v>82148.645161290289</v>
      </c>
      <c r="N155" s="6">
        <v>1600</v>
      </c>
      <c r="O155" s="6">
        <f t="shared" si="9"/>
        <v>69120000</v>
      </c>
      <c r="P155" s="6">
        <f>220320000/Tabela1[[#This Row],[Coluna4]]</f>
        <v>66676450.314693518</v>
      </c>
      <c r="Q155" s="6">
        <v>1600</v>
      </c>
      <c r="R155" s="33">
        <f>N155/Q155</f>
        <v>1</v>
      </c>
      <c r="S155" s="6">
        <f>Q155*60*24*30</f>
        <v>69120000</v>
      </c>
      <c r="T155" s="7">
        <v>0</v>
      </c>
      <c r="U155" s="48">
        <f>(Tabela1[[#This Row],[% PPM 1]]*Tabela1[[#This Row],[META PARA O MÊS]])</f>
        <v>0</v>
      </c>
      <c r="V155" s="8">
        <f t="shared" si="10"/>
        <v>0</v>
      </c>
      <c r="W155" s="9">
        <f>O155*V155</f>
        <v>0</v>
      </c>
      <c r="X155" s="7">
        <v>0</v>
      </c>
      <c r="Y155" s="10">
        <f t="shared" si="11"/>
        <v>0</v>
      </c>
      <c r="Z155" s="11">
        <f>O155*Y155</f>
        <v>0</v>
      </c>
      <c r="AA155" s="14">
        <v>144.26961212644329</v>
      </c>
      <c r="AB155" s="12">
        <f t="shared" si="12"/>
        <v>1.4426961212644329E-4</v>
      </c>
      <c r="AC155" s="11">
        <f>O155*AB155</f>
        <v>9971.9155901797603</v>
      </c>
      <c r="AD155" s="5" t="s">
        <v>25</v>
      </c>
    </row>
    <row r="156" spans="1:30" x14ac:dyDescent="0.25">
      <c r="A156" s="21">
        <v>45139</v>
      </c>
      <c r="B156" s="23">
        <v>1</v>
      </c>
      <c r="C156" s="5" t="s">
        <v>27</v>
      </c>
      <c r="D156" s="26">
        <v>0.95172976403823173</v>
      </c>
      <c r="E156" s="56">
        <f>((((24*D156)*30)*60)*60)*100</f>
        <v>246688354.83870968</v>
      </c>
      <c r="F156" s="56">
        <v>1.8526631888436391</v>
      </c>
      <c r="G156" s="59">
        <f>Tabela1[[#This Row],[Produção mensal em milésimos]]/Tabela1[[#This Row],[REAL PARA O MÊS]]</f>
        <v>1.8526631888436391</v>
      </c>
      <c r="H156" s="56">
        <f>Tabela1[[#This Row],[Produção mensal em milésimos]]/Tabela1[[#This Row],[META PARA O MÊS]]</f>
        <v>1.9034595280764637</v>
      </c>
      <c r="I156" s="28">
        <f>(O156*D156)/100</f>
        <v>1267260.2940212018</v>
      </c>
      <c r="J156" s="31">
        <f>1-D156</f>
        <v>4.8270235961768271E-2</v>
      </c>
      <c r="K156" s="54">
        <f>(Tabela1[[#This Row],[INDISPONIBILIDADE]]*Tabela1[[#This Row],[REAL PARA O MÊS]])/Tabela1[[#This Row],[DISPONIBILIDADE]]</f>
        <v>6753329.6049886029</v>
      </c>
      <c r="L156" s="52">
        <f>(Tabela1[[#This Row],[QTDE PRODUZIDA]]/30)/60</f>
        <v>35.70747106349004</v>
      </c>
      <c r="M156" s="6">
        <f>(J156*I156)/D156</f>
        <v>64273.447914282064</v>
      </c>
      <c r="N156" s="6">
        <v>3082.2540322580649</v>
      </c>
      <c r="O156" s="6">
        <f t="shared" si="9"/>
        <v>133153374.1935484</v>
      </c>
      <c r="P156" s="6">
        <f>220320000/Tabela1[[#This Row],[Coluna4]]</f>
        <v>118920698.22875643</v>
      </c>
      <c r="Q156" s="6">
        <v>3000</v>
      </c>
      <c r="R156" s="33">
        <f>N156/Q156</f>
        <v>1.0274180107526882</v>
      </c>
      <c r="S156" s="6">
        <f>Q156*60*24*30</f>
        <v>129600000</v>
      </c>
      <c r="T156" s="7">
        <v>0</v>
      </c>
      <c r="U156" s="48">
        <f>(Tabela1[[#This Row],[% PPM 1]]*Tabela1[[#This Row],[META PARA O MÊS]])</f>
        <v>0</v>
      </c>
      <c r="V156" s="8">
        <f t="shared" si="10"/>
        <v>0</v>
      </c>
      <c r="W156" s="9">
        <f>O156*V156</f>
        <v>0</v>
      </c>
      <c r="X156" s="7">
        <v>0</v>
      </c>
      <c r="Y156" s="10">
        <f t="shared" si="11"/>
        <v>0</v>
      </c>
      <c r="Z156" s="11">
        <f>O156*Y156</f>
        <v>0</v>
      </c>
      <c r="AA156" s="7">
        <v>0</v>
      </c>
      <c r="AB156" s="12">
        <f t="shared" si="12"/>
        <v>0</v>
      </c>
      <c r="AC156" s="11">
        <f>O156*AB156</f>
        <v>0</v>
      </c>
      <c r="AD156" s="13" t="s">
        <v>28</v>
      </c>
    </row>
    <row r="157" spans="1:30" x14ac:dyDescent="0.25">
      <c r="A157" s="21">
        <v>45139</v>
      </c>
      <c r="B157" s="23">
        <v>2</v>
      </c>
      <c r="C157" s="5" t="s">
        <v>29</v>
      </c>
      <c r="D157" s="26">
        <v>0.95541367980884107</v>
      </c>
      <c r="E157" s="56">
        <f>((((24*D157)*30)*60)*60)*100</f>
        <v>247643225.80645153</v>
      </c>
      <c r="F157" s="56">
        <v>1.6404424600854597</v>
      </c>
      <c r="G157" s="59">
        <f>Tabela1[[#This Row],[Produção mensal em milésimos]]/Tabela1[[#This Row],[REAL PARA O MÊS]]</f>
        <v>1.6404424600854597</v>
      </c>
      <c r="H157" s="56">
        <f>Tabela1[[#This Row],[Produção mensal em milésimos]]/Tabela1[[#This Row],[META PARA O MÊS]]</f>
        <v>1.6262360507384523</v>
      </c>
      <c r="I157" s="28">
        <f>(O157*D157)/100</f>
        <v>1442304.3258411374</v>
      </c>
      <c r="J157" s="31">
        <f>1-D157</f>
        <v>4.4586320191158935E-2</v>
      </c>
      <c r="K157" s="54">
        <f>(Tabela1[[#This Row],[INDISPONIBILIDADE]]*Tabela1[[#This Row],[REAL PARA O MÊS]])/Tabela1[[#This Row],[DISPONIBILIDADE]]</f>
        <v>7044912.866341155</v>
      </c>
      <c r="L157" s="52">
        <f>(Tabela1[[#This Row],[QTDE PRODUZIDA]]/30)/60</f>
        <v>37.393367364242515</v>
      </c>
      <c r="M157" s="6">
        <f>(J157*I157)/D157</f>
        <v>67308.061255636523</v>
      </c>
      <c r="N157" s="6">
        <v>3494.4731182795699</v>
      </c>
      <c r="O157" s="6">
        <f t="shared" si="9"/>
        <v>150961238.7096774</v>
      </c>
      <c r="P157" s="6">
        <f>220320000/Tabela1[[#This Row],[Coluna4]]</f>
        <v>134305228.83961582</v>
      </c>
      <c r="Q157" s="6">
        <v>3525</v>
      </c>
      <c r="R157" s="33">
        <f>N157/Q157</f>
        <v>0.99133989171051629</v>
      </c>
      <c r="S157" s="6">
        <f>Q157*60*24*30</f>
        <v>152280000</v>
      </c>
      <c r="T157" s="7">
        <v>0</v>
      </c>
      <c r="U157" s="48">
        <f>(Tabela1[[#This Row],[% PPM 1]]*Tabela1[[#This Row],[META PARA O MÊS]])</f>
        <v>0</v>
      </c>
      <c r="V157" s="8">
        <f t="shared" si="10"/>
        <v>0</v>
      </c>
      <c r="W157" s="9">
        <f>O157*V157</f>
        <v>0</v>
      </c>
      <c r="X157" s="7">
        <v>0</v>
      </c>
      <c r="Y157" s="10">
        <f t="shared" si="11"/>
        <v>0</v>
      </c>
      <c r="Z157" s="11">
        <f>O157*Y157</f>
        <v>0</v>
      </c>
      <c r="AA157" s="7">
        <v>0</v>
      </c>
      <c r="AB157" s="12">
        <f t="shared" si="12"/>
        <v>0</v>
      </c>
      <c r="AC157" s="11">
        <f>O157*AB157</f>
        <v>0</v>
      </c>
      <c r="AD157" s="13" t="s">
        <v>11</v>
      </c>
    </row>
    <row r="158" spans="1:30" x14ac:dyDescent="0.25">
      <c r="A158" s="21">
        <v>45139</v>
      </c>
      <c r="B158" s="23">
        <v>2</v>
      </c>
      <c r="C158" s="5" t="s">
        <v>30</v>
      </c>
      <c r="D158" s="26">
        <v>0.97978942652329759</v>
      </c>
      <c r="E158" s="56">
        <f>((((24*D158)*30)*60)*60)*100</f>
        <v>253961419.35483873</v>
      </c>
      <c r="F158" s="56">
        <v>0</v>
      </c>
      <c r="G158" s="59">
        <v>0</v>
      </c>
      <c r="H158" s="56">
        <f>Tabela1[[#This Row],[Produção mensal em milésimos]]/Tabela1[[#This Row],[META PARA O MÊS]]</f>
        <v>5.4432745917960972</v>
      </c>
      <c r="I158" s="28">
        <f>(O158*D158)/100</f>
        <v>0</v>
      </c>
      <c r="J158" s="31">
        <f>1-D158</f>
        <v>2.0210573476702409E-2</v>
      </c>
      <c r="K158" s="54">
        <f>(Tabela1[[#This Row],[INDISPONIBILIDADE]]*Tabela1[[#This Row],[REAL PARA O MÊS]])/Tabela1[[#This Row],[DISPONIBILIDADE]]</f>
        <v>0</v>
      </c>
      <c r="L158" s="52">
        <f>(Tabela1[[#This Row],[QTDE PRODUZIDA]]/30)/60</f>
        <v>0</v>
      </c>
      <c r="M158" s="6">
        <f>(J158*I158)/D158</f>
        <v>0</v>
      </c>
      <c r="N158" s="6">
        <v>0</v>
      </c>
      <c r="O158" s="6">
        <f t="shared" si="9"/>
        <v>0</v>
      </c>
      <c r="P158" s="6">
        <v>0</v>
      </c>
      <c r="Q158" s="6">
        <v>1080</v>
      </c>
      <c r="R158" s="33">
        <f>N158/Q158</f>
        <v>0</v>
      </c>
      <c r="S158" s="6">
        <f>Q158*60*24*30</f>
        <v>46656000</v>
      </c>
      <c r="T158" s="7">
        <v>0</v>
      </c>
      <c r="U158" s="48">
        <f>(Tabela1[[#This Row],[% PPM 1]]*Tabela1[[#This Row],[META PARA O MÊS]])</f>
        <v>0</v>
      </c>
      <c r="V158" s="8">
        <f t="shared" si="10"/>
        <v>0</v>
      </c>
      <c r="W158" s="9">
        <f>O158*V158</f>
        <v>0</v>
      </c>
      <c r="X158" s="7">
        <v>0</v>
      </c>
      <c r="Y158" s="10">
        <f t="shared" si="11"/>
        <v>0</v>
      </c>
      <c r="Z158" s="11">
        <f>O158*Y158</f>
        <v>0</v>
      </c>
      <c r="AA158" s="7">
        <v>0</v>
      </c>
      <c r="AB158" s="12">
        <f t="shared" si="12"/>
        <v>0</v>
      </c>
      <c r="AC158" s="11">
        <f>O158*AB158</f>
        <v>0</v>
      </c>
      <c r="AD158" s="13" t="s">
        <v>11</v>
      </c>
    </row>
    <row r="159" spans="1:30" x14ac:dyDescent="0.25">
      <c r="A159" s="21">
        <v>45139</v>
      </c>
      <c r="B159" s="23">
        <v>2</v>
      </c>
      <c r="C159" s="5" t="s">
        <v>31</v>
      </c>
      <c r="D159" s="26">
        <v>0.78646804062126641</v>
      </c>
      <c r="E159" s="56">
        <f>((((24*D159)*30)*60)*60)*100</f>
        <v>203852516.12903225</v>
      </c>
      <c r="F159" s="56">
        <v>15.572381163598731</v>
      </c>
      <c r="G159" s="59">
        <f>Tabela1[[#This Row],[Produção mensal em milésimos]]/Tabela1[[#This Row],[REAL PARA O MÊS]]</f>
        <v>15.572381163598731</v>
      </c>
      <c r="H159" s="56">
        <f>Tabela1[[#This Row],[Produção mensal em milésimos]]/Tabela1[[#This Row],[META PARA O MÊS]]</f>
        <v>14.299418920386662</v>
      </c>
      <c r="I159" s="28">
        <f>(O159*D159)/100</f>
        <v>102953.7405046826</v>
      </c>
      <c r="J159" s="31">
        <f>1-D159</f>
        <v>0.21353195937873359</v>
      </c>
      <c r="K159" s="54">
        <f>(Tabela1[[#This Row],[INDISPONIBILIDADE]]*Tabela1[[#This Row],[REAL PARA O MÊS]])/Tabela1[[#This Row],[DISPONIBILIDADE]]</f>
        <v>3554208.1387235392</v>
      </c>
      <c r="L159" s="52">
        <f>(Tabela1[[#This Row],[QTDE PRODUZIDA]]/30)/60</f>
        <v>15.529283949011443</v>
      </c>
      <c r="M159" s="6">
        <f>(J159*I159)/D159</f>
        <v>27952.711108220599</v>
      </c>
      <c r="N159" s="6">
        <v>303.02419354838707</v>
      </c>
      <c r="O159" s="6">
        <f t="shared" si="9"/>
        <v>13090645.16129032</v>
      </c>
      <c r="P159" s="6">
        <f>220320000/Tabela1[[#This Row],[Coluna4]]</f>
        <v>14148125.305011781</v>
      </c>
      <c r="Q159" s="6">
        <v>330</v>
      </c>
      <c r="R159" s="33">
        <f>N159/Q159</f>
        <v>0.91825513196480935</v>
      </c>
      <c r="S159" s="6">
        <f>Q159*60*24*30</f>
        <v>14256000</v>
      </c>
      <c r="T159" s="14">
        <v>44.495706421233969</v>
      </c>
      <c r="U159" s="48">
        <f>(Tabela1[[#This Row],[% PPM 1]]*Tabela1[[#This Row],[META PARA O MÊS]])</f>
        <v>634.3307907411114</v>
      </c>
      <c r="V159" s="8">
        <f t="shared" si="10"/>
        <v>4.4495706421233968E-5</v>
      </c>
      <c r="W159" s="9">
        <f>O159*V159</f>
        <v>582.47750396132108</v>
      </c>
      <c r="X159" s="14">
        <v>70.391590989711929</v>
      </c>
      <c r="Y159" s="10">
        <f t="shared" si="11"/>
        <v>7.0391590989711932E-5</v>
      </c>
      <c r="Z159" s="11">
        <f>O159*Y159</f>
        <v>921.47133998499976</v>
      </c>
      <c r="AA159" s="7">
        <v>0</v>
      </c>
      <c r="AB159" s="12">
        <f t="shared" si="12"/>
        <v>0</v>
      </c>
      <c r="AC159" s="11">
        <f>O159*AB159</f>
        <v>0</v>
      </c>
      <c r="AD159" s="5" t="s">
        <v>13</v>
      </c>
    </row>
    <row r="160" spans="1:30" x14ac:dyDescent="0.25">
      <c r="A160" s="21">
        <v>45139</v>
      </c>
      <c r="B160" s="23">
        <v>2</v>
      </c>
      <c r="C160" s="5" t="s">
        <v>32</v>
      </c>
      <c r="D160" s="26">
        <v>0.72380189665471928</v>
      </c>
      <c r="E160" s="56">
        <f>((((24*D160)*30)*60)*60)*100</f>
        <v>187609451.61290324</v>
      </c>
      <c r="F160" s="56">
        <v>14.398305147686845</v>
      </c>
      <c r="G160" s="59">
        <f>Tabela1[[#This Row],[Produção mensal em milésimos]]/Tabela1[[#This Row],[REAL PARA O MÊS]]</f>
        <v>14.398305147686845</v>
      </c>
      <c r="H160" s="56">
        <f>Tabela1[[#This Row],[Produção mensal em milésimos]]/Tabela1[[#This Row],[META PARA O MÊS]]</f>
        <v>13.160034484631259</v>
      </c>
      <c r="I160" s="28">
        <f>(O160*D160)/100</f>
        <v>94311.153649627144</v>
      </c>
      <c r="J160" s="31">
        <f>1-D160</f>
        <v>0.27619810334528072</v>
      </c>
      <c r="K160" s="54">
        <f>(Tabela1[[#This Row],[INDISPONIBILIDADE]]*Tabela1[[#This Row],[REAL PARA O MÊS]])/Tabela1[[#This Row],[DISPONIBILIDADE]]</f>
        <v>4972151.0728363832</v>
      </c>
      <c r="L160" s="52">
        <f>(Tabela1[[#This Row],[QTDE PRODUZIDA]]/30)/60</f>
        <v>19.993624316515398</v>
      </c>
      <c r="M160" s="6">
        <f>(J160*I160)/D160</f>
        <v>35988.523769727712</v>
      </c>
      <c r="N160" s="6">
        <v>301.61962365591398</v>
      </c>
      <c r="O160" s="6">
        <f t="shared" si="9"/>
        <v>13029967.741935486</v>
      </c>
      <c r="P160" s="6">
        <f>220320000/Tabela1[[#This Row],[Coluna4]]</f>
        <v>15301800.99255609</v>
      </c>
      <c r="Q160" s="6">
        <v>330</v>
      </c>
      <c r="R160" s="33">
        <f>N160/Q160</f>
        <v>0.91399885956337568</v>
      </c>
      <c r="S160" s="6">
        <f>Q160*60*24*30</f>
        <v>14256000</v>
      </c>
      <c r="T160" s="14">
        <v>109.0941711619636</v>
      </c>
      <c r="U160" s="48">
        <f>(Tabela1[[#This Row],[% PPM 1]]*Tabela1[[#This Row],[META PARA O MÊS]])</f>
        <v>1555.2465040849531</v>
      </c>
      <c r="V160" s="8">
        <f t="shared" si="10"/>
        <v>1.090941711619636E-4</v>
      </c>
      <c r="W160" s="9">
        <f>O160*V160</f>
        <v>1421.4935310735743</v>
      </c>
      <c r="X160" s="14">
        <v>67.471897023865012</v>
      </c>
      <c r="Y160" s="10">
        <f t="shared" si="11"/>
        <v>6.747189702386501E-5</v>
      </c>
      <c r="Z160" s="11">
        <f>O160*Y160</f>
        <v>879.15664170815398</v>
      </c>
      <c r="AA160" s="7">
        <v>0</v>
      </c>
      <c r="AB160" s="12">
        <f t="shared" si="12"/>
        <v>0</v>
      </c>
      <c r="AC160" s="11">
        <f>O160*AB160</f>
        <v>0</v>
      </c>
      <c r="AD160" s="5" t="s">
        <v>13</v>
      </c>
    </row>
    <row r="161" spans="1:30" x14ac:dyDescent="0.25">
      <c r="A161" s="21">
        <v>45139</v>
      </c>
      <c r="B161" s="23">
        <v>2</v>
      </c>
      <c r="C161" s="5" t="s">
        <v>33</v>
      </c>
      <c r="D161" s="26">
        <v>0.73900350955794514</v>
      </c>
      <c r="E161" s="56">
        <f>((((24*D161)*30)*60)*60)*100</f>
        <v>191549709.67741936</v>
      </c>
      <c r="F161" s="56">
        <v>14.586949953203186</v>
      </c>
      <c r="G161" s="59">
        <f>Tabela1[[#This Row],[Produção mensal em milésimos]]/Tabela1[[#This Row],[REAL PARA O MÊS]]</f>
        <v>14.586949953203186</v>
      </c>
      <c r="H161" s="56">
        <f>Tabela1[[#This Row],[Produção mensal em milésimos]]/Tabela1[[#This Row],[META PARA O MÊS]]</f>
        <v>13.436427446508093</v>
      </c>
      <c r="I161" s="28">
        <f>(O161*D161)/100</f>
        <v>97042.841828173783</v>
      </c>
      <c r="J161" s="31">
        <f>1-D161</f>
        <v>0.26099649044205486</v>
      </c>
      <c r="K161" s="54">
        <f>(Tabela1[[#This Row],[INDISPONIBILIDADE]]*Tabela1[[#This Row],[REAL PARA O MÊS]])/Tabela1[[#This Row],[DISPONIBILIDADE]]</f>
        <v>4637726.9092998505</v>
      </c>
      <c r="L161" s="52">
        <f>(Tabela1[[#This Row],[QTDE PRODUZIDA]]/30)/60</f>
        <v>19.040535901910619</v>
      </c>
      <c r="M161" s="6">
        <f>(J161*I161)/D161</f>
        <v>34272.964623439111</v>
      </c>
      <c r="N161" s="6">
        <v>303.97177419354841</v>
      </c>
      <c r="O161" s="6">
        <f t="shared" si="9"/>
        <v>13131580.645161292</v>
      </c>
      <c r="P161" s="6">
        <f>220320000/Tabela1[[#This Row],[Coluna4]]</f>
        <v>15103911.421291972</v>
      </c>
      <c r="Q161" s="6">
        <v>330</v>
      </c>
      <c r="R161" s="33">
        <f>N161/Q161</f>
        <v>0.92112658846529827</v>
      </c>
      <c r="S161" s="6">
        <f>Q161*60*24*30</f>
        <v>14256000</v>
      </c>
      <c r="T161" s="14">
        <v>42.035710509663787</v>
      </c>
      <c r="U161" s="48">
        <f>(Tabela1[[#This Row],[% PPM 1]]*Tabela1[[#This Row],[META PARA O MÊS]])</f>
        <v>599.26108902576698</v>
      </c>
      <c r="V161" s="8">
        <f t="shared" si="10"/>
        <v>4.2035710509663785E-5</v>
      </c>
      <c r="W161" s="9">
        <f>O161*V161</f>
        <v>551.99532253430402</v>
      </c>
      <c r="X161" s="14">
        <v>67.214460967228902</v>
      </c>
      <c r="Y161" s="10">
        <f t="shared" si="11"/>
        <v>6.7214460967228903E-5</v>
      </c>
      <c r="Z161" s="11">
        <f>O161*Y161</f>
        <v>882.63211471221223</v>
      </c>
      <c r="AA161" s="7">
        <v>0</v>
      </c>
      <c r="AB161" s="12">
        <f t="shared" si="12"/>
        <v>0</v>
      </c>
      <c r="AC161" s="11">
        <f>O161*AB161</f>
        <v>0</v>
      </c>
      <c r="AD161" s="5" t="s">
        <v>13</v>
      </c>
    </row>
    <row r="162" spans="1:30" x14ac:dyDescent="0.25">
      <c r="A162" s="21">
        <v>45139</v>
      </c>
      <c r="B162" s="23">
        <v>2</v>
      </c>
      <c r="C162" s="5" t="s">
        <v>34</v>
      </c>
      <c r="D162" s="26">
        <v>0.72897177419354842</v>
      </c>
      <c r="E162" s="56">
        <f>((((24*D162)*30)*60)*60)*100</f>
        <v>188949483.87096775</v>
      </c>
      <c r="F162" s="56">
        <v>14.419541375872381</v>
      </c>
      <c r="G162" s="59">
        <f>Tabela1[[#This Row],[Produção mensal em milésimos]]/Tabela1[[#This Row],[REAL PARA O MÊS]]</f>
        <v>14.419541375872381</v>
      </c>
      <c r="H162" s="56">
        <f>Tabela1[[#This Row],[Produção mensal em milésimos]]/Tabela1[[#This Row],[META PARA O MÊS]]</f>
        <v>13.254032258064516</v>
      </c>
      <c r="I162" s="28">
        <f>(O162*D162)/100</f>
        <v>95522.344920655582</v>
      </c>
      <c r="J162" s="31">
        <f>1-D162</f>
        <v>0.27102822580645158</v>
      </c>
      <c r="K162" s="54">
        <f>(Tabela1[[#This Row],[INDISPONIBILIDADE]]*Tabela1[[#This Row],[REAL PARA O MÊS]])/Tabela1[[#This Row],[DISPONIBILIDADE]]</f>
        <v>4871896.7058535935</v>
      </c>
      <c r="L162" s="52">
        <f>(Tabela1[[#This Row],[QTDE PRODUZIDA]]/30)/60</f>
        <v>19.73041769640999</v>
      </c>
      <c r="M162" s="6">
        <f>(J162*I162)/D162</f>
        <v>35514.751853537986</v>
      </c>
      <c r="N162" s="6">
        <v>303.32661290322579</v>
      </c>
      <c r="O162" s="6">
        <f t="shared" si="9"/>
        <v>13103709.677419357</v>
      </c>
      <c r="P162" s="6">
        <f>220320000/Tabela1[[#This Row],[Coluna4]]</f>
        <v>15279265.425782008</v>
      </c>
      <c r="Q162" s="6">
        <v>330</v>
      </c>
      <c r="R162" s="33">
        <f>N162/Q162</f>
        <v>0.91917155425219943</v>
      </c>
      <c r="S162" s="6">
        <f>Q162*60*24*30</f>
        <v>14256000</v>
      </c>
      <c r="T162" s="14">
        <v>34.534444867830842</v>
      </c>
      <c r="U162" s="48">
        <f>(Tabela1[[#This Row],[% PPM 1]]*Tabela1[[#This Row],[META PARA O MÊS]])</f>
        <v>492.32304603579655</v>
      </c>
      <c r="V162" s="8">
        <f t="shared" si="10"/>
        <v>3.4534444867830845E-5</v>
      </c>
      <c r="W162" s="9">
        <f>O162*V162</f>
        <v>452.52933941890029</v>
      </c>
      <c r="X162" s="14">
        <v>53.661214333090989</v>
      </c>
      <c r="Y162" s="10">
        <f t="shared" si="11"/>
        <v>5.3661214333090989E-5</v>
      </c>
      <c r="Z162" s="11">
        <f>O162*Y162</f>
        <v>703.1609735585987</v>
      </c>
      <c r="AA162" s="7">
        <v>0</v>
      </c>
      <c r="AB162" s="12">
        <f t="shared" si="12"/>
        <v>0</v>
      </c>
      <c r="AC162" s="11">
        <f>O162*AB162</f>
        <v>0</v>
      </c>
      <c r="AD162" s="5" t="s">
        <v>13</v>
      </c>
    </row>
    <row r="163" spans="1:30" x14ac:dyDescent="0.25">
      <c r="A163" s="21">
        <v>45139</v>
      </c>
      <c r="B163" s="23">
        <v>2</v>
      </c>
      <c r="C163" s="5" t="s">
        <v>35</v>
      </c>
      <c r="D163" s="26">
        <v>0.71857750896057349</v>
      </c>
      <c r="E163" s="56">
        <f>((((24*D163)*30)*60)*60)*100</f>
        <v>186255290.32258064</v>
      </c>
      <c r="F163" s="56">
        <v>13.309530724866187</v>
      </c>
      <c r="G163" s="59">
        <f>Tabela1[[#This Row],[Produção mensal em milésimos]]/Tabela1[[#This Row],[REAL PARA O MÊS]]</f>
        <v>13.309530724866187</v>
      </c>
      <c r="H163" s="56">
        <f>Tabela1[[#This Row],[Produção mensal em milésimos]]/Tabela1[[#This Row],[META PARA O MÊS]]</f>
        <v>11.652608253414705</v>
      </c>
      <c r="I163" s="28">
        <f>(O163*D163)/100</f>
        <v>100558.66380072842</v>
      </c>
      <c r="J163" s="31">
        <f>1-D163</f>
        <v>0.28142249103942651</v>
      </c>
      <c r="K163" s="54">
        <f>(Tabela1[[#This Row],[INDISPONIBILIDADE]]*Tabela1[[#This Row],[REAL PARA O MÊS]])/Tabela1[[#This Row],[DISPONIBILIDADE]]</f>
        <v>5480637.2354764398</v>
      </c>
      <c r="L163" s="52">
        <f>(Tabela1[[#This Row],[QTDE PRODUZIDA]]/30)/60</f>
        <v>21.879236956584577</v>
      </c>
      <c r="M163" s="6">
        <f>(J163*I163)/D163</f>
        <v>39382.626521852239</v>
      </c>
      <c r="N163" s="6">
        <v>323.93817204301081</v>
      </c>
      <c r="O163" s="6">
        <f t="shared" si="9"/>
        <v>13994129.032258065</v>
      </c>
      <c r="P163" s="6">
        <f>220320000/Tabela1[[#This Row],[Coluna4]]</f>
        <v>16553551.327574329</v>
      </c>
      <c r="Q163" s="6">
        <v>370</v>
      </c>
      <c r="R163" s="33">
        <f>N163/Q163</f>
        <v>0.87550857308921837</v>
      </c>
      <c r="S163" s="6">
        <f>Q163*60*24*30</f>
        <v>15984000</v>
      </c>
      <c r="T163" s="14">
        <v>42.837867843002712</v>
      </c>
      <c r="U163" s="48">
        <f>(Tabela1[[#This Row],[% PPM 1]]*Tabela1[[#This Row],[META PARA O MÊS]])</f>
        <v>684.72047960255532</v>
      </c>
      <c r="V163" s="8">
        <f t="shared" si="10"/>
        <v>4.2837867843002712E-5</v>
      </c>
      <c r="W163" s="9">
        <f>O163*V163</f>
        <v>599.47865006179848</v>
      </c>
      <c r="X163" s="14">
        <v>50.024794898340907</v>
      </c>
      <c r="Y163" s="10">
        <f t="shared" si="11"/>
        <v>5.002479489834091E-5</v>
      </c>
      <c r="Z163" s="11">
        <f>O163*Y163</f>
        <v>700.05343461962764</v>
      </c>
      <c r="AA163" s="7">
        <v>0</v>
      </c>
      <c r="AB163" s="12">
        <f t="shared" si="12"/>
        <v>0</v>
      </c>
      <c r="AC163" s="11">
        <f>O163*AB163</f>
        <v>0</v>
      </c>
      <c r="AD163" s="5" t="s">
        <v>13</v>
      </c>
    </row>
    <row r="164" spans="1:30" x14ac:dyDescent="0.25">
      <c r="A164" s="21">
        <v>45139</v>
      </c>
      <c r="B164" s="23">
        <v>2</v>
      </c>
      <c r="C164" s="5" t="s">
        <v>36</v>
      </c>
      <c r="D164" s="26">
        <v>0.63756608422939054</v>
      </c>
      <c r="E164" s="56">
        <f>((((24*D164)*30)*60)*60)*100</f>
        <v>165257129.032258</v>
      </c>
      <c r="F164" s="56">
        <v>12.569203388183748</v>
      </c>
      <c r="G164" s="59">
        <f>Tabela1[[#This Row],[Produção mensal em milésimos]]/Tabela1[[#This Row],[REAL PARA O MÊS]]</f>
        <v>12.569203388183748</v>
      </c>
      <c r="H164" s="56">
        <f>Tabela1[[#This Row],[Produção mensal em milésimos]]/Tabela1[[#This Row],[META PARA O MÊS]]</f>
        <v>10.338909473990116</v>
      </c>
      <c r="I164" s="28">
        <f>(O164*D164)/100</f>
        <v>83825.790222424548</v>
      </c>
      <c r="J164" s="31">
        <f>1-D164</f>
        <v>0.36243391577060946</v>
      </c>
      <c r="K164" s="54">
        <f>(Tabela1[[#This Row],[INDISPONIBILIDADE]]*Tabela1[[#This Row],[REAL PARA O MÊS]])/Tabela1[[#This Row],[DISPONIBILIDADE]]</f>
        <v>7474051.3035263028</v>
      </c>
      <c r="L164" s="52">
        <f>(Tabela1[[#This Row],[QTDE PRODUZIDA]]/30)/60</f>
        <v>26.473342349549096</v>
      </c>
      <c r="M164" s="6">
        <f>(J164*I164)/D164</f>
        <v>47652.016229188368</v>
      </c>
      <c r="N164" s="6">
        <v>304.34677419354841</v>
      </c>
      <c r="O164" s="6">
        <f t="shared" si="9"/>
        <v>13147780.645161292</v>
      </c>
      <c r="P164" s="6">
        <f>220320000/Tabela1[[#This Row],[Coluna4]]</f>
        <v>17528557.156384457</v>
      </c>
      <c r="Q164" s="6">
        <v>370</v>
      </c>
      <c r="R164" s="33">
        <f>N164/Q164</f>
        <v>0.82255884917175248</v>
      </c>
      <c r="S164" s="6">
        <f>Q164*60*24*30</f>
        <v>15984000</v>
      </c>
      <c r="T164" s="14">
        <v>91.865029666180078</v>
      </c>
      <c r="U164" s="48">
        <f>(Tabela1[[#This Row],[% PPM 1]]*Tabela1[[#This Row],[META PARA O MÊS]])</f>
        <v>1468.3706341842224</v>
      </c>
      <c r="V164" s="8">
        <f t="shared" si="10"/>
        <v>9.1865029666180078E-5</v>
      </c>
      <c r="W164" s="9">
        <f>O164*V164</f>
        <v>1207.8212590121702</v>
      </c>
      <c r="X164" s="14">
        <v>125.99245891132639</v>
      </c>
      <c r="Y164" s="10">
        <f t="shared" si="11"/>
        <v>1.259924589113264E-4</v>
      </c>
      <c r="Z164" s="11">
        <f>O164*Y164</f>
        <v>1656.5212127106165</v>
      </c>
      <c r="AA164" s="7">
        <v>0</v>
      </c>
      <c r="AB164" s="12">
        <f t="shared" si="12"/>
        <v>0</v>
      </c>
      <c r="AC164" s="11">
        <f>O164*AB164</f>
        <v>0</v>
      </c>
      <c r="AD164" s="5" t="s">
        <v>13</v>
      </c>
    </row>
    <row r="165" spans="1:30" x14ac:dyDescent="0.25">
      <c r="A165" s="21">
        <v>45139</v>
      </c>
      <c r="B165" s="23">
        <v>2</v>
      </c>
      <c r="C165" s="5" t="s">
        <v>37</v>
      </c>
      <c r="D165" s="26">
        <v>0.62321273894862605</v>
      </c>
      <c r="E165" s="56">
        <f>((((24*D165)*30)*60)*60)*100</f>
        <v>161536741.93548387</v>
      </c>
      <c r="F165" s="56">
        <v>13.36854843618354</v>
      </c>
      <c r="G165" s="59">
        <f>Tabela1[[#This Row],[Produção mensal em milésimos]]/Tabela1[[#This Row],[REAL PARA O MÊS]]</f>
        <v>13.36854843618354</v>
      </c>
      <c r="H165" s="56">
        <f>Tabela1[[#This Row],[Produção mensal em milésimos]]/Tabela1[[#This Row],[META PARA O MÊS]]</f>
        <v>10.106152523491234</v>
      </c>
      <c r="I165" s="28">
        <f>(O165*D165)/100</f>
        <v>75304.926232656944</v>
      </c>
      <c r="J165" s="31">
        <f>1-D165</f>
        <v>0.37678726105137395</v>
      </c>
      <c r="K165" s="54">
        <f>(Tabela1[[#This Row],[INDISPONIBILIDADE]]*Tabela1[[#This Row],[REAL PARA O MÊS]])/Tabela1[[#This Row],[DISPONIBILIDADE]]</f>
        <v>7305449.6926666386</v>
      </c>
      <c r="L165" s="52">
        <f>(Tabela1[[#This Row],[QTDE PRODUZIDA]]/30)/60</f>
        <v>25.293607290100969</v>
      </c>
      <c r="M165" s="6">
        <f>(J165*I165)/D165</f>
        <v>45528.493122181746</v>
      </c>
      <c r="N165" s="6">
        <v>279.70698924731181</v>
      </c>
      <c r="O165" s="6">
        <f t="shared" si="9"/>
        <v>12083341.935483869</v>
      </c>
      <c r="P165" s="6">
        <f>220320000/Tabela1[[#This Row],[Coluna4]]</f>
        <v>16480472.883927934</v>
      </c>
      <c r="Q165" s="6">
        <v>370</v>
      </c>
      <c r="R165" s="33">
        <f>N165/Q165</f>
        <v>0.75596483580354545</v>
      </c>
      <c r="S165" s="6">
        <f>Q165*60*24*30</f>
        <v>15984000</v>
      </c>
      <c r="T165" s="14">
        <v>83.032735062707502</v>
      </c>
      <c r="U165" s="48">
        <f>(Tabela1[[#This Row],[% PPM 1]]*Tabela1[[#This Row],[META PARA O MÊS]])</f>
        <v>1327.1952372423168</v>
      </c>
      <c r="V165" s="8">
        <f t="shared" si="10"/>
        <v>8.3032735062707507E-5</v>
      </c>
      <c r="W165" s="9">
        <f>O165*V165</f>
        <v>1003.3129296011355</v>
      </c>
      <c r="X165" s="14">
        <v>121.4218956891021</v>
      </c>
      <c r="Y165" s="10">
        <f t="shared" si="11"/>
        <v>1.214218956891021E-4</v>
      </c>
      <c r="Z165" s="11">
        <f>O165*Y165</f>
        <v>1467.1822840660755</v>
      </c>
      <c r="AA165" s="7">
        <v>0</v>
      </c>
      <c r="AB165" s="12">
        <f t="shared" si="12"/>
        <v>0</v>
      </c>
      <c r="AC165" s="11">
        <f>O165*AB165</f>
        <v>0</v>
      </c>
      <c r="AD165" s="5" t="s">
        <v>13</v>
      </c>
    </row>
    <row r="166" spans="1:30" x14ac:dyDescent="0.25">
      <c r="A166" s="21">
        <v>45139</v>
      </c>
      <c r="B166" s="23">
        <v>2</v>
      </c>
      <c r="C166" s="5" t="s">
        <v>38</v>
      </c>
      <c r="D166" s="26">
        <v>0.62769862604540028</v>
      </c>
      <c r="E166" s="56">
        <f>((((24*D166)*30)*60)*60)*100</f>
        <v>162699483.87096778</v>
      </c>
      <c r="F166" s="56">
        <v>12.691693314853232</v>
      </c>
      <c r="G166" s="59">
        <f>Tabela1[[#This Row],[Produção mensal em milésimos]]/Tabela1[[#This Row],[REAL PARA O MÊS]]</f>
        <v>12.691693314853232</v>
      </c>
      <c r="H166" s="56">
        <f>Tabela1[[#This Row],[Produção mensal em milésimos]]/Tabela1[[#This Row],[META PARA O MÊS]]</f>
        <v>10.178896638574059</v>
      </c>
      <c r="I166" s="28">
        <f>(O166*D166)/100</f>
        <v>80466.99518383629</v>
      </c>
      <c r="J166" s="31">
        <f>1-D166</f>
        <v>0.37230137395459972</v>
      </c>
      <c r="K166" s="54">
        <f>(Tabela1[[#This Row],[INDISPONIBILIDADE]]*Tabela1[[#This Row],[REAL PARA O MÊS]])/Tabela1[[#This Row],[DISPONIBILIDADE]]</f>
        <v>7603439.0159819433</v>
      </c>
      <c r="L166" s="52">
        <f>(Tabela1[[#This Row],[QTDE PRODUZIDA]]/30)/60</f>
        <v>26.514823464176978</v>
      </c>
      <c r="M166" s="6">
        <f>(J166*I166)/D166</f>
        <v>47726.682235518558</v>
      </c>
      <c r="N166" s="6">
        <v>296.74462365591398</v>
      </c>
      <c r="O166" s="6">
        <f t="shared" si="9"/>
        <v>12819367.741935486</v>
      </c>
      <c r="P166" s="6">
        <f>220320000/Tabela1[[#This Row],[Coluna4]]</f>
        <v>17359385.744229812</v>
      </c>
      <c r="Q166" s="6">
        <v>370</v>
      </c>
      <c r="R166" s="33">
        <f>N166/Q166</f>
        <v>0.80201249636733507</v>
      </c>
      <c r="S166" s="6">
        <f>Q166*60*24*30</f>
        <v>15984000</v>
      </c>
      <c r="T166" s="14">
        <v>65.193426922119528</v>
      </c>
      <c r="U166" s="48">
        <f>(Tabela1[[#This Row],[% PPM 1]]*Tabela1[[#This Row],[META PARA O MÊS]])</f>
        <v>1042.0517359231587</v>
      </c>
      <c r="V166" s="8">
        <f t="shared" si="10"/>
        <v>6.5193426922119534E-5</v>
      </c>
      <c r="W166" s="9">
        <f>O166*V166</f>
        <v>835.73851407164761</v>
      </c>
      <c r="X166" s="14">
        <v>120.7414805206456</v>
      </c>
      <c r="Y166" s="10">
        <f t="shared" si="11"/>
        <v>1.207414805206456E-4</v>
      </c>
      <c r="Z166" s="11">
        <f>O166*Y166</f>
        <v>1547.829440499896</v>
      </c>
      <c r="AA166" s="7">
        <v>0</v>
      </c>
      <c r="AB166" s="12">
        <f t="shared" si="12"/>
        <v>0</v>
      </c>
      <c r="AC166" s="11">
        <f>O166*AB166</f>
        <v>0</v>
      </c>
      <c r="AD166" s="5" t="s">
        <v>13</v>
      </c>
    </row>
    <row r="167" spans="1:30" x14ac:dyDescent="0.25">
      <c r="A167" s="21">
        <v>45139</v>
      </c>
      <c r="B167" s="23">
        <v>2</v>
      </c>
      <c r="C167" s="5" t="s">
        <v>39</v>
      </c>
      <c r="D167" s="26">
        <v>0.83016539725209093</v>
      </c>
      <c r="E167" s="56">
        <f>((((24*D167)*30)*60)*60)*100</f>
        <v>215178870.967742</v>
      </c>
      <c r="F167" s="56">
        <v>16.076430311837992</v>
      </c>
      <c r="G167" s="59">
        <f>Tabela1[[#This Row],[Produção mensal em milésimos]]/Tabela1[[#This Row],[REAL PARA O MÊS]]</f>
        <v>16.076430311837992</v>
      </c>
      <c r="H167" s="56">
        <f>Tabela1[[#This Row],[Produção mensal em milésimos]]/Tabela1[[#This Row],[META PARA O MÊS]]</f>
        <v>15.093916313674383</v>
      </c>
      <c r="I167" s="28">
        <f>(O167*D167)/100</f>
        <v>111115.49605987687</v>
      </c>
      <c r="J167" s="31">
        <f>1-D167</f>
        <v>0.16983460274790907</v>
      </c>
      <c r="K167" s="54">
        <f>(Tabela1[[#This Row],[INDISPONIBILIDADE]]*Tabela1[[#This Row],[REAL PARA O MÊS]])/Tabela1[[#This Row],[DISPONIBILIDADE]]</f>
        <v>2738240.2796124937</v>
      </c>
      <c r="L167" s="52">
        <f>(Tabela1[[#This Row],[QTDE PRODUZIDA]]/30)/60</f>
        <v>12.628846274978791</v>
      </c>
      <c r="M167" s="6">
        <f>(J167*I167)/D167</f>
        <v>22731.923294961824</v>
      </c>
      <c r="N167" s="6">
        <v>309.83198924731181</v>
      </c>
      <c r="O167" s="6">
        <f t="shared" si="9"/>
        <v>13384741.935483869</v>
      </c>
      <c r="P167" s="6">
        <f>220320000/Tabela1[[#This Row],[Coluna4]]</f>
        <v>13704534.882831907</v>
      </c>
      <c r="Q167" s="6">
        <v>330</v>
      </c>
      <c r="R167" s="33">
        <f>N167/Q167</f>
        <v>0.93888481590094486</v>
      </c>
      <c r="S167" s="6">
        <f>Q167*60*24*30</f>
        <v>14256000</v>
      </c>
      <c r="T167" s="14">
        <v>49.387892725606477</v>
      </c>
      <c r="U167" s="48">
        <f>(Tabela1[[#This Row],[% PPM 1]]*Tabela1[[#This Row],[META PARA O MÊS]])</f>
        <v>704.07379869624594</v>
      </c>
      <c r="V167" s="8">
        <f t="shared" si="10"/>
        <v>4.9387892725606478E-5</v>
      </c>
      <c r="W167" s="9">
        <f>O167*V167</f>
        <v>661.04419886960375</v>
      </c>
      <c r="X167" s="14">
        <v>16.318537859007829</v>
      </c>
      <c r="Y167" s="10">
        <f t="shared" si="11"/>
        <v>1.6318537859007829E-5</v>
      </c>
      <c r="Z167" s="11">
        <f>O167*Y167</f>
        <v>218.41941800724325</v>
      </c>
      <c r="AA167" s="7">
        <v>0</v>
      </c>
      <c r="AB167" s="12">
        <f t="shared" si="12"/>
        <v>0</v>
      </c>
      <c r="AC167" s="11">
        <f>O167*AB167</f>
        <v>0</v>
      </c>
      <c r="AD167" s="5" t="s">
        <v>13</v>
      </c>
    </row>
    <row r="168" spans="1:30" x14ac:dyDescent="0.25">
      <c r="A168" s="21">
        <v>45139</v>
      </c>
      <c r="B168" s="23">
        <v>2</v>
      </c>
      <c r="C168" s="5" t="s">
        <v>40</v>
      </c>
      <c r="D168" s="26">
        <v>0.73565748207885318</v>
      </c>
      <c r="E168" s="56">
        <f>((((24*D168)*30)*60)*60)*100</f>
        <v>190682419.35483873</v>
      </c>
      <c r="F168" s="56">
        <v>14.033781329458771</v>
      </c>
      <c r="G168" s="59">
        <f>Tabela1[[#This Row],[Produção mensal em milésimos]]/Tabela1[[#This Row],[REAL PARA O MÊS]]</f>
        <v>14.033781329458771</v>
      </c>
      <c r="H168" s="56">
        <f>Tabela1[[#This Row],[Produção mensal em milésimos]]/Tabela1[[#This Row],[META PARA O MÊS]]</f>
        <v>13.375590583251874</v>
      </c>
      <c r="I168" s="28">
        <f>(O168*D168)/100</f>
        <v>99956.629796436042</v>
      </c>
      <c r="J168" s="31">
        <f>1-D168</f>
        <v>0.26434251792114682</v>
      </c>
      <c r="K168" s="54">
        <f>(Tabela1[[#This Row],[INDISPONIBILIDADE]]*Tabela1[[#This Row],[REAL PARA O MÊS]])/Tabela1[[#This Row],[DISPONIBILIDADE]]</f>
        <v>4882332.0697846236</v>
      </c>
      <c r="L168" s="52">
        <f>(Tabela1[[#This Row],[QTDE PRODUZIDA]]/30)/60</f>
        <v>19.954022872947732</v>
      </c>
      <c r="M168" s="6">
        <f>(J168*I168)/D168</f>
        <v>35917.241171305919</v>
      </c>
      <c r="N168" s="6">
        <v>314.52284946236563</v>
      </c>
      <c r="O168" s="6">
        <f t="shared" si="9"/>
        <v>13587387.096774196</v>
      </c>
      <c r="P168" s="6">
        <f>220320000/Tabela1[[#This Row],[Coluna4]]</f>
        <v>15699261.291574998</v>
      </c>
      <c r="Q168" s="6">
        <v>330</v>
      </c>
      <c r="R168" s="33">
        <f>N168/Q168</f>
        <v>0.95309954382535034</v>
      </c>
      <c r="S168" s="6">
        <f>Q168*60*24*30</f>
        <v>14256000</v>
      </c>
      <c r="T168" s="14">
        <v>50.117490755242571</v>
      </c>
      <c r="U168" s="48">
        <f>(Tabela1[[#This Row],[% PPM 1]]*Tabela1[[#This Row],[META PARA O MÊS]])</f>
        <v>714.47494820673808</v>
      </c>
      <c r="V168" s="8">
        <f t="shared" si="10"/>
        <v>5.011749075524257E-5</v>
      </c>
      <c r="W168" s="9">
        <f>O168*V168</f>
        <v>680.96574721048296</v>
      </c>
      <c r="X168" s="14">
        <v>25.83696728375859</v>
      </c>
      <c r="Y168" s="10">
        <f t="shared" si="11"/>
        <v>2.5836967283758588E-5</v>
      </c>
      <c r="Z168" s="11">
        <f>O168*Y168</f>
        <v>351.05687589111852</v>
      </c>
      <c r="AA168" s="7">
        <v>0</v>
      </c>
      <c r="AB168" s="12">
        <f t="shared" si="12"/>
        <v>0</v>
      </c>
      <c r="AC168" s="11">
        <f>O168*AB168</f>
        <v>0</v>
      </c>
      <c r="AD168" s="5" t="s">
        <v>13</v>
      </c>
    </row>
    <row r="169" spans="1:30" x14ac:dyDescent="0.25">
      <c r="A169" s="21">
        <v>45139</v>
      </c>
      <c r="B169" s="23">
        <v>2</v>
      </c>
      <c r="C169" s="5" t="s">
        <v>41</v>
      </c>
      <c r="D169" s="26">
        <v>0.82095616786140979</v>
      </c>
      <c r="E169" s="56">
        <f>((((24*D169)*30)*60)*60)*100</f>
        <v>212791838.70967743</v>
      </c>
      <c r="F169" s="56">
        <v>23.132386513071381</v>
      </c>
      <c r="G169" s="59">
        <f>Tabela1[[#This Row],[Produção mensal em milésimos]]/Tabela1[[#This Row],[REAL PARA O MÊS]]</f>
        <v>23.132386513071381</v>
      </c>
      <c r="H169" s="56">
        <f>Tabela1[[#This Row],[Produção mensal em milésimos]]/Tabela1[[#This Row],[META PARA O MÊS]]</f>
        <v>22.38971366894754</v>
      </c>
      <c r="I169" s="28">
        <f>(O169*D169)/100</f>
        <v>75518.698583289966</v>
      </c>
      <c r="J169" s="31">
        <f>1-D169</f>
        <v>0.17904383213859021</v>
      </c>
      <c r="K169" s="54">
        <f>(Tabela1[[#This Row],[INDISPONIBILIDADE]]*Tabela1[[#This Row],[REAL PARA O MÊS]])/Tabela1[[#This Row],[DISPONIBILIDADE]]</f>
        <v>2006198.5936513208</v>
      </c>
      <c r="L169" s="52">
        <f>(Tabela1[[#This Row],[QTDE PRODUZIDA]]/30)/60</f>
        <v>9.1500061634052106</v>
      </c>
      <c r="M169" s="6">
        <f>(J169*I169)/D169</f>
        <v>16470.011094129379</v>
      </c>
      <c r="N169" s="6">
        <v>212.93682795698919</v>
      </c>
      <c r="O169" s="6">
        <f t="shared" si="9"/>
        <v>9198870.9677419346</v>
      </c>
      <c r="P169" s="6">
        <f>220320000/Tabela1[[#This Row],[Coluna4]]</f>
        <v>9524309.1271842662</v>
      </c>
      <c r="Q169" s="6">
        <v>220</v>
      </c>
      <c r="R169" s="33">
        <f>N169/Q169</f>
        <v>0.96789467253176908</v>
      </c>
      <c r="S169" s="6">
        <f>Q169*60*24*30</f>
        <v>9504000</v>
      </c>
      <c r="T169" s="14">
        <v>66.40370382319324</v>
      </c>
      <c r="U169" s="48">
        <f>(Tabela1[[#This Row],[% PPM 1]]*Tabela1[[#This Row],[META PARA O MÊS]])</f>
        <v>631.10080113562856</v>
      </c>
      <c r="V169" s="8">
        <f t="shared" si="10"/>
        <v>6.6403703823193243E-5</v>
      </c>
      <c r="W169" s="9">
        <f>O169*V169</f>
        <v>610.83910324970645</v>
      </c>
      <c r="X169" s="14">
        <v>59.825978444480718</v>
      </c>
      <c r="Y169" s="10">
        <f t="shared" si="11"/>
        <v>5.9825978444480721E-5</v>
      </c>
      <c r="Z169" s="11">
        <f>O169*Y169</f>
        <v>550.33145622968846</v>
      </c>
      <c r="AA169" s="7">
        <v>0</v>
      </c>
      <c r="AB169" s="12">
        <f t="shared" si="12"/>
        <v>0</v>
      </c>
      <c r="AC169" s="11">
        <f>O169*AB169</f>
        <v>0</v>
      </c>
      <c r="AD169" s="5" t="s">
        <v>13</v>
      </c>
    </row>
    <row r="170" spans="1:30" x14ac:dyDescent="0.25">
      <c r="A170" s="21">
        <v>45139</v>
      </c>
      <c r="B170" s="23">
        <v>2</v>
      </c>
      <c r="C170" s="5" t="s">
        <v>42</v>
      </c>
      <c r="D170" s="26">
        <v>0.65384632616487459</v>
      </c>
      <c r="E170" s="56">
        <f>((((24*D170)*30)*60)*60)*100</f>
        <v>169476967.74193549</v>
      </c>
      <c r="F170" s="56">
        <v>19.426089850249578</v>
      </c>
      <c r="G170" s="59">
        <f>Tabela1[[#This Row],[Produção mensal em milésimos]]/Tabela1[[#This Row],[REAL PARA O MÊS]]</f>
        <v>19.426089850249578</v>
      </c>
      <c r="H170" s="56">
        <f>Tabela1[[#This Row],[Produção mensal em milésimos]]/Tabela1[[#This Row],[META PARA O MÊS]]</f>
        <v>17.832172531769306</v>
      </c>
      <c r="I170" s="28">
        <f>(O170*D170)/100</f>
        <v>57042.819003642064</v>
      </c>
      <c r="J170" s="31">
        <f>1-D170</f>
        <v>0.34615367383512541</v>
      </c>
      <c r="K170" s="54">
        <f>(Tabela1[[#This Row],[INDISPONIBILIDADE]]*Tabela1[[#This Row],[REAL PARA O MÊS]])/Tabela1[[#This Row],[DISPONIBILIDADE]]</f>
        <v>4618687.1856207224</v>
      </c>
      <c r="L170" s="52">
        <f>(Tabela1[[#This Row],[QTDE PRODUZIDA]]/30)/60</f>
        <v>16.77728693346052</v>
      </c>
      <c r="M170" s="6">
        <f>(J170*I170)/D170</f>
        <v>30199.116480228935</v>
      </c>
      <c r="N170" s="6">
        <v>201.94892473118281</v>
      </c>
      <c r="O170" s="6">
        <f t="shared" si="9"/>
        <v>8724193.5483870991</v>
      </c>
      <c r="P170" s="6">
        <f>220320000/Tabela1[[#This Row],[Coluna4]]</f>
        <v>11341448.62390665</v>
      </c>
      <c r="Q170" s="6">
        <v>220</v>
      </c>
      <c r="R170" s="33">
        <f>N170/Q170</f>
        <v>0.91794965786901284</v>
      </c>
      <c r="S170" s="6">
        <f>Q170*60*24*30</f>
        <v>9504000</v>
      </c>
      <c r="T170" s="14">
        <v>57.357013744486139</v>
      </c>
      <c r="U170" s="48">
        <f>(Tabela1[[#This Row],[% PPM 1]]*Tabela1[[#This Row],[META PARA O MÊS]])</f>
        <v>545.12105862759631</v>
      </c>
      <c r="V170" s="8">
        <f t="shared" si="10"/>
        <v>5.735701374448614E-5</v>
      </c>
      <c r="W170" s="9">
        <f>O170*V170</f>
        <v>500.39368926439613</v>
      </c>
      <c r="X170" s="14">
        <v>93.724685502765396</v>
      </c>
      <c r="Y170" s="10">
        <f t="shared" si="11"/>
        <v>9.3724685502765391E-5</v>
      </c>
      <c r="Z170" s="11">
        <f>O170*Y170</f>
        <v>817.67229658783572</v>
      </c>
      <c r="AA170" s="7">
        <v>0</v>
      </c>
      <c r="AB170" s="12">
        <f t="shared" si="12"/>
        <v>0</v>
      </c>
      <c r="AC170" s="11">
        <f>O170*AB170</f>
        <v>0</v>
      </c>
      <c r="AD170" s="5" t="s">
        <v>13</v>
      </c>
    </row>
    <row r="171" spans="1:30" x14ac:dyDescent="0.25">
      <c r="A171" s="21">
        <v>45139</v>
      </c>
      <c r="B171" s="23">
        <v>2</v>
      </c>
      <c r="C171" s="5" t="s">
        <v>43</v>
      </c>
      <c r="D171" s="26">
        <v>0.8237985364396655</v>
      </c>
      <c r="E171" s="56">
        <f>((((24*D171)*30)*60)*60)*100</f>
        <v>213528580.64516127</v>
      </c>
      <c r="F171" s="56">
        <v>23.356960631754998</v>
      </c>
      <c r="G171" s="59">
        <f>Tabela1[[#This Row],[Produção mensal em milésimos]]/Tabela1[[#This Row],[REAL PARA O MÊS]]</f>
        <v>23.356960631754998</v>
      </c>
      <c r="H171" s="56">
        <f>Tabela1[[#This Row],[Produção mensal em milésimos]]/Tabela1[[#This Row],[META PARA O MÊS]]</f>
        <v>22.467232811990876</v>
      </c>
      <c r="I171" s="28">
        <f>(O171*D171)/100</f>
        <v>75311.396459850876</v>
      </c>
      <c r="J171" s="31">
        <f>1-D171</f>
        <v>0.1762014635603345</v>
      </c>
      <c r="K171" s="54">
        <f>(Tabela1[[#This Row],[INDISPONIBILIDADE]]*Tabela1[[#This Row],[REAL PARA O MÊS]])/Tabela1[[#This Row],[DISPONIBILIDADE]]</f>
        <v>1955366.5425434695</v>
      </c>
      <c r="L171" s="52">
        <f>(Tabela1[[#This Row],[QTDE PRODUZIDA]]/30)/60</f>
        <v>8.9490449775022167</v>
      </c>
      <c r="M171" s="6">
        <f>(J171*I171)/D171</f>
        <v>16108.280959503991</v>
      </c>
      <c r="N171" s="6">
        <v>211.61962365591401</v>
      </c>
      <c r="O171" s="6">
        <f t="shared" si="9"/>
        <v>9141967.741935486</v>
      </c>
      <c r="P171" s="6">
        <f>220320000/Tabela1[[#This Row],[Coluna4]]</f>
        <v>9432734.1418071128</v>
      </c>
      <c r="Q171" s="6">
        <v>220</v>
      </c>
      <c r="R171" s="33">
        <f>N171/Q171</f>
        <v>0.96190738025415456</v>
      </c>
      <c r="S171" s="6">
        <f>Q171*60*24*30</f>
        <v>9504000</v>
      </c>
      <c r="T171" s="14">
        <v>46.911588985158907</v>
      </c>
      <c r="U171" s="48">
        <f>(Tabela1[[#This Row],[% PPM 1]]*Tabela1[[#This Row],[META PARA O MÊS]])</f>
        <v>445.84774171495025</v>
      </c>
      <c r="V171" s="8">
        <f t="shared" si="10"/>
        <v>4.6911588985158909E-5</v>
      </c>
      <c r="W171" s="9">
        <f>O171*V171</f>
        <v>428.86423322525883</v>
      </c>
      <c r="X171" s="14">
        <v>43.923589686741138</v>
      </c>
      <c r="Y171" s="10">
        <f t="shared" si="11"/>
        <v>4.3923589686741141E-5</v>
      </c>
      <c r="Z171" s="11">
        <f>O171*Y171</f>
        <v>401.54804002619773</v>
      </c>
      <c r="AA171" s="7">
        <v>0</v>
      </c>
      <c r="AB171" s="12">
        <f t="shared" si="12"/>
        <v>0</v>
      </c>
      <c r="AC171" s="11">
        <f>O171*AB171</f>
        <v>0</v>
      </c>
      <c r="AD171" s="5" t="s">
        <v>13</v>
      </c>
    </row>
    <row r="172" spans="1:30" x14ac:dyDescent="0.25">
      <c r="A172" s="21">
        <v>45139</v>
      </c>
      <c r="B172" s="23">
        <v>2</v>
      </c>
      <c r="C172" s="5" t="s">
        <v>44</v>
      </c>
      <c r="D172" s="26">
        <v>0.80898708183990442</v>
      </c>
      <c r="E172" s="56">
        <f>((((24*D172)*30)*60)*60)*100</f>
        <v>209689451.61290324</v>
      </c>
      <c r="F172" s="56">
        <v>22.871644658370016</v>
      </c>
      <c r="G172" s="59">
        <f>Tabela1[[#This Row],[Produção mensal em milésimos]]/Tabela1[[#This Row],[REAL PARA O MÊS]]</f>
        <v>22.871644658370016</v>
      </c>
      <c r="H172" s="56">
        <f>Tabela1[[#This Row],[Produção mensal em milésimos]]/Tabela1[[#This Row],[META PARA O MÊS]]</f>
        <v>22.063284050179213</v>
      </c>
      <c r="I172" s="28">
        <f>(O172*D172)/100</f>
        <v>74168.718553806801</v>
      </c>
      <c r="J172" s="31">
        <f>1-D172</f>
        <v>0.19101291816009558</v>
      </c>
      <c r="K172" s="54">
        <f>(Tabela1[[#This Row],[INDISPONIBILIDADE]]*Tabela1[[#This Row],[REAL PARA O MÊS]])/Tabela1[[#This Row],[DISPONIBILIDADE]]</f>
        <v>2164713.081487041</v>
      </c>
      <c r="L172" s="52">
        <f>(Tabela1[[#This Row],[QTDE PRODUZIDA]]/30)/60</f>
        <v>9.7290273267381586</v>
      </c>
      <c r="M172" s="6">
        <f>(J172*I172)/D172</f>
        <v>17512.249188128684</v>
      </c>
      <c r="N172" s="6">
        <v>212.22446236559139</v>
      </c>
      <c r="O172" s="6">
        <f t="shared" si="9"/>
        <v>9168096.7741935477</v>
      </c>
      <c r="P172" s="6">
        <f>220320000/Tabela1[[#This Row],[Coluna4]]</f>
        <v>9632888.3773285002</v>
      </c>
      <c r="Q172" s="6">
        <v>220</v>
      </c>
      <c r="R172" s="33">
        <f>N172/Q172</f>
        <v>0.96465664711632448</v>
      </c>
      <c r="S172" s="6">
        <f>Q172*60*24*30</f>
        <v>9504000</v>
      </c>
      <c r="T172" s="14">
        <v>71.321327066443615</v>
      </c>
      <c r="U172" s="48">
        <f>(Tabela1[[#This Row],[% PPM 1]]*Tabela1[[#This Row],[META PARA O MÊS]])</f>
        <v>677.83789243948013</v>
      </c>
      <c r="V172" s="8">
        <f t="shared" si="10"/>
        <v>7.1321327066443621E-5</v>
      </c>
      <c r="W172" s="9">
        <f>O172*V172</f>
        <v>653.88082860906468</v>
      </c>
      <c r="X172" s="14">
        <v>70.249976659866149</v>
      </c>
      <c r="Y172" s="10">
        <f t="shared" si="11"/>
        <v>7.0249976659866151E-5</v>
      </c>
      <c r="Z172" s="11">
        <f>O172*Y172</f>
        <v>644.05858440249085</v>
      </c>
      <c r="AA172" s="7">
        <v>0</v>
      </c>
      <c r="AB172" s="12">
        <f t="shared" si="12"/>
        <v>0</v>
      </c>
      <c r="AC172" s="11">
        <f>O172*AB172</f>
        <v>0</v>
      </c>
      <c r="AD172" s="5" t="s">
        <v>13</v>
      </c>
    </row>
    <row r="173" spans="1:30" x14ac:dyDescent="0.25">
      <c r="A173" s="21">
        <v>45139</v>
      </c>
      <c r="B173" s="23">
        <v>2</v>
      </c>
      <c r="C173" s="5" t="s">
        <v>45</v>
      </c>
      <c r="D173" s="26">
        <v>0.84149678912783754</v>
      </c>
      <c r="E173" s="56">
        <f>((((24*D173)*30)*60)*60)*100</f>
        <v>218115967.74193552</v>
      </c>
      <c r="F173" s="56">
        <v>2.6573582814563292</v>
      </c>
      <c r="G173" s="59">
        <f>Tabela1[[#This Row],[Produção mensal em milésimos]]/Tabela1[[#This Row],[REAL PARA O MÊS]]</f>
        <v>2.6573582814563292</v>
      </c>
      <c r="H173" s="56">
        <f>Tabela1[[#This Row],[Produção mensal em milésimos]]/Tabela1[[#This Row],[META PARA O MÊS]]</f>
        <v>2.4042765403652506</v>
      </c>
      <c r="I173" s="28">
        <f>(O173*D173)/100</f>
        <v>690700.56451612909</v>
      </c>
      <c r="J173" s="31">
        <f>1-D173</f>
        <v>0.15850321087216246</v>
      </c>
      <c r="K173" s="54">
        <f>(Tabela1[[#This Row],[INDISPONIBILIDADE]]*Tabela1[[#This Row],[REAL PARA O MÊS]])/Tabela1[[#This Row],[DISPONIBILIDADE]]</f>
        <v>15460479.13251237</v>
      </c>
      <c r="L173" s="52">
        <f>(Tabela1[[#This Row],[QTDE PRODUZIDA]]/30)/60</f>
        <v>72.277464157706092</v>
      </c>
      <c r="M173" s="6">
        <f>(J173*I173)/D173</f>
        <v>130099.43548387096</v>
      </c>
      <c r="N173" s="6">
        <v>1900</v>
      </c>
      <c r="O173" s="6">
        <f t="shared" si="9"/>
        <v>82080000</v>
      </c>
      <c r="P173" s="6">
        <f>220320000/Tabela1[[#This Row],[Coluna4]]</f>
        <v>82909407.262635514</v>
      </c>
      <c r="Q173" s="6">
        <v>2100</v>
      </c>
      <c r="R173" s="33">
        <f>N173/Q173</f>
        <v>0.90476190476190477</v>
      </c>
      <c r="S173" s="6">
        <f>Q173*60*24*30</f>
        <v>90720000</v>
      </c>
      <c r="T173" s="7">
        <v>0</v>
      </c>
      <c r="U173" s="48">
        <f>(Tabela1[[#This Row],[% PPM 1]]*Tabela1[[#This Row],[META PARA O MÊS]])</f>
        <v>0</v>
      </c>
      <c r="V173" s="8">
        <f t="shared" si="10"/>
        <v>0</v>
      </c>
      <c r="W173" s="9">
        <f>O173*V173</f>
        <v>0</v>
      </c>
      <c r="X173" s="7">
        <v>0</v>
      </c>
      <c r="Y173" s="10">
        <f t="shared" si="11"/>
        <v>0</v>
      </c>
      <c r="Z173" s="11">
        <f>O173*Y173</f>
        <v>0</v>
      </c>
      <c r="AA173" s="14">
        <v>286.53329711209761</v>
      </c>
      <c r="AB173" s="12">
        <f t="shared" si="12"/>
        <v>2.8653329711209762E-4</v>
      </c>
      <c r="AC173" s="11">
        <f>O173*AB173</f>
        <v>23518.653026960972</v>
      </c>
      <c r="AD173" s="5" t="s">
        <v>46</v>
      </c>
    </row>
    <row r="174" spans="1:30" x14ac:dyDescent="0.25">
      <c r="A174" s="21">
        <v>45139</v>
      </c>
      <c r="B174" s="23">
        <v>2</v>
      </c>
      <c r="C174" s="5" t="s">
        <v>47</v>
      </c>
      <c r="D174" s="26">
        <v>0.86297453703703708</v>
      </c>
      <c r="E174" s="56">
        <f>((((24*D174)*30)*60)*60)*100</f>
        <v>223683000</v>
      </c>
      <c r="F174" s="56">
        <v>2.7251827485380118</v>
      </c>
      <c r="G174" s="59">
        <f>Tabela1[[#This Row],[Produção mensal em milésimos]]/Tabela1[[#This Row],[REAL PARA O MÊS]]</f>
        <v>2.7251827485380118</v>
      </c>
      <c r="H174" s="56">
        <f>Tabela1[[#This Row],[Produção mensal em milésimos]]/Tabela1[[#This Row],[META PARA O MÊS]]</f>
        <v>2.4656415343915343</v>
      </c>
      <c r="I174" s="28">
        <f>(O174*D174)/100</f>
        <v>708329.5</v>
      </c>
      <c r="J174" s="31">
        <f>1-D174</f>
        <v>0.13702546296296292</v>
      </c>
      <c r="K174" s="54">
        <f>(Tabela1[[#This Row],[INDISPONIBILIDADE]]*Tabela1[[#This Row],[REAL PARA O MÊS]])/Tabela1[[#This Row],[DISPONIBILIDADE]]</f>
        <v>13032887.434449641</v>
      </c>
      <c r="L174" s="52">
        <f>(Tabela1[[#This Row],[QTDE PRODUZIDA]]/30)/60</f>
        <v>62.483611111111081</v>
      </c>
      <c r="M174" s="6">
        <f>(J174*I174)/D174</f>
        <v>112470.49999999996</v>
      </c>
      <c r="N174" s="6">
        <v>1900</v>
      </c>
      <c r="O174" s="6">
        <f t="shared" si="9"/>
        <v>82080000</v>
      </c>
      <c r="P174" s="6">
        <f>220320000/Tabela1[[#This Row],[Coluna4]]</f>
        <v>80845954.319282189</v>
      </c>
      <c r="Q174" s="6">
        <v>2100</v>
      </c>
      <c r="R174" s="33">
        <f>N174/Q174</f>
        <v>0.90476190476190477</v>
      </c>
      <c r="S174" s="6">
        <f>Q174*60*24*30</f>
        <v>90720000</v>
      </c>
      <c r="T174" s="7">
        <v>0</v>
      </c>
      <c r="U174" s="48">
        <f>(Tabela1[[#This Row],[% PPM 1]]*Tabela1[[#This Row],[META PARA O MÊS]])</f>
        <v>0</v>
      </c>
      <c r="V174" s="8">
        <f t="shared" si="10"/>
        <v>0</v>
      </c>
      <c r="W174" s="9">
        <f>O174*V174</f>
        <v>0</v>
      </c>
      <c r="X174" s="7">
        <v>0</v>
      </c>
      <c r="Y174" s="10">
        <f t="shared" si="11"/>
        <v>0</v>
      </c>
      <c r="Z174" s="11">
        <f>O174*Y174</f>
        <v>0</v>
      </c>
      <c r="AA174" s="14">
        <v>552.39081532914929</v>
      </c>
      <c r="AB174" s="12">
        <f t="shared" si="12"/>
        <v>5.5239081532914929E-4</v>
      </c>
      <c r="AC174" s="11">
        <f>O174*AB174</f>
        <v>45340.238122216571</v>
      </c>
      <c r="AD174" s="5" t="s">
        <v>46</v>
      </c>
    </row>
    <row r="175" spans="1:30" x14ac:dyDescent="0.25">
      <c r="A175" s="21">
        <v>45139</v>
      </c>
      <c r="B175" s="23">
        <v>2</v>
      </c>
      <c r="C175" s="5" t="s">
        <v>48</v>
      </c>
      <c r="D175" s="26">
        <v>0.93631944444444459</v>
      </c>
      <c r="E175" s="56">
        <f>((((24*D175)*30)*60)*60)*100</f>
        <v>242694000.00000006</v>
      </c>
      <c r="F175" s="56">
        <v>2.7513971812813915</v>
      </c>
      <c r="G175" s="59">
        <f>Tabela1[[#This Row],[Produção mensal em milésimos]]/Tabela1[[#This Row],[REAL PARA O MÊS]]</f>
        <v>2.7513971812813915</v>
      </c>
      <c r="H175" s="56">
        <f>Tabela1[[#This Row],[Produção mensal em milésimos]]/Tabela1[[#This Row],[META PARA O MÊS]]</f>
        <v>2.4968518518518525</v>
      </c>
      <c r="I175" s="28">
        <f>(O175*D175)/100</f>
        <v>825904.42701612937</v>
      </c>
      <c r="J175" s="31">
        <f>1-D175</f>
        <v>6.3680555555555407E-2</v>
      </c>
      <c r="K175" s="54">
        <f>(Tabela1[[#This Row],[INDISPONIBILIDADE]]*Tabela1[[#This Row],[REAL PARA O MÊS]])/Tabela1[[#This Row],[DISPONIBILIDADE]]</f>
        <v>5999133.8627136061</v>
      </c>
      <c r="L175" s="52">
        <f>(Tabela1[[#This Row],[QTDE PRODUZIDA]]/30)/60</f>
        <v>31.206142697132552</v>
      </c>
      <c r="M175" s="6">
        <f>(J175*I175)/D175</f>
        <v>56171.056854838593</v>
      </c>
      <c r="N175" s="6">
        <v>2041.841397849463</v>
      </c>
      <c r="O175" s="6">
        <f t="shared" si="9"/>
        <v>88207548.387096792</v>
      </c>
      <c r="P175" s="6">
        <f>220320000/Tabela1[[#This Row],[Coluna4]]</f>
        <v>80075679.912338823</v>
      </c>
      <c r="Q175" s="6">
        <v>2250</v>
      </c>
      <c r="R175" s="33">
        <f>N175/Q175</f>
        <v>0.9074850657108724</v>
      </c>
      <c r="S175" s="6">
        <f>Q175*60*24*30</f>
        <v>97200000</v>
      </c>
      <c r="T175" s="7">
        <v>0</v>
      </c>
      <c r="U175" s="48">
        <f>(Tabela1[[#This Row],[% PPM 1]]*Tabela1[[#This Row],[META PARA O MÊS]])</f>
        <v>0</v>
      </c>
      <c r="V175" s="8">
        <f t="shared" si="10"/>
        <v>0</v>
      </c>
      <c r="W175" s="9">
        <f>O175*V175</f>
        <v>0</v>
      </c>
      <c r="X175" s="7">
        <v>0</v>
      </c>
      <c r="Y175" s="10">
        <f t="shared" si="11"/>
        <v>0</v>
      </c>
      <c r="Z175" s="11">
        <f>O175*Y175</f>
        <v>0</v>
      </c>
      <c r="AA175" s="7">
        <v>0</v>
      </c>
      <c r="AB175" s="12">
        <f t="shared" si="12"/>
        <v>0</v>
      </c>
      <c r="AC175" s="11">
        <f>O175*AB175</f>
        <v>0</v>
      </c>
      <c r="AD175" s="13" t="s">
        <v>28</v>
      </c>
    </row>
    <row r="176" spans="1:30" x14ac:dyDescent="0.25">
      <c r="A176" s="21">
        <v>45139</v>
      </c>
      <c r="B176" s="23">
        <v>2</v>
      </c>
      <c r="C176" s="5" t="s">
        <v>49</v>
      </c>
      <c r="D176" s="26">
        <v>0.94414277180406203</v>
      </c>
      <c r="E176" s="56">
        <f>((((24*D176)*30)*60)*60)*100</f>
        <v>244721806.45161289</v>
      </c>
      <c r="F176" s="56">
        <v>3.3256950472132365</v>
      </c>
      <c r="G176" s="59">
        <f>Tabela1[[#This Row],[Produção mensal em milésimos]]/Tabela1[[#This Row],[REAL PARA O MÊS]]</f>
        <v>3.3256950472132365</v>
      </c>
      <c r="H176" s="56">
        <f>Tabela1[[#This Row],[Produção mensal em milésimos]]/Tabela1[[#This Row],[META PARA O MÊS]]</f>
        <v>2.9050546824740371</v>
      </c>
      <c r="I176" s="28">
        <f>(O176*D176)/100</f>
        <v>694748.98144294112</v>
      </c>
      <c r="J176" s="31">
        <f>1-D176</f>
        <v>5.5857228195937969E-2</v>
      </c>
      <c r="K176" s="54">
        <f>(Tabela1[[#This Row],[INDISPONIBILIDADE]]*Tabela1[[#This Row],[REAL PARA O MÊS]])/Tabela1[[#This Row],[DISPONIBILIDADE]]</f>
        <v>4353433.8966283491</v>
      </c>
      <c r="L176" s="52">
        <f>(Tabela1[[#This Row],[QTDE PRODUZIDA]]/30)/60</f>
        <v>22.834795255713598</v>
      </c>
      <c r="M176" s="6">
        <f>(J176*I176)/D176</f>
        <v>41102.63146028448</v>
      </c>
      <c r="N176" s="6">
        <v>1703.3602150537631</v>
      </c>
      <c r="O176" s="6">
        <f t="shared" si="9"/>
        <v>73585161.290322557</v>
      </c>
      <c r="P176" s="6">
        <f>220320000/Tabela1[[#This Row],[Coluna4]]</f>
        <v>66247805.908908263</v>
      </c>
      <c r="Q176" s="6">
        <v>1950</v>
      </c>
      <c r="R176" s="33">
        <f>N176/Q176</f>
        <v>0.8735180590019298</v>
      </c>
      <c r="S176" s="6">
        <f>Q176*60*24*30</f>
        <v>84240000</v>
      </c>
      <c r="T176" s="7">
        <v>0</v>
      </c>
      <c r="U176" s="48">
        <f>(Tabela1[[#This Row],[% PPM 1]]*Tabela1[[#This Row],[META PARA O MÊS]])</f>
        <v>0</v>
      </c>
      <c r="V176" s="8">
        <f t="shared" si="10"/>
        <v>0</v>
      </c>
      <c r="W176" s="9">
        <f>O176*V176</f>
        <v>0</v>
      </c>
      <c r="X176" s="7">
        <v>0</v>
      </c>
      <c r="Y176" s="10">
        <f t="shared" si="11"/>
        <v>0</v>
      </c>
      <c r="Z176" s="11">
        <f>O176*Y176</f>
        <v>0</v>
      </c>
      <c r="AA176" s="7">
        <v>0</v>
      </c>
      <c r="AB176" s="12">
        <f t="shared" si="12"/>
        <v>0</v>
      </c>
      <c r="AC176" s="11">
        <f>O176*AB176</f>
        <v>0</v>
      </c>
      <c r="AD176" s="13" t="s">
        <v>28</v>
      </c>
    </row>
    <row r="177" spans="1:30" x14ac:dyDescent="0.25">
      <c r="A177" s="21">
        <v>45170</v>
      </c>
      <c r="B177" s="23">
        <v>1</v>
      </c>
      <c r="C177" s="5" t="s">
        <v>10</v>
      </c>
      <c r="D177" s="26">
        <v>0.89671611806521401</v>
      </c>
      <c r="E177" s="56">
        <f>((((24*D177)*30)*60)*60)*100</f>
        <v>232428817.80250347</v>
      </c>
      <c r="F177" s="56">
        <v>1.8629585038927683</v>
      </c>
      <c r="G177" s="59">
        <f>Tabela1[[#This Row],[Produção mensal em milésimos]]/Tabela1[[#This Row],[REAL PARA O MÊS]]</f>
        <v>1.8629585038927683</v>
      </c>
      <c r="H177" s="56">
        <f>Tabela1[[#This Row],[Produção mensal em milésimos]]/Tabela1[[#This Row],[META PARA O MÊS]]</f>
        <v>1.708030701076598</v>
      </c>
      <c r="I177" s="28">
        <f>(O177*D177)/100</f>
        <v>1118772.4621393103</v>
      </c>
      <c r="J177" s="31">
        <f>1-D177</f>
        <v>0.10328388193478599</v>
      </c>
      <c r="K177" s="54">
        <f>(Tabela1[[#This Row],[INDISPONIBILIDADE]]*Tabela1[[#This Row],[REAL PARA O MÊS]])/Tabela1[[#This Row],[DISPONIBILIDADE]]</f>
        <v>14370251.479867356</v>
      </c>
      <c r="L177" s="52">
        <f>(Tabela1[[#This Row],[QTDE PRODUZIDA]]/30)/60</f>
        <v>71.589089570264179</v>
      </c>
      <c r="M177" s="6">
        <f>(J177*I177)/D177</f>
        <v>128860.36122647552</v>
      </c>
      <c r="N177" s="6">
        <v>2888.0389429763559</v>
      </c>
      <c r="O177" s="6">
        <f t="shared" si="9"/>
        <v>124763282.33657858</v>
      </c>
      <c r="P177" s="6">
        <f>220320000/Tabela1[[#This Row],[Coluna4]]</f>
        <v>118263503.74397904</v>
      </c>
      <c r="Q177" s="6">
        <v>3150</v>
      </c>
      <c r="R177" s="33">
        <f>N177/Q177</f>
        <v>0.91683775967503356</v>
      </c>
      <c r="S177" s="6">
        <f>Q177*60*24*30</f>
        <v>136080000</v>
      </c>
      <c r="T177" s="7">
        <v>0</v>
      </c>
      <c r="U177" s="48">
        <f>(Tabela1[[#This Row],[% PPM 1]]*Tabela1[[#This Row],[META PARA O MÊS]])</f>
        <v>0</v>
      </c>
      <c r="V177" s="8">
        <f t="shared" si="10"/>
        <v>0</v>
      </c>
      <c r="W177" s="9">
        <f>O177*V177</f>
        <v>0</v>
      </c>
      <c r="X177" s="7">
        <v>0</v>
      </c>
      <c r="Y177" s="10">
        <f t="shared" si="11"/>
        <v>0</v>
      </c>
      <c r="Z177" s="11">
        <f>O177*Y177</f>
        <v>0</v>
      </c>
      <c r="AA177" s="7">
        <v>0</v>
      </c>
      <c r="AB177" s="12">
        <f t="shared" si="12"/>
        <v>0</v>
      </c>
      <c r="AC177" s="11">
        <f>O177*AB177</f>
        <v>0</v>
      </c>
      <c r="AD177" s="13" t="s">
        <v>11</v>
      </c>
    </row>
    <row r="178" spans="1:30" x14ac:dyDescent="0.25">
      <c r="A178" s="21">
        <v>45170</v>
      </c>
      <c r="B178" s="23">
        <v>1</v>
      </c>
      <c r="C178" s="5" t="s">
        <v>12</v>
      </c>
      <c r="D178" s="26">
        <v>0.71106011435635919</v>
      </c>
      <c r="E178" s="56">
        <f>((((24*D178)*30)*60)*60)*100</f>
        <v>184306781.6411683</v>
      </c>
      <c r="F178" s="56">
        <v>24.739008293345162</v>
      </c>
      <c r="G178" s="59">
        <f>Tabela1[[#This Row],[Produção mensal em milésimos]]/Tabela1[[#This Row],[REAL PARA O MÊS]]</f>
        <v>24.739008293345162</v>
      </c>
      <c r="H178" s="56">
        <f>Tabela1[[#This Row],[Produção mensal em milésimos]]/Tabela1[[#This Row],[META PARA O MÊS]]</f>
        <v>22.45452992704292</v>
      </c>
      <c r="I178" s="28">
        <f>(O178*D178)/100</f>
        <v>52974.314764943585</v>
      </c>
      <c r="J178" s="31">
        <f>1-D178</f>
        <v>0.28893988564364081</v>
      </c>
      <c r="K178" s="54">
        <f>(Tabela1[[#This Row],[INDISPONIBILIDADE]]*Tabela1[[#This Row],[REAL PARA O MÊS]])/Tabela1[[#This Row],[DISPONIBILIDADE]]</f>
        <v>3027333.0875182296</v>
      </c>
      <c r="L178" s="52">
        <f>(Tabela1[[#This Row],[QTDE PRODUZIDA]]/30)/60</f>
        <v>11.958976730030566</v>
      </c>
      <c r="M178" s="6">
        <f>(J178*I178)/D178</f>
        <v>21526.158114055019</v>
      </c>
      <c r="N178" s="6">
        <v>172.4547983310153</v>
      </c>
      <c r="O178" s="6">
        <f t="shared" si="9"/>
        <v>7450047.2878998611</v>
      </c>
      <c r="P178" s="6">
        <f>220320000/Tabela1[[#This Row],[Coluna4]]</f>
        <v>8905773.3191053774</v>
      </c>
      <c r="Q178" s="6">
        <v>190</v>
      </c>
      <c r="R178" s="33">
        <f>N178/Q178</f>
        <v>0.90765683332113312</v>
      </c>
      <c r="S178" s="6">
        <f>Q178*60*24*30</f>
        <v>8208000</v>
      </c>
      <c r="T178" s="14">
        <v>113.5898137663699</v>
      </c>
      <c r="U178" s="48">
        <f>(Tabela1[[#This Row],[% PPM 1]]*Tabela1[[#This Row],[META PARA O MÊS]])</f>
        <v>932.34519139436406</v>
      </c>
      <c r="V178" s="8">
        <f t="shared" si="10"/>
        <v>1.1358981376636989E-4</v>
      </c>
      <c r="W178" s="9">
        <f>O178*V178</f>
        <v>846.2494839831943</v>
      </c>
      <c r="X178" s="14">
        <v>304.76952000701209</v>
      </c>
      <c r="Y178" s="10">
        <f t="shared" si="11"/>
        <v>3.047695200070121E-4</v>
      </c>
      <c r="Z178" s="11">
        <f>O178*Y178</f>
        <v>2270.5473359627831</v>
      </c>
      <c r="AA178" s="7">
        <v>0</v>
      </c>
      <c r="AB178" s="12">
        <f t="shared" si="12"/>
        <v>0</v>
      </c>
      <c r="AC178" s="11">
        <f>O178*AB178</f>
        <v>0</v>
      </c>
      <c r="AD178" s="5" t="s">
        <v>13</v>
      </c>
    </row>
    <row r="179" spans="1:30" x14ac:dyDescent="0.25">
      <c r="A179" s="21">
        <v>45170</v>
      </c>
      <c r="B179" s="23">
        <v>1</v>
      </c>
      <c r="C179" s="5" t="s">
        <v>14</v>
      </c>
      <c r="D179" s="26">
        <v>0.64430072631741619</v>
      </c>
      <c r="E179" s="56">
        <f>((((24*D179)*30)*60)*60)*100</f>
        <v>167002748.26147428</v>
      </c>
      <c r="F179" s="56">
        <v>12.833064007264104</v>
      </c>
      <c r="G179" s="59">
        <f>Tabela1[[#This Row],[Produção mensal em milésimos]]/Tabela1[[#This Row],[REAL PARA O MÊS]]</f>
        <v>12.833064007264104</v>
      </c>
      <c r="H179" s="56">
        <f>Tabela1[[#This Row],[Produção mensal em milésimos]]/Tabela1[[#This Row],[META PARA O MÊS]]</f>
        <v>11.714558660316658</v>
      </c>
      <c r="I179" s="28">
        <f>(O179*D179)/100</f>
        <v>83845.909239575165</v>
      </c>
      <c r="J179" s="31">
        <f>1-D179</f>
        <v>0.35569927368258381</v>
      </c>
      <c r="K179" s="54">
        <f>(Tabela1[[#This Row],[INDISPONIBILIDADE]]*Tabela1[[#This Row],[REAL PARA O MÊS]])/Tabela1[[#This Row],[DISPONIBILIDADE]]</f>
        <v>7184352.2081973441</v>
      </c>
      <c r="L179" s="52">
        <f>(Tabela1[[#This Row],[QTDE PRODUZIDA]]/30)/60</f>
        <v>25.716018588120452</v>
      </c>
      <c r="M179" s="6">
        <f>(J179*I179)/D179</f>
        <v>46288.833458616813</v>
      </c>
      <c r="N179" s="6">
        <v>301.23783031988881</v>
      </c>
      <c r="O179" s="6">
        <f t="shared" si="9"/>
        <v>13013474.269819198</v>
      </c>
      <c r="P179" s="6">
        <f>220320000/Tabela1[[#This Row],[Coluna4]]</f>
        <v>17168152.506314062</v>
      </c>
      <c r="Q179" s="6">
        <v>330</v>
      </c>
      <c r="R179" s="33">
        <f>N179/Q179</f>
        <v>0.91284191006026916</v>
      </c>
      <c r="S179" s="6">
        <f>Q179*60*24*30</f>
        <v>14256000</v>
      </c>
      <c r="T179" s="14">
        <v>105.0636324223389</v>
      </c>
      <c r="U179" s="48">
        <f>(Tabela1[[#This Row],[% PPM 1]]*Tabela1[[#This Row],[META PARA O MÊS]])</f>
        <v>1497.7871438128634</v>
      </c>
      <c r="V179" s="8">
        <f t="shared" si="10"/>
        <v>1.050636324223389E-4</v>
      </c>
      <c r="W179" s="9">
        <f>O179*V179</f>
        <v>1367.2428772218493</v>
      </c>
      <c r="X179" s="14">
        <v>52.780193592782553</v>
      </c>
      <c r="Y179" s="10">
        <f t="shared" si="11"/>
        <v>5.2780193592782551E-5</v>
      </c>
      <c r="Z179" s="11">
        <f>O179*Y179</f>
        <v>686.85369127575188</v>
      </c>
      <c r="AA179" s="7">
        <v>0</v>
      </c>
      <c r="AB179" s="12">
        <f t="shared" si="12"/>
        <v>0</v>
      </c>
      <c r="AC179" s="11">
        <f>O179*AB179</f>
        <v>0</v>
      </c>
      <c r="AD179" s="5" t="s">
        <v>13</v>
      </c>
    </row>
    <row r="180" spans="1:30" x14ac:dyDescent="0.25">
      <c r="A180" s="21">
        <v>45170</v>
      </c>
      <c r="B180" s="23">
        <v>1</v>
      </c>
      <c r="C180" s="5" t="s">
        <v>15</v>
      </c>
      <c r="D180" s="26">
        <v>0.64581092566836651</v>
      </c>
      <c r="E180" s="56">
        <f>((((24*D180)*30)*60)*60)*100</f>
        <v>167394191.93324059</v>
      </c>
      <c r="F180" s="56">
        <v>12.811387273047769</v>
      </c>
      <c r="G180" s="59">
        <f>Tabela1[[#This Row],[Produção mensal em milésimos]]/Tabela1[[#This Row],[REAL PARA O MÊS]]</f>
        <v>12.811387273047769</v>
      </c>
      <c r="H180" s="56">
        <f>Tabela1[[#This Row],[Produção mensal em milésimos]]/Tabela1[[#This Row],[META PARA O MÊS]]</f>
        <v>11.742016830333936</v>
      </c>
      <c r="I180" s="28">
        <f>(O180*D180)/100</f>
        <v>84381.960938252581</v>
      </c>
      <c r="J180" s="31">
        <f>1-D180</f>
        <v>0.35418907433163349</v>
      </c>
      <c r="K180" s="54">
        <f>(Tabela1[[#This Row],[INDISPONIBILIDADE]]*Tabela1[[#This Row],[REAL PARA O MÊS]])/Tabela1[[#This Row],[DISPONIBILIDADE]]</f>
        <v>7165953.7027576892</v>
      </c>
      <c r="L180" s="52">
        <f>(Tabela1[[#This Row],[QTDE PRODUZIDA]]/30)/60</f>
        <v>25.710284411525564</v>
      </c>
      <c r="M180" s="6">
        <f>(J180*I180)/D180</f>
        <v>46278.511940746015</v>
      </c>
      <c r="N180" s="6">
        <v>302.4547983310153</v>
      </c>
      <c r="O180" s="6">
        <f t="shared" si="9"/>
        <v>13066047.287899861</v>
      </c>
      <c r="P180" s="6">
        <f>220320000/Tabela1[[#This Row],[Coluna4]]</f>
        <v>17197200.842058919</v>
      </c>
      <c r="Q180" s="6">
        <v>330</v>
      </c>
      <c r="R180" s="33">
        <f>N180/Q180</f>
        <v>0.9165296919121676</v>
      </c>
      <c r="S180" s="6">
        <f>Q180*60*24*30</f>
        <v>14256000</v>
      </c>
      <c r="T180" s="14">
        <v>87.210960369303464</v>
      </c>
      <c r="U180" s="48">
        <f>(Tabela1[[#This Row],[% PPM 1]]*Tabela1[[#This Row],[META PARA O MÊS]])</f>
        <v>1243.2794510247902</v>
      </c>
      <c r="V180" s="8">
        <f t="shared" si="10"/>
        <v>8.7210960369303464E-5</v>
      </c>
      <c r="W180" s="9">
        <f>O180*V180</f>
        <v>1139.5025322084798</v>
      </c>
      <c r="X180" s="14">
        <v>62.556385075027798</v>
      </c>
      <c r="Y180" s="10">
        <f t="shared" si="11"/>
        <v>6.2556385075027802E-5</v>
      </c>
      <c r="Z180" s="11">
        <f>O180*Y180</f>
        <v>817.36468555038641</v>
      </c>
      <c r="AA180" s="7">
        <v>0</v>
      </c>
      <c r="AB180" s="12">
        <f t="shared" si="12"/>
        <v>0</v>
      </c>
      <c r="AC180" s="11">
        <f>O180*AB180</f>
        <v>0</v>
      </c>
      <c r="AD180" s="5" t="s">
        <v>13</v>
      </c>
    </row>
    <row r="181" spans="1:30" x14ac:dyDescent="0.25">
      <c r="A181" s="21">
        <v>45170</v>
      </c>
      <c r="B181" s="23">
        <v>1</v>
      </c>
      <c r="C181" s="5" t="s">
        <v>16</v>
      </c>
      <c r="D181" s="26">
        <v>0.67809805285118219</v>
      </c>
      <c r="E181" s="56">
        <f>((((24*D181)*30)*60)*60)*100</f>
        <v>175763015.2990264</v>
      </c>
      <c r="F181" s="56">
        <v>13.948669654777797</v>
      </c>
      <c r="G181" s="59">
        <f>Tabela1[[#This Row],[Produção mensal em milésimos]]/Tabela1[[#This Row],[REAL PARA O MÊS]]</f>
        <v>13.948669654777797</v>
      </c>
      <c r="H181" s="56">
        <f>Tabela1[[#This Row],[Produção mensal em milésimos]]/Tabela1[[#This Row],[META PARA O MÊS]]</f>
        <v>12.32905550638513</v>
      </c>
      <c r="I181" s="28">
        <f>(O181*D181)/100</f>
        <v>85445.107947408032</v>
      </c>
      <c r="J181" s="31">
        <f>1-D181</f>
        <v>0.32190194714881781</v>
      </c>
      <c r="K181" s="54">
        <f>(Tabela1[[#This Row],[INDISPONIBILIDADE]]*Tabela1[[#This Row],[REAL PARA O MÊS]])/Tabela1[[#This Row],[DISPONIBILIDADE]]</f>
        <v>5981716.304564869</v>
      </c>
      <c r="L181" s="52">
        <f>(Tabela1[[#This Row],[QTDE PRODUZIDA]]/30)/60</f>
        <v>22.534389882408927</v>
      </c>
      <c r="M181" s="6">
        <f>(J181*I181)/D181</f>
        <v>40561.901788336072</v>
      </c>
      <c r="N181" s="6">
        <v>291.68289290681503</v>
      </c>
      <c r="O181" s="6">
        <f t="shared" si="9"/>
        <v>12600700.973574409</v>
      </c>
      <c r="P181" s="6">
        <f>220320000/Tabela1[[#This Row],[Coluna4]]</f>
        <v>15795054.686418388</v>
      </c>
      <c r="Q181" s="6">
        <v>330</v>
      </c>
      <c r="R181" s="33">
        <f>N181/Q181</f>
        <v>0.88388755426307586</v>
      </c>
      <c r="S181" s="6">
        <f>Q181*60*24*30</f>
        <v>14256000</v>
      </c>
      <c r="T181" s="14">
        <v>81.665773911274599</v>
      </c>
      <c r="U181" s="48">
        <f>(Tabela1[[#This Row],[% PPM 1]]*Tabela1[[#This Row],[META PARA O MÊS]])</f>
        <v>1164.2272728791306</v>
      </c>
      <c r="V181" s="8">
        <f t="shared" si="10"/>
        <v>8.1665773911274595E-5</v>
      </c>
      <c r="W181" s="9">
        <f>O181*V181</f>
        <v>1029.0459968315054</v>
      </c>
      <c r="X181" s="14">
        <v>45.287383714434092</v>
      </c>
      <c r="Y181" s="10">
        <f t="shared" si="11"/>
        <v>4.5287383714434089E-5</v>
      </c>
      <c r="Z181" s="11">
        <f>O181*Y181</f>
        <v>570.65278006110748</v>
      </c>
      <c r="AA181" s="7">
        <v>0</v>
      </c>
      <c r="AB181" s="12">
        <f t="shared" si="12"/>
        <v>0</v>
      </c>
      <c r="AC181" s="11">
        <f>O181*AB181</f>
        <v>0</v>
      </c>
      <c r="AD181" s="5" t="s">
        <v>13</v>
      </c>
    </row>
    <row r="182" spans="1:30" x14ac:dyDescent="0.25">
      <c r="A182" s="21">
        <v>45170</v>
      </c>
      <c r="B182" s="23">
        <v>1</v>
      </c>
      <c r="C182" s="5" t="s">
        <v>17</v>
      </c>
      <c r="D182" s="26">
        <v>0.63060191624169371</v>
      </c>
      <c r="E182" s="56">
        <f>((((24*D182)*30)*60)*60)*100</f>
        <v>163452016.68984705</v>
      </c>
      <c r="F182" s="56">
        <v>12.589858694310752</v>
      </c>
      <c r="G182" s="59">
        <f>Tabela1[[#This Row],[Produção mensal em milésimos]]/Tabela1[[#This Row],[REAL PARA O MÊS]]</f>
        <v>12.589858694310752</v>
      </c>
      <c r="H182" s="56">
        <f>Tabela1[[#This Row],[Produção mensal em milésimos]]/Tabela1[[#This Row],[META PARA O MÊS]]</f>
        <v>11.465489386212615</v>
      </c>
      <c r="I182" s="28">
        <f>(O182*D182)/100</f>
        <v>81869.985550167228</v>
      </c>
      <c r="J182" s="31">
        <f>1-D182</f>
        <v>0.36939808375830629</v>
      </c>
      <c r="K182" s="54">
        <f>(Tabela1[[#This Row],[INDISPONIBILIDADE]]*Tabela1[[#This Row],[REAL PARA O MÊS]])/Tabela1[[#This Row],[DISPONIBILIDADE]]</f>
        <v>7605167.4315789342</v>
      </c>
      <c r="L182" s="52">
        <f>(Tabela1[[#This Row],[QTDE PRODUZIDA]]/30)/60</f>
        <v>26.643517531625537</v>
      </c>
      <c r="M182" s="6">
        <f>(J182*I182)/D182</f>
        <v>47958.331556925965</v>
      </c>
      <c r="N182" s="6">
        <v>300.52851182197497</v>
      </c>
      <c r="O182" s="6">
        <f t="shared" si="9"/>
        <v>12982831.710709319</v>
      </c>
      <c r="P182" s="6">
        <f>220320000/Tabela1[[#This Row],[Coluna4]]</f>
        <v>17499799.270945009</v>
      </c>
      <c r="Q182" s="6">
        <v>330</v>
      </c>
      <c r="R182" s="33">
        <f>N182/Q182</f>
        <v>0.91069246006659088</v>
      </c>
      <c r="S182" s="6">
        <f>Q182*60*24*30</f>
        <v>14256000</v>
      </c>
      <c r="T182" s="14">
        <v>81.584859105301732</v>
      </c>
      <c r="U182" s="48">
        <f>(Tabela1[[#This Row],[% PPM 1]]*Tabela1[[#This Row],[META PARA O MÊS]])</f>
        <v>1163.0737514051816</v>
      </c>
      <c r="V182" s="8">
        <f t="shared" si="10"/>
        <v>8.1584859105301733E-5</v>
      </c>
      <c r="W182" s="9">
        <f>O182*V182</f>
        <v>1059.2024959060632</v>
      </c>
      <c r="X182" s="14">
        <v>83.807523536055143</v>
      </c>
      <c r="Y182" s="10">
        <f t="shared" si="11"/>
        <v>8.3807523536055144E-5</v>
      </c>
      <c r="Z182" s="11">
        <f>O182*Y182</f>
        <v>1088.0589741599142</v>
      </c>
      <c r="AA182" s="7">
        <v>0</v>
      </c>
      <c r="AB182" s="12">
        <f t="shared" si="12"/>
        <v>0</v>
      </c>
      <c r="AC182" s="11">
        <f>O182*AB182</f>
        <v>0</v>
      </c>
      <c r="AD182" s="5" t="s">
        <v>13</v>
      </c>
    </row>
    <row r="183" spans="1:30" x14ac:dyDescent="0.25">
      <c r="A183" s="21">
        <v>45170</v>
      </c>
      <c r="B183" s="23">
        <v>1</v>
      </c>
      <c r="C183" s="5" t="s">
        <v>18</v>
      </c>
      <c r="D183" s="26">
        <v>0.71004945139854736</v>
      </c>
      <c r="E183" s="56">
        <f>((((24*D183)*30)*60)*60)*100</f>
        <v>184044817.80250347</v>
      </c>
      <c r="F183" s="56">
        <v>14.140023696317838</v>
      </c>
      <c r="G183" s="59">
        <f>Tabela1[[#This Row],[Produção mensal em milésimos]]/Tabela1[[#This Row],[REAL PARA O MÊS]]</f>
        <v>14.140023696317838</v>
      </c>
      <c r="H183" s="56">
        <f>Tabela1[[#This Row],[Produção mensal em milésimos]]/Tabela1[[#This Row],[META PARA O MÊS]]</f>
        <v>12.909990025428133</v>
      </c>
      <c r="I183" s="28">
        <f>(O183*D183)/100</f>
        <v>92419.167548809288</v>
      </c>
      <c r="J183" s="31">
        <f>1-D183</f>
        <v>0.28995054860145264</v>
      </c>
      <c r="K183" s="54">
        <f>(Tabela1[[#This Row],[INDISPONIBILIDADE]]*Tabela1[[#This Row],[REAL PARA O MÊS]])/Tabela1[[#This Row],[DISPONIBILIDADE]]</f>
        <v>5315067.6272959467</v>
      </c>
      <c r="L183" s="52">
        <f>(Tabela1[[#This Row],[QTDE PRODUZIDA]]/30)/60</f>
        <v>20.966449182820369</v>
      </c>
      <c r="M183" s="6">
        <f>(J183*I183)/D183</f>
        <v>37739.608529076664</v>
      </c>
      <c r="N183" s="6">
        <v>301.29346314325448</v>
      </c>
      <c r="O183" s="6">
        <f t="shared" si="9"/>
        <v>13015877.607788594</v>
      </c>
      <c r="P183" s="6">
        <f>220320000/Tabela1[[#This Row],[Coluna4]]</f>
        <v>15581303.449821861</v>
      </c>
      <c r="Q183" s="6">
        <v>330</v>
      </c>
      <c r="R183" s="33">
        <f>N183/Q183</f>
        <v>0.91301049437349846</v>
      </c>
      <c r="S183" s="6">
        <f>Q183*60*24*30</f>
        <v>14256000</v>
      </c>
      <c r="T183" s="14">
        <v>90.863987100855752</v>
      </c>
      <c r="U183" s="48">
        <f>(Tabela1[[#This Row],[% PPM 1]]*Tabela1[[#This Row],[META PARA O MÊS]])</f>
        <v>1295.3570001097996</v>
      </c>
      <c r="V183" s="8">
        <f t="shared" si="10"/>
        <v>9.0863987100855753E-5</v>
      </c>
      <c r="W183" s="9">
        <f>O183*V183</f>
        <v>1182.6745350604201</v>
      </c>
      <c r="X183" s="14">
        <v>45.09142388363307</v>
      </c>
      <c r="Y183" s="10">
        <f t="shared" si="11"/>
        <v>4.5091423883633068E-5</v>
      </c>
      <c r="Z183" s="11">
        <f>O183*Y183</f>
        <v>586.90445443028341</v>
      </c>
      <c r="AA183" s="7">
        <v>0</v>
      </c>
      <c r="AB183" s="12">
        <f t="shared" si="12"/>
        <v>0</v>
      </c>
      <c r="AC183" s="11">
        <f>O183*AB183</f>
        <v>0</v>
      </c>
      <c r="AD183" s="5" t="s">
        <v>13</v>
      </c>
    </row>
    <row r="184" spans="1:30" x14ac:dyDescent="0.25">
      <c r="A184" s="21">
        <v>45170</v>
      </c>
      <c r="B184" s="23">
        <v>1</v>
      </c>
      <c r="C184" s="5" t="s">
        <v>19</v>
      </c>
      <c r="D184" s="26">
        <v>0.5902650285890898</v>
      </c>
      <c r="E184" s="56">
        <f>((((24*D184)*30)*60)*60)*100</f>
        <v>152996695.41029209</v>
      </c>
      <c r="F184" s="56">
        <v>12.199508136508094</v>
      </c>
      <c r="G184" s="59">
        <f>Tabela1[[#This Row],[Produção mensal em milésimos]]/Tabela1[[#This Row],[REAL PARA O MÊS]]</f>
        <v>12.199508136508094</v>
      </c>
      <c r="H184" s="56">
        <f>Tabela1[[#This Row],[Produção mensal em milésimos]]/Tabela1[[#This Row],[META PARA O MÊS]]</f>
        <v>10.732091428892543</v>
      </c>
      <c r="I184" s="28">
        <f>(O184*D184)/100</f>
        <v>74026.426131178159</v>
      </c>
      <c r="J184" s="31">
        <f>1-D184</f>
        <v>0.4097349714109102</v>
      </c>
      <c r="K184" s="54">
        <f>(Tabela1[[#This Row],[INDISPONIBILIDADE]]*Tabela1[[#This Row],[REAL PARA O MÊS]])/Tabela1[[#This Row],[DISPONIBILIDADE]]</f>
        <v>8705539.8792583495</v>
      </c>
      <c r="L184" s="52">
        <f>(Tabela1[[#This Row],[QTDE PRODUZIDA]]/30)/60</f>
        <v>28.547643031743846</v>
      </c>
      <c r="M184" s="6">
        <f>(J184*I184)/D184</f>
        <v>51385.75745713892</v>
      </c>
      <c r="N184" s="6">
        <v>290.30598052851178</v>
      </c>
      <c r="O184" s="6">
        <f t="shared" si="9"/>
        <v>12541218.358831707</v>
      </c>
      <c r="P184" s="6">
        <f>220320000/Tabela1[[#This Row],[Coluna4]]</f>
        <v>18059744.502376549</v>
      </c>
      <c r="Q184" s="6">
        <v>330</v>
      </c>
      <c r="R184" s="33">
        <f>N184/Q184</f>
        <v>0.87971509251064173</v>
      </c>
      <c r="S184" s="6">
        <f>Q184*60*24*30</f>
        <v>14256000</v>
      </c>
      <c r="T184" s="14">
        <v>77.95690542268234</v>
      </c>
      <c r="U184" s="48">
        <f>(Tabela1[[#This Row],[% PPM 1]]*Tabela1[[#This Row],[META PARA O MÊS]])</f>
        <v>1111.3536437057594</v>
      </c>
      <c r="V184" s="8">
        <f t="shared" si="10"/>
        <v>7.7956905422682342E-5</v>
      </c>
      <c r="W184" s="9">
        <f>O184*V184</f>
        <v>977.67457348465086</v>
      </c>
      <c r="X184" s="14">
        <v>73.951780006471139</v>
      </c>
      <c r="Y184" s="10">
        <f t="shared" si="11"/>
        <v>7.395178000647114E-5</v>
      </c>
      <c r="Z184" s="11">
        <f>O184*Y184</f>
        <v>927.44542108543942</v>
      </c>
      <c r="AA184" s="7">
        <v>0</v>
      </c>
      <c r="AB184" s="12">
        <f t="shared" si="12"/>
        <v>0</v>
      </c>
      <c r="AC184" s="11">
        <f>O184*AB184</f>
        <v>0</v>
      </c>
      <c r="AD184" s="5" t="s">
        <v>13</v>
      </c>
    </row>
    <row r="185" spans="1:30" x14ac:dyDescent="0.25">
      <c r="A185" s="21">
        <v>45170</v>
      </c>
      <c r="B185" s="23">
        <v>1</v>
      </c>
      <c r="C185" s="5" t="s">
        <v>20</v>
      </c>
      <c r="D185" s="26">
        <v>0.69465229485396396</v>
      </c>
      <c r="E185" s="56">
        <f>((((24*D185)*30)*60)*60)*100</f>
        <v>180053874.82614747</v>
      </c>
      <c r="F185" s="56">
        <v>13.806952475293146</v>
      </c>
      <c r="G185" s="59">
        <f>Tabela1[[#This Row],[Produção mensal em milésimos]]/Tabela1[[#This Row],[REAL PARA O MÊS]]</f>
        <v>13.806952475293146</v>
      </c>
      <c r="H185" s="56">
        <f>Tabela1[[#This Row],[Produção mensal em milésimos]]/Tabela1[[#This Row],[META PARA O MÊS]]</f>
        <v>12.630041724617527</v>
      </c>
      <c r="I185" s="28">
        <f>(O185*D185)/100</f>
        <v>90588.301487346253</v>
      </c>
      <c r="J185" s="31">
        <f>1-D185</f>
        <v>0.30534770514603604</v>
      </c>
      <c r="K185" s="54">
        <f>(Tabela1[[#This Row],[INDISPONIBILIDADE]]*Tabela1[[#This Row],[REAL PARA O MÊS]])/Tabela1[[#This Row],[DISPONIBILIDADE]]</f>
        <v>5732338.4950792426</v>
      </c>
      <c r="L185" s="52">
        <f>(Tabela1[[#This Row],[QTDE PRODUZIDA]]/30)/60</f>
        <v>22.122122724925081</v>
      </c>
      <c r="M185" s="6">
        <f>(J185*I185)/D185</f>
        <v>39819.820904865148</v>
      </c>
      <c r="N185" s="6">
        <v>301.87065368567448</v>
      </c>
      <c r="O185" s="6">
        <f t="shared" si="9"/>
        <v>13040812.239221139</v>
      </c>
      <c r="P185" s="6">
        <f>220320000/Tabela1[[#This Row],[Coluna4]]</f>
        <v>15957178.124155324</v>
      </c>
      <c r="Q185" s="6">
        <v>330</v>
      </c>
      <c r="R185" s="33">
        <f>N185/Q185</f>
        <v>0.91475955662325603</v>
      </c>
      <c r="S185" s="6">
        <f>Q185*60*24*30</f>
        <v>14256000</v>
      </c>
      <c r="T185" s="14">
        <v>36.896908324662178</v>
      </c>
      <c r="U185" s="48">
        <f>(Tabela1[[#This Row],[% PPM 1]]*Tabela1[[#This Row],[META PARA O MÊS]])</f>
        <v>526.00232507638395</v>
      </c>
      <c r="V185" s="8">
        <f t="shared" si="10"/>
        <v>3.6896908324662176E-5</v>
      </c>
      <c r="W185" s="9">
        <f>O185*V185</f>
        <v>481.16565366967484</v>
      </c>
      <c r="X185" s="14">
        <v>35.183429609894588</v>
      </c>
      <c r="Y185" s="10">
        <f t="shared" si="11"/>
        <v>3.5183429609894586E-5</v>
      </c>
      <c r="Z185" s="11">
        <f>O185*Y185</f>
        <v>458.82049947448877</v>
      </c>
      <c r="AA185" s="7">
        <v>0</v>
      </c>
      <c r="AB185" s="12">
        <f t="shared" si="12"/>
        <v>0</v>
      </c>
      <c r="AC185" s="11">
        <f>O185*AB185</f>
        <v>0</v>
      </c>
      <c r="AD185" s="5" t="s">
        <v>13</v>
      </c>
    </row>
    <row r="186" spans="1:30" x14ac:dyDescent="0.25">
      <c r="A186" s="21">
        <v>45170</v>
      </c>
      <c r="B186" s="23">
        <v>1</v>
      </c>
      <c r="C186" s="5" t="s">
        <v>21</v>
      </c>
      <c r="D186" s="26">
        <v>0.6032340441971874</v>
      </c>
      <c r="E186" s="56">
        <f>((((24*D186)*30)*60)*60)*100</f>
        <v>156358264.25591099</v>
      </c>
      <c r="F186" s="56">
        <v>12.110720712335567</v>
      </c>
      <c r="G186" s="59">
        <f>Tabela1[[#This Row],[Produção mensal em milésimos]]/Tabela1[[#This Row],[REAL PARA O MÊS]]</f>
        <v>12.110720712335567</v>
      </c>
      <c r="H186" s="56">
        <f>Tabela1[[#This Row],[Produção mensal em milésimos]]/Tabela1[[#This Row],[META PARA O MÊS]]</f>
        <v>10.967891712676137</v>
      </c>
      <c r="I186" s="28">
        <f>(O186*D186)/100</f>
        <v>77881.928194970213</v>
      </c>
      <c r="J186" s="31">
        <f>1-D186</f>
        <v>0.3967659558028126</v>
      </c>
      <c r="K186" s="54">
        <f>(Tabela1[[#This Row],[INDISPONIBILIDADE]]*Tabela1[[#This Row],[REAL PARA O MÊS]])/Tabela1[[#This Row],[DISPONIBILIDADE]]</f>
        <v>8491793.1960348114</v>
      </c>
      <c r="L186" s="52">
        <f>(Tabela1[[#This Row],[QTDE PRODUZIDA]]/30)/60</f>
        <v>28.45854862294577</v>
      </c>
      <c r="M186" s="6">
        <f>(J186*I186)/D186</f>
        <v>51225.387521302386</v>
      </c>
      <c r="N186" s="6">
        <v>298.85952712100141</v>
      </c>
      <c r="O186" s="6">
        <f t="shared" si="9"/>
        <v>12910731.571627261</v>
      </c>
      <c r="P186" s="6">
        <f>220320000/Tabela1[[#This Row],[Coluna4]]</f>
        <v>18192146.052512757</v>
      </c>
      <c r="Q186" s="6">
        <v>330</v>
      </c>
      <c r="R186" s="33">
        <f>N186/Q186</f>
        <v>0.90563493066970124</v>
      </c>
      <c r="S186" s="6">
        <f>Q186*60*24*30</f>
        <v>14256000</v>
      </c>
      <c r="T186" s="14">
        <v>74.042723320820159</v>
      </c>
      <c r="U186" s="48">
        <f>(Tabela1[[#This Row],[% PPM 1]]*Tabela1[[#This Row],[META PARA O MÊS]])</f>
        <v>1055.5530636616122</v>
      </c>
      <c r="V186" s="8">
        <f t="shared" si="10"/>
        <v>7.4042723320820157E-5</v>
      </c>
      <c r="W186" s="9">
        <f>O186*V186</f>
        <v>955.94572562737494</v>
      </c>
      <c r="X186" s="14">
        <v>87.967575446254685</v>
      </c>
      <c r="Y186" s="10">
        <f t="shared" si="11"/>
        <v>8.7967575446254686E-5</v>
      </c>
      <c r="Z186" s="11">
        <f>O186*Y186</f>
        <v>1135.7257535934634</v>
      </c>
      <c r="AA186" s="7">
        <v>0</v>
      </c>
      <c r="AB186" s="12">
        <f t="shared" si="12"/>
        <v>0</v>
      </c>
      <c r="AC186" s="11">
        <f>O186*AB186</f>
        <v>0</v>
      </c>
      <c r="AD186" s="5" t="s">
        <v>13</v>
      </c>
    </row>
    <row r="187" spans="1:30" x14ac:dyDescent="0.25">
      <c r="A187" s="21">
        <v>45170</v>
      </c>
      <c r="B187" s="23">
        <v>1</v>
      </c>
      <c r="C187" s="5" t="s">
        <v>22</v>
      </c>
      <c r="D187" s="26">
        <v>0.55849598207386808</v>
      </c>
      <c r="E187" s="56">
        <f>((((24*D187)*30)*60)*60)*100</f>
        <v>144762158.55354661</v>
      </c>
      <c r="F187" s="56">
        <v>11.21254498634897</v>
      </c>
      <c r="G187" s="59">
        <f>Tabela1[[#This Row],[Produção mensal em milésimos]]/Tabela1[[#This Row],[REAL PARA O MÊS]]</f>
        <v>11.21254498634897</v>
      </c>
      <c r="H187" s="56">
        <f>Tabela1[[#This Row],[Produção mensal em milésimos]]/Tabela1[[#This Row],[META PARA O MÊS]]</f>
        <v>10.154472401343057</v>
      </c>
      <c r="I187" s="28">
        <f>(O187*D187)/100</f>
        <v>72105.917083880617</v>
      </c>
      <c r="J187" s="31">
        <f>1-D187</f>
        <v>0.44150401792613192</v>
      </c>
      <c r="K187" s="54">
        <f>(Tabela1[[#This Row],[INDISPONIBILIDADE]]*Tabela1[[#This Row],[REAL PARA O MÊS]])/Tabela1[[#This Row],[DISPONIBILIDADE]]</f>
        <v>10206232.535591071</v>
      </c>
      <c r="L187" s="52">
        <f>(Tabela1[[#This Row],[QTDE PRODUZIDA]]/30)/60</f>
        <v>31.667443684662221</v>
      </c>
      <c r="M187" s="6">
        <f>(J187*I187)/D187</f>
        <v>57001.398632391996</v>
      </c>
      <c r="N187" s="6">
        <v>298.85952712100141</v>
      </c>
      <c r="O187" s="6">
        <f t="shared" si="9"/>
        <v>12910731.571627261</v>
      </c>
      <c r="P187" s="6">
        <f>220320000/Tabela1[[#This Row],[Coluna4]]</f>
        <v>19649419.491135582</v>
      </c>
      <c r="Q187" s="6">
        <v>330</v>
      </c>
      <c r="R187" s="33">
        <f>N187/Q187</f>
        <v>0.90563493066970124</v>
      </c>
      <c r="S187" s="6">
        <f>Q187*60*24*30</f>
        <v>14256000</v>
      </c>
      <c r="T187" s="14">
        <v>66.777069523187521</v>
      </c>
      <c r="U187" s="48">
        <f>(Tabela1[[#This Row],[% PPM 1]]*Tabela1[[#This Row],[META PARA O MÊS]])</f>
        <v>951.97390312256118</v>
      </c>
      <c r="V187" s="8">
        <f t="shared" si="10"/>
        <v>6.6777069523187515E-5</v>
      </c>
      <c r="W187" s="9">
        <f>O187*V187</f>
        <v>862.14081975376564</v>
      </c>
      <c r="X187" s="14">
        <v>43.711216084474557</v>
      </c>
      <c r="Y187" s="10">
        <f t="shared" si="11"/>
        <v>4.3711216084474555E-5</v>
      </c>
      <c r="Z187" s="11">
        <f>O187*Y187</f>
        <v>564.34377753604701</v>
      </c>
      <c r="AA187" s="7">
        <v>0</v>
      </c>
      <c r="AB187" s="12">
        <f t="shared" si="12"/>
        <v>0</v>
      </c>
      <c r="AC187" s="11">
        <f>O187*AB187</f>
        <v>0</v>
      </c>
      <c r="AD187" s="5" t="s">
        <v>13</v>
      </c>
    </row>
    <row r="188" spans="1:30" x14ac:dyDescent="0.25">
      <c r="A188" s="21">
        <v>45170</v>
      </c>
      <c r="B188" s="23">
        <v>1</v>
      </c>
      <c r="C188" s="5" t="s">
        <v>23</v>
      </c>
      <c r="D188" s="26">
        <v>0.66487096275691548</v>
      </c>
      <c r="E188" s="56">
        <f>((((24*D188)*30)*60)*60)*100</f>
        <v>172334553.54659247</v>
      </c>
      <c r="F188" s="56">
        <v>13.562764012357352</v>
      </c>
      <c r="G188" s="59">
        <f>Tabela1[[#This Row],[Produção mensal em milésimos]]/Tabela1[[#This Row],[REAL PARA O MÊS]]</f>
        <v>13.562764012357352</v>
      </c>
      <c r="H188" s="56">
        <f>Tabela1[[#This Row],[Produção mensal em milésimos]]/Tabela1[[#This Row],[META PARA O MÊS]]</f>
        <v>12.088562959216643</v>
      </c>
      <c r="I188" s="28">
        <f>(O188*D188)/100</f>
        <v>84481.482114124665</v>
      </c>
      <c r="J188" s="31">
        <f>1-D188</f>
        <v>0.33512903724308452</v>
      </c>
      <c r="K188" s="54">
        <f>(Tabela1[[#This Row],[INDISPONIBILIDADE]]*Tabela1[[#This Row],[REAL PARA O MÊS]])/Tabela1[[#This Row],[DISPONIBILIDADE]]</f>
        <v>6404700.8688098053</v>
      </c>
      <c r="L188" s="52">
        <f>(Tabela1[[#This Row],[QTDE PRODUZIDA]]/30)/60</f>
        <v>23.657220182309047</v>
      </c>
      <c r="M188" s="6">
        <f>(J188*I188)/D188</f>
        <v>42582.996328156281</v>
      </c>
      <c r="N188" s="6">
        <v>294.13073713490962</v>
      </c>
      <c r="O188" s="6">
        <f t="shared" si="9"/>
        <v>12706447.844228096</v>
      </c>
      <c r="P188" s="6">
        <f>220320000/Tabela1[[#This Row],[Coluna4]]</f>
        <v>16244476.406082219</v>
      </c>
      <c r="Q188" s="6">
        <v>330</v>
      </c>
      <c r="R188" s="33">
        <f>N188/Q188</f>
        <v>0.89130526404518062</v>
      </c>
      <c r="S188" s="6">
        <f>Q188*60*24*30</f>
        <v>14256000</v>
      </c>
      <c r="T188" s="14">
        <v>58.097383975248349</v>
      </c>
      <c r="U188" s="48">
        <f>(Tabela1[[#This Row],[% PPM 1]]*Tabela1[[#This Row],[META PARA O MÊS]])</f>
        <v>828.23630595114048</v>
      </c>
      <c r="V188" s="8">
        <f t="shared" si="10"/>
        <v>5.8097383975248349E-5</v>
      </c>
      <c r="W188" s="9">
        <f>O188*V188</f>
        <v>738.21137936758635</v>
      </c>
      <c r="X188" s="14">
        <v>37.057443516922433</v>
      </c>
      <c r="Y188" s="10">
        <f t="shared" si="11"/>
        <v>3.7057443516922435E-5</v>
      </c>
      <c r="Z188" s="11">
        <f>O188*Y188</f>
        <v>470.86847328820352</v>
      </c>
      <c r="AA188" s="7">
        <v>0</v>
      </c>
      <c r="AB188" s="12">
        <f t="shared" si="12"/>
        <v>0</v>
      </c>
      <c r="AC188" s="11">
        <f>O188*AB188</f>
        <v>0</v>
      </c>
      <c r="AD188" s="5" t="s">
        <v>13</v>
      </c>
    </row>
    <row r="189" spans="1:30" x14ac:dyDescent="0.25">
      <c r="A189" s="21">
        <v>45170</v>
      </c>
      <c r="B189" s="23">
        <v>1</v>
      </c>
      <c r="C189" s="5" t="s">
        <v>24</v>
      </c>
      <c r="D189" s="26">
        <v>0.86641322824911138</v>
      </c>
      <c r="E189" s="56">
        <f>((((24*D189)*30)*60)*60)*100</f>
        <v>224574308.76216972</v>
      </c>
      <c r="F189" s="56">
        <v>3.2683989818510288</v>
      </c>
      <c r="G189" s="59">
        <f>Tabela1[[#This Row],[Produção mensal em milésimos]]/Tabela1[[#This Row],[REAL PARA O MÊS]]</f>
        <v>3.2683989818510288</v>
      </c>
      <c r="H189" s="56">
        <f>Tabela1[[#This Row],[Produção mensal em milésimos]]/Tabela1[[#This Row],[META PARA O MÊS]]</f>
        <v>3.2490496059341685</v>
      </c>
      <c r="I189" s="28">
        <f>(O189*D189)/100</f>
        <v>595319.46043579059</v>
      </c>
      <c r="J189" s="31">
        <f>1-D189</f>
        <v>0.13358677175088862</v>
      </c>
      <c r="K189" s="54">
        <f>(Tabela1[[#This Row],[INDISPONIBILIDADE]]*Tabela1[[#This Row],[REAL PARA O MÊS]])/Tabela1[[#This Row],[DISPONIBILIDADE]]</f>
        <v>10594083.350931771</v>
      </c>
      <c r="L189" s="52">
        <f>(Tabela1[[#This Row],[QTDE PRODUZIDA]]/30)/60</f>
        <v>50.993633091227565</v>
      </c>
      <c r="M189" s="6">
        <f>(J189*I189)/D189</f>
        <v>91788.539564209612</v>
      </c>
      <c r="N189" s="6">
        <v>1590.5277777777781</v>
      </c>
      <c r="O189" s="6">
        <f t="shared" si="9"/>
        <v>68710800.000000015</v>
      </c>
      <c r="P189" s="6">
        <f>220320000/Tabela1[[#This Row],[Coluna4]]</f>
        <v>67409150.848292008</v>
      </c>
      <c r="Q189" s="6">
        <v>1600</v>
      </c>
      <c r="R189" s="33">
        <f>N189/Q189</f>
        <v>0.99407986111111124</v>
      </c>
      <c r="S189" s="6">
        <f>Q189*60*24*30</f>
        <v>69120000</v>
      </c>
      <c r="T189" s="7">
        <v>0</v>
      </c>
      <c r="U189" s="48">
        <f>(Tabela1[[#This Row],[% PPM 1]]*Tabela1[[#This Row],[META PARA O MÊS]])</f>
        <v>0</v>
      </c>
      <c r="V189" s="8">
        <f t="shared" si="10"/>
        <v>0</v>
      </c>
      <c r="W189" s="9">
        <f>O189*V189</f>
        <v>0</v>
      </c>
      <c r="X189" s="7">
        <v>0</v>
      </c>
      <c r="Y189" s="10">
        <f t="shared" si="11"/>
        <v>0</v>
      </c>
      <c r="Z189" s="11">
        <f>O189*Y189</f>
        <v>0</v>
      </c>
      <c r="AA189" s="14">
        <v>341.0864955282608</v>
      </c>
      <c r="AB189" s="12">
        <f t="shared" si="12"/>
        <v>3.4108649552826078E-4</v>
      </c>
      <c r="AC189" s="11">
        <f>O189*AB189</f>
        <v>23436.325976943226</v>
      </c>
      <c r="AD189" s="5" t="s">
        <v>25</v>
      </c>
    </row>
    <row r="190" spans="1:30" x14ac:dyDescent="0.25">
      <c r="A190" s="21">
        <v>45170</v>
      </c>
      <c r="B190" s="23">
        <v>1</v>
      </c>
      <c r="C190" s="5" t="s">
        <v>26</v>
      </c>
      <c r="D190" s="26">
        <v>0.83337389893370417</v>
      </c>
      <c r="E190" s="56">
        <f>((((24*D190)*30)*60)*60)*100</f>
        <v>216010514.60361615</v>
      </c>
      <c r="F190" s="56">
        <v>3.1518829337292873</v>
      </c>
      <c r="G190" s="59">
        <f>Tabela1[[#This Row],[Produção mensal em milésimos]]/Tabela1[[#This Row],[REAL PARA O MÊS]]</f>
        <v>3.1518829337292873</v>
      </c>
      <c r="H190" s="56">
        <f>Tabela1[[#This Row],[Produção mensal em milésimos]]/Tabela1[[#This Row],[META PARA O MÊS]]</f>
        <v>3.1251521210013911</v>
      </c>
      <c r="I190" s="28">
        <f>(O190*D190)/100</f>
        <v>571142.80114742671</v>
      </c>
      <c r="J190" s="31">
        <f>1-D190</f>
        <v>0.16662610106629583</v>
      </c>
      <c r="K190" s="54">
        <f>(Tabela1[[#This Row],[INDISPONIBILIDADE]]*Tabela1[[#This Row],[REAL PARA O MÊS]])/Tabela1[[#This Row],[DISPONIBILIDADE]]</f>
        <v>13702756.829639724</v>
      </c>
      <c r="L190" s="52">
        <f>(Tabela1[[#This Row],[QTDE PRODUZIDA]]/30)/60</f>
        <v>63.441777140318337</v>
      </c>
      <c r="M190" s="6">
        <f>(J190*I190)/D190</f>
        <v>114195.19885257301</v>
      </c>
      <c r="N190" s="6">
        <v>1586.430555555555</v>
      </c>
      <c r="O190" s="6">
        <f t="shared" si="9"/>
        <v>68533799.99999997</v>
      </c>
      <c r="P190" s="6">
        <f>220320000/Tabela1[[#This Row],[Coluna4]]</f>
        <v>69901073.305193737</v>
      </c>
      <c r="Q190" s="6">
        <v>1600</v>
      </c>
      <c r="R190" s="33">
        <f>N190/Q190</f>
        <v>0.99151909722222187</v>
      </c>
      <c r="S190" s="6">
        <f>Q190*60*24*30</f>
        <v>69120000</v>
      </c>
      <c r="T190" s="7">
        <v>0</v>
      </c>
      <c r="U190" s="48">
        <f>(Tabela1[[#This Row],[% PPM 1]]*Tabela1[[#This Row],[META PARA O MÊS]])</f>
        <v>0</v>
      </c>
      <c r="V190" s="8">
        <f t="shared" si="10"/>
        <v>0</v>
      </c>
      <c r="W190" s="9">
        <f>O190*V190</f>
        <v>0</v>
      </c>
      <c r="X190" s="7">
        <v>0</v>
      </c>
      <c r="Y190" s="10">
        <f t="shared" si="11"/>
        <v>0</v>
      </c>
      <c r="Z190" s="11">
        <f>O190*Y190</f>
        <v>0</v>
      </c>
      <c r="AA190" s="14">
        <v>253.4175495171333</v>
      </c>
      <c r="AB190" s="12">
        <f t="shared" si="12"/>
        <v>2.5341754951713327E-4</v>
      </c>
      <c r="AC190" s="11">
        <f>O190*AB190</f>
        <v>17367.667655097299</v>
      </c>
      <c r="AD190" s="5" t="s">
        <v>25</v>
      </c>
    </row>
    <row r="191" spans="1:30" x14ac:dyDescent="0.25">
      <c r="A191" s="21">
        <v>45170</v>
      </c>
      <c r="B191" s="23">
        <v>1</v>
      </c>
      <c r="C191" s="5" t="s">
        <v>27</v>
      </c>
      <c r="D191" s="26">
        <v>0.92484276000618137</v>
      </c>
      <c r="E191" s="56">
        <f>((((24*D191)*30)*60)*60)*100</f>
        <v>239719243.39360222</v>
      </c>
      <c r="F191" s="56">
        <v>2.1153398928631697</v>
      </c>
      <c r="G191" s="59">
        <f>Tabela1[[#This Row],[Produção mensal em milésimos]]/Tabela1[[#This Row],[REAL PARA O MÊS]]</f>
        <v>2.1153398928631697</v>
      </c>
      <c r="H191" s="56">
        <f>Tabela1[[#This Row],[Produção mensal em milésimos]]/Tabela1[[#This Row],[META PARA O MÊS]]</f>
        <v>1.8496855200123627</v>
      </c>
      <c r="I191" s="28">
        <f>(O191*D191)/100</f>
        <v>1048070.8440034767</v>
      </c>
      <c r="J191" s="31">
        <f>1-D191</f>
        <v>7.5157239993818625E-2</v>
      </c>
      <c r="K191" s="54">
        <f>(Tabela1[[#This Row],[INDISPONIBILIDADE]]*Tabela1[[#This Row],[REAL PARA O MÊS]])/Tabela1[[#This Row],[DISPONIBILIDADE]]</f>
        <v>9209279.6397036966</v>
      </c>
      <c r="L191" s="52">
        <f>(Tabela1[[#This Row],[QTDE PRODUZIDA]]/30)/60</f>
        <v>47.317419998068324</v>
      </c>
      <c r="M191" s="6">
        <f>(J191*I191)/D191</f>
        <v>85171.35599652298</v>
      </c>
      <c r="N191" s="6">
        <v>2623.2458333333329</v>
      </c>
      <c r="O191" s="6">
        <f t="shared" si="9"/>
        <v>113324219.99999997</v>
      </c>
      <c r="P191" s="6">
        <f>220320000/Tabela1[[#This Row],[Coluna4]]</f>
        <v>104153474.69374812</v>
      </c>
      <c r="Q191" s="6">
        <v>3000</v>
      </c>
      <c r="R191" s="33">
        <f>N191/Q191</f>
        <v>0.87441527777777761</v>
      </c>
      <c r="S191" s="6">
        <f>Q191*60*24*30</f>
        <v>129600000</v>
      </c>
      <c r="T191" s="7">
        <v>0</v>
      </c>
      <c r="U191" s="48">
        <f>(Tabela1[[#This Row],[% PPM 1]]*Tabela1[[#This Row],[META PARA O MÊS]])</f>
        <v>0</v>
      </c>
      <c r="V191" s="8">
        <f t="shared" si="10"/>
        <v>0</v>
      </c>
      <c r="W191" s="9">
        <f>O191*V191</f>
        <v>0</v>
      </c>
      <c r="X191" s="7">
        <v>0</v>
      </c>
      <c r="Y191" s="10">
        <f t="shared" si="11"/>
        <v>0</v>
      </c>
      <c r="Z191" s="11">
        <f>O191*Y191</f>
        <v>0</v>
      </c>
      <c r="AA191" s="7">
        <v>0</v>
      </c>
      <c r="AB191" s="12">
        <f t="shared" si="12"/>
        <v>0</v>
      </c>
      <c r="AC191" s="11">
        <f>O191*AB191</f>
        <v>0</v>
      </c>
      <c r="AD191" s="13" t="s">
        <v>28</v>
      </c>
    </row>
    <row r="192" spans="1:30" x14ac:dyDescent="0.25">
      <c r="A192" s="21">
        <v>45170</v>
      </c>
      <c r="B192" s="23">
        <v>2</v>
      </c>
      <c r="C192" s="5" t="s">
        <v>29</v>
      </c>
      <c r="D192" s="26">
        <v>0.95355470560964306</v>
      </c>
      <c r="E192" s="56">
        <f>((((24*D192)*30)*60)*60)*100</f>
        <v>247161379.6940195</v>
      </c>
      <c r="F192" s="56">
        <v>1.6391589738767243</v>
      </c>
      <c r="G192" s="59">
        <f>Tabela1[[#This Row],[Produção mensal em milésimos]]/Tabela1[[#This Row],[REAL PARA O MÊS]]</f>
        <v>1.6391589738767243</v>
      </c>
      <c r="H192" s="56">
        <f>Tabela1[[#This Row],[Produção mensal em milésimos]]/Tabela1[[#This Row],[META PARA O MÊS]]</f>
        <v>1.6230718393355628</v>
      </c>
      <c r="I192" s="28">
        <f>(O192*D192)/100</f>
        <v>1437822.0807637712</v>
      </c>
      <c r="J192" s="31">
        <f>1-D192</f>
        <v>4.6445294390356939E-2</v>
      </c>
      <c r="K192" s="54">
        <f>(Tabela1[[#This Row],[INDISPONIBILIDADE]]*Tabela1[[#This Row],[REAL PARA O MÊS]])/Tabela1[[#This Row],[DISPONIBILIDADE]]</f>
        <v>7344388.4930260004</v>
      </c>
      <c r="L192" s="52">
        <f>(Tabela1[[#This Row],[QTDE PRODUZIDA]]/30)/60</f>
        <v>38.90709004083476</v>
      </c>
      <c r="M192" s="6">
        <f>(J192*I192)/D192</f>
        <v>70032.76207350257</v>
      </c>
      <c r="N192" s="6">
        <v>3490.4047287899862</v>
      </c>
      <c r="O192" s="6">
        <f t="shared" si="9"/>
        <v>150785484.28372738</v>
      </c>
      <c r="P192" s="6">
        <f>220320000/Tabela1[[#This Row],[Coluna4]]</f>
        <v>134410391.86024037</v>
      </c>
      <c r="Q192" s="6">
        <v>3525</v>
      </c>
      <c r="R192" s="33">
        <f>N192/Q192</f>
        <v>0.99018573866382587</v>
      </c>
      <c r="S192" s="6">
        <f>Q192*60*24*30</f>
        <v>152280000</v>
      </c>
      <c r="T192" s="7">
        <v>0</v>
      </c>
      <c r="U192" s="48">
        <f>(Tabela1[[#This Row],[% PPM 1]]*Tabela1[[#This Row],[META PARA O MÊS]])</f>
        <v>0</v>
      </c>
      <c r="V192" s="8">
        <f t="shared" si="10"/>
        <v>0</v>
      </c>
      <c r="W192" s="9">
        <f>O192*V192</f>
        <v>0</v>
      </c>
      <c r="X192" s="7">
        <v>0</v>
      </c>
      <c r="Y192" s="10">
        <f t="shared" si="11"/>
        <v>0</v>
      </c>
      <c r="Z192" s="11">
        <f>O192*Y192</f>
        <v>0</v>
      </c>
      <c r="AA192" s="7">
        <v>0</v>
      </c>
      <c r="AB192" s="12">
        <f t="shared" si="12"/>
        <v>0</v>
      </c>
      <c r="AC192" s="11">
        <f>O192*AB192</f>
        <v>0</v>
      </c>
      <c r="AD192" s="13" t="s">
        <v>11</v>
      </c>
    </row>
    <row r="193" spans="1:30" x14ac:dyDescent="0.25">
      <c r="A193" s="21">
        <v>45170</v>
      </c>
      <c r="B193" s="23">
        <v>2</v>
      </c>
      <c r="C193" s="5" t="s">
        <v>30</v>
      </c>
      <c r="D193" s="26">
        <v>0.97474578890434249</v>
      </c>
      <c r="E193" s="56">
        <f>((((24*D193)*30)*60)*60)*100</f>
        <v>252654108.4840056</v>
      </c>
      <c r="F193" s="56">
        <v>0</v>
      </c>
      <c r="G193" s="59">
        <v>0</v>
      </c>
      <c r="H193" s="56">
        <f>Tabela1[[#This Row],[Produção mensal em milésimos]]/Tabela1[[#This Row],[META PARA O MÊS]]</f>
        <v>5.4152543828019031</v>
      </c>
      <c r="I193" s="28">
        <f>(O193*D193)/100</f>
        <v>0</v>
      </c>
      <c r="J193" s="31">
        <f>1-D193</f>
        <v>2.5254211095657508E-2</v>
      </c>
      <c r="K193" s="54">
        <f>(Tabela1[[#This Row],[INDISPONIBILIDADE]]*Tabela1[[#This Row],[REAL PARA O MÊS]])/Tabela1[[#This Row],[DISPONIBILIDADE]]</f>
        <v>0</v>
      </c>
      <c r="L193" s="52">
        <f>(Tabela1[[#This Row],[QTDE PRODUZIDA]]/30)/60</f>
        <v>0</v>
      </c>
      <c r="M193" s="6">
        <f>(J193*I193)/D193</f>
        <v>0</v>
      </c>
      <c r="N193" s="6">
        <v>0</v>
      </c>
      <c r="O193" s="6">
        <f t="shared" si="9"/>
        <v>0</v>
      </c>
      <c r="P193" s="6">
        <v>0</v>
      </c>
      <c r="Q193" s="6">
        <v>1080</v>
      </c>
      <c r="R193" s="33">
        <f>N193/Q193</f>
        <v>0</v>
      </c>
      <c r="S193" s="6">
        <f>Q193*60*24*30</f>
        <v>46656000</v>
      </c>
      <c r="T193" s="7">
        <v>0</v>
      </c>
      <c r="U193" s="48">
        <f>(Tabela1[[#This Row],[% PPM 1]]*Tabela1[[#This Row],[META PARA O MÊS]])</f>
        <v>0</v>
      </c>
      <c r="V193" s="8">
        <f t="shared" si="10"/>
        <v>0</v>
      </c>
      <c r="W193" s="9">
        <f>O193*V193</f>
        <v>0</v>
      </c>
      <c r="X193" s="7">
        <v>0</v>
      </c>
      <c r="Y193" s="10">
        <f t="shared" si="11"/>
        <v>0</v>
      </c>
      <c r="Z193" s="11">
        <f>O193*Y193</f>
        <v>0</v>
      </c>
      <c r="AA193" s="7">
        <v>0</v>
      </c>
      <c r="AB193" s="12">
        <f t="shared" si="12"/>
        <v>0</v>
      </c>
      <c r="AC193" s="11">
        <f>O193*AB193</f>
        <v>0</v>
      </c>
      <c r="AD193" s="13" t="s">
        <v>11</v>
      </c>
    </row>
    <row r="194" spans="1:30" x14ac:dyDescent="0.25">
      <c r="A194" s="21">
        <v>45170</v>
      </c>
      <c r="B194" s="23">
        <v>2</v>
      </c>
      <c r="C194" s="5" t="s">
        <v>31</v>
      </c>
      <c r="D194" s="26">
        <v>0.67677290990573324</v>
      </c>
      <c r="E194" s="56">
        <f>((((24*D194)*30)*60)*60)*100</f>
        <v>175419538.24756607</v>
      </c>
      <c r="F194" s="56">
        <v>13.606423550429144</v>
      </c>
      <c r="G194" s="59">
        <f>Tabela1[[#This Row],[Produção mensal em milésimos]]/Tabela1[[#This Row],[REAL PARA O MÊS]]</f>
        <v>13.606423550429144</v>
      </c>
      <c r="H194" s="56">
        <f>Tabela1[[#This Row],[Produção mensal em milésimos]]/Tabela1[[#This Row],[META PARA O MÊS]]</f>
        <v>12.304961998286061</v>
      </c>
      <c r="I194" s="28">
        <f>(O194*D194)/100</f>
        <v>87252.312052553272</v>
      </c>
      <c r="J194" s="31">
        <f>1-D194</f>
        <v>0.32322709009426676</v>
      </c>
      <c r="K194" s="54">
        <f>(Tabela1[[#This Row],[INDISPONIBILIDADE]]*Tabela1[[#This Row],[REAL PARA O MÊS]])/Tabela1[[#This Row],[DISPONIBILIDADE]]</f>
        <v>6157419.798224018</v>
      </c>
      <c r="L194" s="52">
        <f>(Tabela1[[#This Row],[QTDE PRODUZIDA]]/30)/60</f>
        <v>23.150971746418008</v>
      </c>
      <c r="M194" s="6">
        <f>(J194*I194)/D194</f>
        <v>41671.749143552413</v>
      </c>
      <c r="N194" s="6">
        <v>298.4353268428373</v>
      </c>
      <c r="O194" s="6">
        <f t="shared" si="9"/>
        <v>12892406.11961057</v>
      </c>
      <c r="P194" s="6">
        <f>220320000/Tabela1[[#This Row],[Coluna4]]</f>
        <v>16192352.030159399</v>
      </c>
      <c r="Q194" s="6">
        <v>330</v>
      </c>
      <c r="R194" s="33">
        <f>N194/Q194</f>
        <v>0.90434947528132514</v>
      </c>
      <c r="S194" s="6">
        <f>Q194*60*24*30</f>
        <v>14256000</v>
      </c>
      <c r="T194" s="14">
        <v>49.324811156877693</v>
      </c>
      <c r="U194" s="48">
        <f>(Tabela1[[#This Row],[% PPM 1]]*Tabela1[[#This Row],[META PARA O MÊS]])</f>
        <v>703.17450785244841</v>
      </c>
      <c r="V194" s="8">
        <f t="shared" si="10"/>
        <v>4.9324811156877694E-5</v>
      </c>
      <c r="W194" s="9">
        <f>O194*V194</f>
        <v>635.91549720756575</v>
      </c>
      <c r="X194" s="14">
        <v>117.1464264975845</v>
      </c>
      <c r="Y194" s="10">
        <f t="shared" si="11"/>
        <v>1.171464264975845E-4</v>
      </c>
      <c r="Z194" s="11">
        <f>O194*Y194</f>
        <v>1510.2993058679683</v>
      </c>
      <c r="AA194" s="7">
        <v>0</v>
      </c>
      <c r="AB194" s="12">
        <f t="shared" si="12"/>
        <v>0</v>
      </c>
      <c r="AC194" s="11">
        <f>O194*AB194</f>
        <v>0</v>
      </c>
      <c r="AD194" s="5" t="s">
        <v>13</v>
      </c>
    </row>
    <row r="195" spans="1:30" x14ac:dyDescent="0.25">
      <c r="A195" s="21">
        <v>45170</v>
      </c>
      <c r="B195" s="23">
        <v>2</v>
      </c>
      <c r="C195" s="5" t="s">
        <v>32</v>
      </c>
      <c r="D195" s="26">
        <v>0.75673311698346468</v>
      </c>
      <c r="E195" s="56">
        <f>((((24*D195)*30)*60)*60)*100</f>
        <v>196145223.92211404</v>
      </c>
      <c r="F195" s="56">
        <v>14.824024460388095</v>
      </c>
      <c r="G195" s="59">
        <f>Tabela1[[#This Row],[Produção mensal em milésimos]]/Tabela1[[#This Row],[REAL PARA O MÊS]]</f>
        <v>14.824024460388095</v>
      </c>
      <c r="H195" s="56">
        <f>Tabela1[[#This Row],[Produção mensal em milésimos]]/Tabela1[[#This Row],[META PARA O MÊS]]</f>
        <v>13.758783945153903</v>
      </c>
      <c r="I195" s="28">
        <f>(O195*D195)/100</f>
        <v>100127.7265000648</v>
      </c>
      <c r="J195" s="31">
        <f>1-D195</f>
        <v>0.24326688301653532</v>
      </c>
      <c r="K195" s="54">
        <f>(Tabela1[[#This Row],[INDISPONIBILIDADE]]*Tabela1[[#This Row],[REAL PARA O MÊS]])/Tabela1[[#This Row],[DISPONIBILIDADE]]</f>
        <v>4253553.159358128</v>
      </c>
      <c r="L195" s="52">
        <f>(Tabela1[[#This Row],[QTDE PRODUZIDA]]/30)/60</f>
        <v>17.882247447421889</v>
      </c>
      <c r="M195" s="6">
        <f>(J195*I195)/D195</f>
        <v>32188.0454053594</v>
      </c>
      <c r="N195" s="6">
        <v>306.28650904033378</v>
      </c>
      <c r="O195" s="6">
        <f t="shared" ref="O195:O246" si="13">N195*60*24*30</f>
        <v>13231577.19054242</v>
      </c>
      <c r="P195" s="6">
        <f>220320000/Tabela1[[#This Row],[Coluna4]]</f>
        <v>14862360.797415467</v>
      </c>
      <c r="Q195" s="6">
        <v>330</v>
      </c>
      <c r="R195" s="33">
        <f>N195/Q195</f>
        <v>0.92814093648585994</v>
      </c>
      <c r="S195" s="6">
        <f>Q195*60*24*30</f>
        <v>14256000</v>
      </c>
      <c r="T195" s="14">
        <v>95.476052631357831</v>
      </c>
      <c r="U195" s="48">
        <f>(Tabela1[[#This Row],[% PPM 1]]*Tabela1[[#This Row],[META PARA O MÊS]])</f>
        <v>1361.1066063126373</v>
      </c>
      <c r="V195" s="8">
        <f t="shared" ref="V195:V246" si="14">T195/1000000</f>
        <v>9.5476052631357828E-5</v>
      </c>
      <c r="W195" s="9">
        <f>O195*V195</f>
        <v>1263.298760240102</v>
      </c>
      <c r="X195" s="14">
        <v>22.89744716571618</v>
      </c>
      <c r="Y195" s="10">
        <f t="shared" ref="Y195:Y246" si="15">X195/1000000</f>
        <v>2.2897447165716179E-5</v>
      </c>
      <c r="Z195" s="11">
        <f>O195*Y195</f>
        <v>302.96933963954041</v>
      </c>
      <c r="AA195" s="7">
        <v>0</v>
      </c>
      <c r="AB195" s="12">
        <f t="shared" ref="AB195:AB246" si="16">AA195/1000000</f>
        <v>0</v>
      </c>
      <c r="AC195" s="11">
        <f>O195*AB195</f>
        <v>0</v>
      </c>
      <c r="AD195" s="5" t="s">
        <v>13</v>
      </c>
    </row>
    <row r="196" spans="1:30" x14ac:dyDescent="0.25">
      <c r="A196" s="21">
        <v>45170</v>
      </c>
      <c r="B196" s="23">
        <v>2</v>
      </c>
      <c r="C196" s="5" t="s">
        <v>33</v>
      </c>
      <c r="D196" s="26">
        <v>0.79842141863699589</v>
      </c>
      <c r="E196" s="56">
        <f>((((24*D196)*30)*60)*60)*100</f>
        <v>206950831.71070933</v>
      </c>
      <c r="F196" s="56">
        <v>15.551346592320021</v>
      </c>
      <c r="G196" s="59">
        <f>Tabela1[[#This Row],[Produção mensal em milésimos]]/Tabela1[[#This Row],[REAL PARA O MÊS]]</f>
        <v>15.551346592320021</v>
      </c>
      <c r="H196" s="56">
        <f>Tabela1[[#This Row],[Produção mensal em milésimos]]/Tabela1[[#This Row],[META PARA O MÊS]]</f>
        <v>14.516753066127198</v>
      </c>
      <c r="I196" s="28">
        <f>(O196*D196)/100</f>
        <v>106250.59100937983</v>
      </c>
      <c r="J196" s="31">
        <f>1-D196</f>
        <v>0.20157858136300411</v>
      </c>
      <c r="K196" s="54">
        <f>(Tabela1[[#This Row],[INDISPONIBILIDADE]]*Tabela1[[#This Row],[REAL PARA O MÊS]])/Tabela1[[#This Row],[DISPONIBILIDADE]]</f>
        <v>3359784.1819751952</v>
      </c>
      <c r="L196" s="52">
        <f>(Tabela1[[#This Row],[QTDE PRODUZIDA]]/30)/60</f>
        <v>14.902909182704299</v>
      </c>
      <c r="M196" s="6">
        <f>(J196*I196)/D196</f>
        <v>26825.236528867739</v>
      </c>
      <c r="N196" s="6">
        <v>308.04589707927681</v>
      </c>
      <c r="O196" s="6">
        <f t="shared" si="13"/>
        <v>13307582.753824757</v>
      </c>
      <c r="P196" s="6">
        <f>220320000/Tabela1[[#This Row],[Coluna4]]</f>
        <v>14167261.895429961</v>
      </c>
      <c r="Q196" s="6">
        <v>330</v>
      </c>
      <c r="R196" s="33">
        <f>N196/Q196</f>
        <v>0.93347241539174797</v>
      </c>
      <c r="S196" s="6">
        <f>Q196*60*24*30</f>
        <v>14256000</v>
      </c>
      <c r="T196" s="14">
        <v>27.233298071026301</v>
      </c>
      <c r="U196" s="48">
        <f>(Tabela1[[#This Row],[% PPM 1]]*Tabela1[[#This Row],[META PARA O MÊS]])</f>
        <v>388.23789730055097</v>
      </c>
      <c r="V196" s="8">
        <f t="shared" si="14"/>
        <v>2.7233298071026301E-5</v>
      </c>
      <c r="W196" s="9">
        <f>O196*V196</f>
        <v>362.40936773975864</v>
      </c>
      <c r="X196" s="14">
        <v>28.058549527724061</v>
      </c>
      <c r="Y196" s="10">
        <f t="shared" si="15"/>
        <v>2.805854952772406E-5</v>
      </c>
      <c r="Z196" s="11">
        <f>O196*Y196</f>
        <v>373.39146979247852</v>
      </c>
      <c r="AA196" s="7">
        <v>0</v>
      </c>
      <c r="AB196" s="12">
        <f t="shared" si="16"/>
        <v>0</v>
      </c>
      <c r="AC196" s="11">
        <f>O196*AB196</f>
        <v>0</v>
      </c>
      <c r="AD196" s="5" t="s">
        <v>13</v>
      </c>
    </row>
    <row r="197" spans="1:30" x14ac:dyDescent="0.25">
      <c r="A197" s="21">
        <v>45170</v>
      </c>
      <c r="B197" s="23">
        <v>2</v>
      </c>
      <c r="C197" s="5" t="s">
        <v>34</v>
      </c>
      <c r="D197" s="26">
        <v>0.78611458816257151</v>
      </c>
      <c r="E197" s="56">
        <f>((((24*D197)*30)*60)*60)*100</f>
        <v>203760901.25173855</v>
      </c>
      <c r="F197" s="56">
        <v>15.34128452540898</v>
      </c>
      <c r="G197" s="59">
        <f>Tabela1[[#This Row],[Produção mensal em milésimos]]/Tabela1[[#This Row],[REAL PARA O MÊS]]</f>
        <v>15.34128452540898</v>
      </c>
      <c r="H197" s="56">
        <f>Tabela1[[#This Row],[Produção mensal em milésimos]]/Tabela1[[#This Row],[META PARA O MÊS]]</f>
        <v>14.292992512046755</v>
      </c>
      <c r="I197" s="28">
        <f>(O197*D197)/100</f>
        <v>104410.69436255349</v>
      </c>
      <c r="J197" s="31">
        <f>1-D197</f>
        <v>0.21388541183742849</v>
      </c>
      <c r="K197" s="54">
        <f>(Tabela1[[#This Row],[INDISPONIBILIDADE]]*Tabela1[[#This Row],[REAL PARA O MÊS]])/Tabela1[[#This Row],[DISPONIBILIDADE]]</f>
        <v>3613719.4806888918</v>
      </c>
      <c r="L197" s="52">
        <f>(Tabela1[[#This Row],[QTDE PRODUZIDA]]/30)/60</f>
        <v>15.782208896093387</v>
      </c>
      <c r="M197" s="6">
        <f>(J197*I197)/D197</f>
        <v>28407.976012968098</v>
      </c>
      <c r="N197" s="6">
        <v>307.45062586926292</v>
      </c>
      <c r="O197" s="6">
        <f t="shared" si="13"/>
        <v>13281867.037552159</v>
      </c>
      <c r="P197" s="6">
        <f>220320000/Tabela1[[#This Row],[Coluna4]]</f>
        <v>14361248.540504891</v>
      </c>
      <c r="Q197" s="6">
        <v>330</v>
      </c>
      <c r="R197" s="33">
        <f>N197/Q197</f>
        <v>0.93166856324019065</v>
      </c>
      <c r="S197" s="6">
        <f>Q197*60*24*30</f>
        <v>14256000</v>
      </c>
      <c r="T197" s="14">
        <v>31.83273872343436</v>
      </c>
      <c r="U197" s="48">
        <f>(Tabela1[[#This Row],[% PPM 1]]*Tabela1[[#This Row],[META PARA O MÊS]])</f>
        <v>453.80752324128025</v>
      </c>
      <c r="V197" s="8">
        <f t="shared" si="14"/>
        <v>3.1832738723434362E-5</v>
      </c>
      <c r="W197" s="9">
        <f>O197*V197</f>
        <v>422.79820316579304</v>
      </c>
      <c r="X197" s="14">
        <v>26.83936794328779</v>
      </c>
      <c r="Y197" s="10">
        <f t="shared" si="15"/>
        <v>2.6839367943287792E-5</v>
      </c>
      <c r="Z197" s="11">
        <f>O197*Y197</f>
        <v>356.4769163946882</v>
      </c>
      <c r="AA197" s="7">
        <v>0</v>
      </c>
      <c r="AB197" s="12">
        <f t="shared" si="16"/>
        <v>0</v>
      </c>
      <c r="AC197" s="11">
        <f>O197*AB197</f>
        <v>0</v>
      </c>
      <c r="AD197" s="5" t="s">
        <v>13</v>
      </c>
    </row>
    <row r="198" spans="1:30" x14ac:dyDescent="0.25">
      <c r="A198" s="21">
        <v>45170</v>
      </c>
      <c r="B198" s="23">
        <v>2</v>
      </c>
      <c r="C198" s="5" t="s">
        <v>35</v>
      </c>
      <c r="D198" s="26">
        <v>0.65375251120383249</v>
      </c>
      <c r="E198" s="56">
        <f>((((24*D198)*30)*60)*60)*100</f>
        <v>169452650.90403339</v>
      </c>
      <c r="F198" s="56">
        <v>13.100437255940275</v>
      </c>
      <c r="G198" s="59">
        <f>Tabela1[[#This Row],[Produção mensal em milésimos]]/Tabela1[[#This Row],[REAL PARA O MÊS]]</f>
        <v>13.100437255940275</v>
      </c>
      <c r="H198" s="56">
        <f>Tabela1[[#This Row],[Produção mensal em milésimos]]/Tabela1[[#This Row],[META PARA O MÊS]]</f>
        <v>10.601392073575663</v>
      </c>
      <c r="I198" s="28">
        <f>(O198*D198)/100</f>
        <v>84562.136281692408</v>
      </c>
      <c r="J198" s="31">
        <f>1-D198</f>
        <v>0.34624748879616751</v>
      </c>
      <c r="K198" s="54">
        <f>(Tabela1[[#This Row],[INDISPONIBILIDADE]]*Tabela1[[#This Row],[REAL PARA O MÊS]])/Tabela1[[#This Row],[DISPONIBILIDADE]]</f>
        <v>6850714.0137838917</v>
      </c>
      <c r="L198" s="52">
        <f>(Tabela1[[#This Row],[QTDE PRODUZIDA]]/30)/60</f>
        <v>24.881508278058366</v>
      </c>
      <c r="M198" s="6">
        <f>(J198*I198)/D198</f>
        <v>44786.714900505052</v>
      </c>
      <c r="N198" s="6">
        <v>299.41863699582751</v>
      </c>
      <c r="O198" s="6">
        <f t="shared" si="13"/>
        <v>12934885.118219746</v>
      </c>
      <c r="P198" s="6">
        <f>220320000/Tabela1[[#This Row],[Coluna4]]</f>
        <v>16817759.26220309</v>
      </c>
      <c r="Q198" s="6">
        <v>370</v>
      </c>
      <c r="R198" s="33">
        <f>N198/Q198</f>
        <v>0.80923955944818249</v>
      </c>
      <c r="S198" s="6">
        <f>Q198*60*24*30</f>
        <v>15984000</v>
      </c>
      <c r="T198" s="14">
        <v>55.531770633710408</v>
      </c>
      <c r="U198" s="48">
        <f>(Tabela1[[#This Row],[% PPM 1]]*Tabela1[[#This Row],[META PARA O MÊS]])</f>
        <v>887.61982180922723</v>
      </c>
      <c r="V198" s="8">
        <f t="shared" si="14"/>
        <v>5.553177063371041E-5</v>
      </c>
      <c r="W198" s="9">
        <f>O198*V198</f>
        <v>718.29707355837309</v>
      </c>
      <c r="X198" s="14">
        <v>1.9222535988592071</v>
      </c>
      <c r="Y198" s="10">
        <f t="shared" si="15"/>
        <v>1.9222535988592072E-6</v>
      </c>
      <c r="Z198" s="11">
        <f>O198*Y198</f>
        <v>24.864129469328308</v>
      </c>
      <c r="AA198" s="7">
        <v>0</v>
      </c>
      <c r="AB198" s="12">
        <f t="shared" si="16"/>
        <v>0</v>
      </c>
      <c r="AC198" s="11">
        <f>O198*AB198</f>
        <v>0</v>
      </c>
      <c r="AD198" s="5" t="s">
        <v>13</v>
      </c>
    </row>
    <row r="199" spans="1:30" x14ac:dyDescent="0.25">
      <c r="A199" s="21">
        <v>45170</v>
      </c>
      <c r="B199" s="23">
        <v>2</v>
      </c>
      <c r="C199" s="5" t="s">
        <v>36</v>
      </c>
      <c r="D199" s="26">
        <v>0.64684206459588933</v>
      </c>
      <c r="E199" s="56">
        <f>((((24*D199)*30)*60)*60)*100</f>
        <v>167661463.14325449</v>
      </c>
      <c r="F199" s="56">
        <v>12.818462169793408</v>
      </c>
      <c r="G199" s="59">
        <f>Tabela1[[#This Row],[Produção mensal em milésimos]]/Tabela1[[#This Row],[REAL PARA O MÊS]]</f>
        <v>12.818462169793408</v>
      </c>
      <c r="H199" s="56">
        <f>Tabela1[[#This Row],[Produção mensal em milésimos]]/Tabela1[[#This Row],[META PARA O MÊS]]</f>
        <v>10.489330777230636</v>
      </c>
      <c r="I199" s="28">
        <f>(O199*D199)/100</f>
        <v>84604.912458463965</v>
      </c>
      <c r="J199" s="31">
        <f>1-D199</f>
        <v>0.35315793540411067</v>
      </c>
      <c r="K199" s="54">
        <f>(Tabela1[[#This Row],[INDISPONIBILIDADE]]*Tabela1[[#This Row],[REAL PARA O MÊS]])/Tabela1[[#This Row],[DISPONIBILIDADE]]</f>
        <v>7141148.1068653623</v>
      </c>
      <c r="L199" s="52">
        <f>(Tabela1[[#This Row],[QTDE PRODUZIDA]]/30)/60</f>
        <v>25.662194361276764</v>
      </c>
      <c r="M199" s="6">
        <f>(J199*I199)/D199</f>
        <v>46191.949850298173</v>
      </c>
      <c r="N199" s="6">
        <v>302.77051460361611</v>
      </c>
      <c r="O199" s="6">
        <f t="shared" si="13"/>
        <v>13079686.230876215</v>
      </c>
      <c r="P199" s="6">
        <f>220320000/Tabela1[[#This Row],[Coluna4]]</f>
        <v>17187709.187080342</v>
      </c>
      <c r="Q199" s="6">
        <v>370</v>
      </c>
      <c r="R199" s="33">
        <f>N199/Q199</f>
        <v>0.81829868811788142</v>
      </c>
      <c r="S199" s="6">
        <f>Q199*60*24*30</f>
        <v>15984000</v>
      </c>
      <c r="T199" s="14">
        <v>46.286626999680223</v>
      </c>
      <c r="U199" s="48">
        <f>(Tabela1[[#This Row],[% PPM 1]]*Tabela1[[#This Row],[META PARA O MÊS]])</f>
        <v>739.84544596288868</v>
      </c>
      <c r="V199" s="8">
        <f t="shared" si="14"/>
        <v>4.628662699968022E-5</v>
      </c>
      <c r="W199" s="9">
        <f>O199*V199</f>
        <v>605.41455784142067</v>
      </c>
      <c r="X199" s="14">
        <v>120.61325966509099</v>
      </c>
      <c r="Y199" s="10">
        <f t="shared" si="15"/>
        <v>1.2061325966509099E-4</v>
      </c>
      <c r="Z199" s="11">
        <f>O199*Y199</f>
        <v>1577.5835917025881</v>
      </c>
      <c r="AA199" s="7">
        <v>0</v>
      </c>
      <c r="AB199" s="12">
        <f t="shared" si="16"/>
        <v>0</v>
      </c>
      <c r="AC199" s="11">
        <f>O199*AB199</f>
        <v>0</v>
      </c>
      <c r="AD199" s="5" t="s">
        <v>13</v>
      </c>
    </row>
    <row r="200" spans="1:30" x14ac:dyDescent="0.25">
      <c r="A200" s="21">
        <v>45170</v>
      </c>
      <c r="B200" s="23">
        <v>2</v>
      </c>
      <c r="C200" s="5" t="s">
        <v>37</v>
      </c>
      <c r="D200" s="26">
        <v>0.69990148354195647</v>
      </c>
      <c r="E200" s="56">
        <f>((((24*D200)*30)*60)*60)*100</f>
        <v>181414464.53407514</v>
      </c>
      <c r="F200" s="56">
        <v>14.621529089306639</v>
      </c>
      <c r="G200" s="59">
        <f>Tabela1[[#This Row],[Produção mensal em milésimos]]/Tabela1[[#This Row],[REAL PARA O MÊS]]</f>
        <v>14.621529089306639</v>
      </c>
      <c r="H200" s="56">
        <f>Tabela1[[#This Row],[Produção mensal em milésimos]]/Tabela1[[#This Row],[META PARA O MÊS]]</f>
        <v>11.349753787166863</v>
      </c>
      <c r="I200" s="28">
        <f>(O200*D200)/100</f>
        <v>86839.243753397299</v>
      </c>
      <c r="J200" s="31">
        <f>1-D200</f>
        <v>0.30009851645804353</v>
      </c>
      <c r="K200" s="54">
        <f>(Tabela1[[#This Row],[INDISPONIBILIDADE]]*Tabela1[[#This Row],[REAL PARA O MÊS]])/Tabela1[[#This Row],[DISPONIBILIDADE]]</f>
        <v>5319931.6563144438</v>
      </c>
      <c r="L200" s="52">
        <f>(Tabela1[[#This Row],[QTDE PRODUZIDA]]/30)/60</f>
        <v>20.685711436646098</v>
      </c>
      <c r="M200" s="6">
        <f>(J200*I200)/D200</f>
        <v>37234.280585962973</v>
      </c>
      <c r="N200" s="6">
        <v>287.20723226703763</v>
      </c>
      <c r="O200" s="6">
        <f t="shared" si="13"/>
        <v>12407352.433936026</v>
      </c>
      <c r="P200" s="6">
        <f>220320000/Tabela1[[#This Row],[Coluna4]]</f>
        <v>15068191.476712897</v>
      </c>
      <c r="Q200" s="6">
        <v>370</v>
      </c>
      <c r="R200" s="33">
        <f>N200/Q200</f>
        <v>0.77623576288388552</v>
      </c>
      <c r="S200" s="6">
        <f>Q200*60*24*30</f>
        <v>15984000</v>
      </c>
      <c r="T200" s="14">
        <v>96.57791897236153</v>
      </c>
      <c r="U200" s="48">
        <f>(Tabela1[[#This Row],[% PPM 1]]*Tabela1[[#This Row],[META PARA O MÊS]])</f>
        <v>1543.7014568542265</v>
      </c>
      <c r="V200" s="8">
        <f t="shared" si="14"/>
        <v>9.6577918972361526E-5</v>
      </c>
      <c r="W200" s="9">
        <f>O200*V200</f>
        <v>1198.276278026206</v>
      </c>
      <c r="X200" s="14">
        <v>63.939112667203098</v>
      </c>
      <c r="Y200" s="10">
        <f t="shared" si="15"/>
        <v>6.3939112667203094E-5</v>
      </c>
      <c r="Z200" s="11">
        <f>O200*Y200</f>
        <v>793.31510517513209</v>
      </c>
      <c r="AA200" s="7">
        <v>0</v>
      </c>
      <c r="AB200" s="12">
        <f t="shared" si="16"/>
        <v>0</v>
      </c>
      <c r="AC200" s="11">
        <f>O200*AB200</f>
        <v>0</v>
      </c>
      <c r="AD200" s="5" t="s">
        <v>13</v>
      </c>
    </row>
    <row r="201" spans="1:30" x14ac:dyDescent="0.25">
      <c r="A201" s="21">
        <v>45170</v>
      </c>
      <c r="B201" s="23">
        <v>2</v>
      </c>
      <c r="C201" s="5" t="s">
        <v>38</v>
      </c>
      <c r="D201" s="26">
        <v>0.53102804821511362</v>
      </c>
      <c r="E201" s="56">
        <f>((((24*D201)*30)*60)*60)*100</f>
        <v>137642470.09735745</v>
      </c>
      <c r="F201" s="56">
        <v>11.406027503659518</v>
      </c>
      <c r="G201" s="59">
        <f>Tabela1[[#This Row],[Produção mensal em milésimos]]/Tabela1[[#This Row],[REAL PARA O MÊS]]</f>
        <v>11.406027503659518</v>
      </c>
      <c r="H201" s="56">
        <f>Tabela1[[#This Row],[Produção mensal em milésimos]]/Tabela1[[#This Row],[META PARA O MÊS]]</f>
        <v>8.6112656467315727</v>
      </c>
      <c r="I201" s="28">
        <f>(O201*D201)/100</f>
        <v>64081.918287375673</v>
      </c>
      <c r="J201" s="31">
        <f>1-D201</f>
        <v>0.46897195178488638</v>
      </c>
      <c r="K201" s="54">
        <f>(Tabela1[[#This Row],[INDISPONIBILIDADE]]*Tabela1[[#This Row],[REAL PARA O MÊS]])/Tabela1[[#This Row],[DISPONIBILIDADE]]</f>
        <v>10657306.399063297</v>
      </c>
      <c r="L201" s="52">
        <f>(Tabela1[[#This Row],[QTDE PRODUZIDA]]/30)/60</f>
        <v>31.440714535139026</v>
      </c>
      <c r="M201" s="6">
        <f>(J201*I201)/D201</f>
        <v>56593.286163250246</v>
      </c>
      <c r="N201" s="6">
        <v>279.34075104311552</v>
      </c>
      <c r="O201" s="6">
        <f t="shared" si="13"/>
        <v>12067520.445062591</v>
      </c>
      <c r="P201" s="6">
        <f>220320000/Tabela1[[#This Row],[Coluna4]]</f>
        <v>19316102.817507006</v>
      </c>
      <c r="Q201" s="6">
        <v>370</v>
      </c>
      <c r="R201" s="33">
        <f>N201/Q201</f>
        <v>0.75497500281923113</v>
      </c>
      <c r="S201" s="6">
        <f>Q201*60*24*30</f>
        <v>15984000</v>
      </c>
      <c r="T201" s="14">
        <v>70.005726928354377</v>
      </c>
      <c r="U201" s="48">
        <f>(Tabela1[[#This Row],[% PPM 1]]*Tabela1[[#This Row],[META PARA O MÊS]])</f>
        <v>1118.9715392228163</v>
      </c>
      <c r="V201" s="8">
        <f t="shared" si="14"/>
        <v>7.0005726928354376E-5</v>
      </c>
      <c r="W201" s="9">
        <f>O201*V201</f>
        <v>844.79554097938524</v>
      </c>
      <c r="X201" s="14">
        <v>255.87859678374781</v>
      </c>
      <c r="Y201" s="10">
        <f t="shared" si="15"/>
        <v>2.5587859678374782E-4</v>
      </c>
      <c r="Z201" s="11">
        <f>O201*Y201</f>
        <v>3087.8201981418038</v>
      </c>
      <c r="AA201" s="7">
        <v>0</v>
      </c>
      <c r="AB201" s="12">
        <f t="shared" si="16"/>
        <v>0</v>
      </c>
      <c r="AC201" s="11">
        <f>O201*AB201</f>
        <v>0</v>
      </c>
      <c r="AD201" s="5" t="s">
        <v>13</v>
      </c>
    </row>
    <row r="202" spans="1:30" x14ac:dyDescent="0.25">
      <c r="A202" s="21">
        <v>45170</v>
      </c>
      <c r="B202" s="23">
        <v>2</v>
      </c>
      <c r="C202" s="5" t="s">
        <v>39</v>
      </c>
      <c r="D202" s="26">
        <v>0.79846005254211094</v>
      </c>
      <c r="E202" s="56">
        <f>((((24*D202)*30)*60)*60)*100</f>
        <v>206960845.61891514</v>
      </c>
      <c r="F202" s="56">
        <v>15.228598375996578</v>
      </c>
      <c r="G202" s="59">
        <f>Tabela1[[#This Row],[Produção mensal em milésimos]]/Tabela1[[#This Row],[REAL PARA O MÊS]]</f>
        <v>15.228598375996578</v>
      </c>
      <c r="H202" s="56">
        <f>Tabela1[[#This Row],[Produção mensal em milésimos]]/Tabela1[[#This Row],[META PARA O MÊS]]</f>
        <v>14.517455500765653</v>
      </c>
      <c r="I202" s="28">
        <f>(O202*D202)/100</f>
        <v>108512.91995953275</v>
      </c>
      <c r="J202" s="31">
        <f>1-D202</f>
        <v>0.20153994745788906</v>
      </c>
      <c r="K202" s="54">
        <f>(Tabela1[[#This Row],[INDISPONIBILIDADE]]*Tabela1[[#This Row],[REAL PARA O MÊS]])/Tabela1[[#This Row],[DISPONIBILIDADE]]</f>
        <v>3430332.3977224692</v>
      </c>
      <c r="L202" s="52">
        <f>(Tabela1[[#This Row],[QTDE PRODUZIDA]]/30)/60</f>
        <v>15.216574369568825</v>
      </c>
      <c r="M202" s="6">
        <f>(J202*I202)/D202</f>
        <v>27389.833865223885</v>
      </c>
      <c r="N202" s="6">
        <v>314.58970792767741</v>
      </c>
      <c r="O202" s="6">
        <f t="shared" si="13"/>
        <v>13590275.382475663</v>
      </c>
      <c r="P202" s="6">
        <f>220320000/Tabela1[[#This Row],[Coluna4]]</f>
        <v>14467516.613168413</v>
      </c>
      <c r="Q202" s="6">
        <v>330</v>
      </c>
      <c r="R202" s="33">
        <f>N202/Q202</f>
        <v>0.95330214523538603</v>
      </c>
      <c r="S202" s="6">
        <f>Q202*60*24*30</f>
        <v>14256000</v>
      </c>
      <c r="T202" s="14">
        <v>52.942593645302537</v>
      </c>
      <c r="U202" s="48">
        <f>(Tabela1[[#This Row],[% PPM 1]]*Tabela1[[#This Row],[META PARA O MÊS]])</f>
        <v>754.74961500743291</v>
      </c>
      <c r="V202" s="8">
        <f t="shared" si="14"/>
        <v>5.2942593645302535E-5</v>
      </c>
      <c r="W202" s="9">
        <f>O202*V202</f>
        <v>719.50442710216748</v>
      </c>
      <c r="X202" s="14">
        <v>29.252328006353931</v>
      </c>
      <c r="Y202" s="10">
        <f t="shared" si="15"/>
        <v>2.9252328006353931E-5</v>
      </c>
      <c r="Z202" s="11">
        <f>O202*Y202</f>
        <v>397.54719318485519</v>
      </c>
      <c r="AA202" s="7">
        <v>0</v>
      </c>
      <c r="AB202" s="12">
        <f t="shared" si="16"/>
        <v>0</v>
      </c>
      <c r="AC202" s="11">
        <f>O202*AB202</f>
        <v>0</v>
      </c>
      <c r="AD202" s="5" t="s">
        <v>13</v>
      </c>
    </row>
    <row r="203" spans="1:30" x14ac:dyDescent="0.25">
      <c r="A203" s="21">
        <v>45170</v>
      </c>
      <c r="B203" s="23">
        <v>2</v>
      </c>
      <c r="C203" s="5" t="s">
        <v>40</v>
      </c>
      <c r="D203" s="26">
        <v>0.68740225622005857</v>
      </c>
      <c r="E203" s="56">
        <f>((((24*D203)*30)*60)*60)*100</f>
        <v>178174664.8122392</v>
      </c>
      <c r="F203" s="56">
        <v>13.122113613199456</v>
      </c>
      <c r="G203" s="59">
        <f>Tabela1[[#This Row],[Produção mensal em milésimos]]/Tabela1[[#This Row],[REAL PARA O MÊS]]</f>
        <v>13.122113613199456</v>
      </c>
      <c r="H203" s="56">
        <f>Tabela1[[#This Row],[Produção mensal em milésimos]]/Tabela1[[#This Row],[META PARA O MÊS]]</f>
        <v>12.498222840364702</v>
      </c>
      <c r="I203" s="28">
        <f>(O203*D203)/100</f>
        <v>93336.843593539947</v>
      </c>
      <c r="J203" s="31">
        <f>1-D203</f>
        <v>0.31259774377994143</v>
      </c>
      <c r="K203" s="54">
        <f>(Tabela1[[#This Row],[INDISPONIBILIDADE]]*Tabela1[[#This Row],[REAL PARA O MÊS]])/Tabela1[[#This Row],[DISPONIBILIDADE]]</f>
        <v>6174716.7854314204</v>
      </c>
      <c r="L203" s="52">
        <f>(Tabela1[[#This Row],[QTDE PRODUZIDA]]/30)/60</f>
        <v>23.580634721252366</v>
      </c>
      <c r="M203" s="6">
        <f>(J203*I203)/D203</f>
        <v>42445.142498254259</v>
      </c>
      <c r="N203" s="6">
        <v>314.31015299026433</v>
      </c>
      <c r="O203" s="6">
        <f t="shared" si="13"/>
        <v>13578198.60917942</v>
      </c>
      <c r="P203" s="6">
        <f>220320000/Tabela1[[#This Row],[Coluna4]]</f>
        <v>16789978.085419212</v>
      </c>
      <c r="Q203" s="6">
        <v>330</v>
      </c>
      <c r="R203" s="33">
        <f>N203/Q203</f>
        <v>0.95245500906140701</v>
      </c>
      <c r="S203" s="6">
        <f>Q203*60*24*30</f>
        <v>14256000</v>
      </c>
      <c r="T203" s="14">
        <v>73.828991938944071</v>
      </c>
      <c r="U203" s="48">
        <f>(Tabela1[[#This Row],[% PPM 1]]*Tabela1[[#This Row],[META PARA O MÊS]])</f>
        <v>1052.5061090815866</v>
      </c>
      <c r="V203" s="8">
        <f t="shared" si="14"/>
        <v>7.3828991938944068E-5</v>
      </c>
      <c r="W203" s="9">
        <f>O203*V203</f>
        <v>1002.464715662489</v>
      </c>
      <c r="X203" s="14">
        <v>36.165506196178399</v>
      </c>
      <c r="Y203" s="10">
        <f t="shared" si="15"/>
        <v>3.6165506196178402E-5</v>
      </c>
      <c r="Z203" s="11">
        <f>O203*Y203</f>
        <v>491.06242593321929</v>
      </c>
      <c r="AA203" s="7">
        <v>0</v>
      </c>
      <c r="AB203" s="12">
        <f t="shared" si="16"/>
        <v>0</v>
      </c>
      <c r="AC203" s="11">
        <f>O203*AB203</f>
        <v>0</v>
      </c>
      <c r="AD203" s="5" t="s">
        <v>13</v>
      </c>
    </row>
    <row r="204" spans="1:30" x14ac:dyDescent="0.25">
      <c r="A204" s="21">
        <v>45170</v>
      </c>
      <c r="B204" s="23">
        <v>2</v>
      </c>
      <c r="C204" s="5" t="s">
        <v>41</v>
      </c>
      <c r="D204" s="26">
        <v>0.68090287436254049</v>
      </c>
      <c r="E204" s="56">
        <f>((((24*D204)*30)*60)*60)*100</f>
        <v>176490025.03477052</v>
      </c>
      <c r="F204" s="56">
        <v>20.491210324380887</v>
      </c>
      <c r="G204" s="59">
        <f>Tabela1[[#This Row],[Produção mensal em milésimos]]/Tabela1[[#This Row],[REAL PARA O MÊS]]</f>
        <v>20.491210324380887</v>
      </c>
      <c r="H204" s="56">
        <f>Tabela1[[#This Row],[Produção mensal em milésimos]]/Tabela1[[#This Row],[META PARA O MÊS]]</f>
        <v>18.570078391705653</v>
      </c>
      <c r="I204" s="28">
        <f>(O204*D204)/100</f>
        <v>58645.908875137575</v>
      </c>
      <c r="J204" s="31">
        <f>1-D204</f>
        <v>0.31909712563745951</v>
      </c>
      <c r="K204" s="54">
        <f>(Tabela1[[#This Row],[INDISPONIBILIDADE]]*Tabela1[[#This Row],[REAL PARA O MÊS]])/Tabela1[[#This Row],[DISPONIBILIDADE]]</f>
        <v>4036363.5752066532</v>
      </c>
      <c r="L204" s="52">
        <f>(Tabela1[[#This Row],[QTDE PRODUZIDA]]/30)/60</f>
        <v>15.268730890724836</v>
      </c>
      <c r="M204" s="6">
        <f>(J204*I204)/D204</f>
        <v>27483.715603304703</v>
      </c>
      <c r="N204" s="6">
        <v>199.37413073713489</v>
      </c>
      <c r="O204" s="6">
        <f t="shared" si="13"/>
        <v>8612962.4478442278</v>
      </c>
      <c r="P204" s="6">
        <f>220320000/Tabela1[[#This Row],[Coluna4]]</f>
        <v>10751927.119593248</v>
      </c>
      <c r="Q204" s="6">
        <v>220</v>
      </c>
      <c r="R204" s="33">
        <f>N204/Q204</f>
        <v>0.90624604880515858</v>
      </c>
      <c r="S204" s="6">
        <f>Q204*60*24*30</f>
        <v>9504000</v>
      </c>
      <c r="T204" s="14">
        <v>64.952587251655373</v>
      </c>
      <c r="U204" s="48">
        <f>(Tabela1[[#This Row],[% PPM 1]]*Tabela1[[#This Row],[META PARA O MÊS]])</f>
        <v>617.30938923973258</v>
      </c>
      <c r="V204" s="8">
        <f t="shared" si="14"/>
        <v>6.4952587251655369E-5</v>
      </c>
      <c r="W204" s="9">
        <f>O204*V204</f>
        <v>559.43419488883342</v>
      </c>
      <c r="X204" s="14">
        <v>196.26594792844369</v>
      </c>
      <c r="Y204" s="10">
        <f t="shared" si="15"/>
        <v>1.9626594792844369E-4</v>
      </c>
      <c r="Z204" s="11">
        <f>O204*Y204</f>
        <v>1690.4312392982361</v>
      </c>
      <c r="AA204" s="7">
        <v>0</v>
      </c>
      <c r="AB204" s="12">
        <f t="shared" si="16"/>
        <v>0</v>
      </c>
      <c r="AC204" s="11">
        <f>O204*AB204</f>
        <v>0</v>
      </c>
      <c r="AD204" s="5" t="s">
        <v>13</v>
      </c>
    </row>
    <row r="205" spans="1:30" x14ac:dyDescent="0.25">
      <c r="A205" s="21">
        <v>45170</v>
      </c>
      <c r="B205" s="23">
        <v>2</v>
      </c>
      <c r="C205" s="5" t="s">
        <v>42</v>
      </c>
      <c r="D205" s="26">
        <v>0.63457193633132447</v>
      </c>
      <c r="E205" s="56">
        <f>((((24*D205)*30)*60)*60)*100</f>
        <v>164481045.89707932</v>
      </c>
      <c r="F205" s="56">
        <v>18.754792815629319</v>
      </c>
      <c r="G205" s="59">
        <f>Tabela1[[#This Row],[Produção mensal em milésimos]]/Tabela1[[#This Row],[REAL PARA O MÊS]]</f>
        <v>18.754792815629319</v>
      </c>
      <c r="H205" s="56">
        <f>Tabela1[[#This Row],[Produção mensal em milésimos]]/Tabela1[[#This Row],[META PARA O MÊS]]</f>
        <v>17.30650735449067</v>
      </c>
      <c r="I205" s="28">
        <f>(O205*D205)/100</f>
        <v>55652.470710169648</v>
      </c>
      <c r="J205" s="31">
        <f>1-D205</f>
        <v>0.36542806366867553</v>
      </c>
      <c r="K205" s="54">
        <f>(Tabela1[[#This Row],[INDISPONIBILIDADE]]*Tabela1[[#This Row],[REAL PARA O MÊS]])/Tabela1[[#This Row],[DISPONIBILIDADE]]</f>
        <v>5050386.5883277897</v>
      </c>
      <c r="L205" s="52">
        <f>(Tabela1[[#This Row],[QTDE PRODUZIDA]]/30)/60</f>
        <v>17.804631092093988</v>
      </c>
      <c r="M205" s="6">
        <f>(J205*I205)/D205</f>
        <v>32048.335965769176</v>
      </c>
      <c r="N205" s="6">
        <v>203.01112656467319</v>
      </c>
      <c r="O205" s="6">
        <f t="shared" si="13"/>
        <v>8770080.6675938815</v>
      </c>
      <c r="P205" s="6">
        <f>220320000/Tabela1[[#This Row],[Coluna4]]</f>
        <v>11747397.16753342</v>
      </c>
      <c r="Q205" s="6">
        <v>220</v>
      </c>
      <c r="R205" s="33">
        <f>N205/Q205</f>
        <v>0.92277784802124174</v>
      </c>
      <c r="S205" s="6">
        <f>Q205*60*24*30</f>
        <v>9504000</v>
      </c>
      <c r="T205" s="14">
        <v>62.293163048695227</v>
      </c>
      <c r="U205" s="48">
        <f>(Tabela1[[#This Row],[% PPM 1]]*Tabela1[[#This Row],[META PARA O MÊS]])</f>
        <v>592.03422161479943</v>
      </c>
      <c r="V205" s="8">
        <f t="shared" si="14"/>
        <v>6.2293163048695227E-5</v>
      </c>
      <c r="W205" s="9">
        <f>O205*V205</f>
        <v>546.31606497663552</v>
      </c>
      <c r="X205" s="14">
        <v>250.42208526452549</v>
      </c>
      <c r="Y205" s="10">
        <f t="shared" si="15"/>
        <v>2.5042208526452551E-4</v>
      </c>
      <c r="Z205" s="11">
        <f>O205*Y205</f>
        <v>2196.221888716962</v>
      </c>
      <c r="AA205" s="7">
        <v>0</v>
      </c>
      <c r="AB205" s="12">
        <f t="shared" si="16"/>
        <v>0</v>
      </c>
      <c r="AC205" s="11">
        <f>O205*AB205</f>
        <v>0</v>
      </c>
      <c r="AD205" s="5" t="s">
        <v>13</v>
      </c>
    </row>
    <row r="206" spans="1:30" x14ac:dyDescent="0.25">
      <c r="A206" s="21">
        <v>45170</v>
      </c>
      <c r="B206" s="23">
        <v>2</v>
      </c>
      <c r="C206" s="5" t="s">
        <v>43</v>
      </c>
      <c r="D206" s="26">
        <v>0.79770591871426366</v>
      </c>
      <c r="E206" s="56">
        <f>((((24*D206)*30)*60)*60)*100</f>
        <v>206765374.13073716</v>
      </c>
      <c r="F206" s="56">
        <v>23.328497666903928</v>
      </c>
      <c r="G206" s="59">
        <f>Tabela1[[#This Row],[Produção mensal em milésimos]]/Tabela1[[#This Row],[REAL PARA O MÊS]]</f>
        <v>23.328497666903928</v>
      </c>
      <c r="H206" s="56">
        <f>Tabela1[[#This Row],[Produção mensal em milésimos]]/Tabela1[[#This Row],[META PARA O MÊS]]</f>
        <v>21.755615964934464</v>
      </c>
      <c r="I206" s="28">
        <f>(O206*D206)/100</f>
        <v>70702.350869021087</v>
      </c>
      <c r="J206" s="31">
        <f>1-D206</f>
        <v>0.20229408128573634</v>
      </c>
      <c r="K206" s="54">
        <f>(Tabela1[[#This Row],[INDISPONIBILIDADE]]*Tabela1[[#This Row],[REAL PARA O MÊS]])/Tabela1[[#This Row],[DISPONIBILIDADE]]</f>
        <v>2247664.0638394691</v>
      </c>
      <c r="L206" s="52">
        <f>(Tabela1[[#This Row],[QTDE PRODUZIDA]]/30)/60</f>
        <v>9.9609718167005532</v>
      </c>
      <c r="M206" s="6">
        <f>(J206*I206)/D206</f>
        <v>17929.749270060995</v>
      </c>
      <c r="N206" s="6">
        <v>205.16689847009741</v>
      </c>
      <c r="O206" s="6">
        <f t="shared" si="13"/>
        <v>8863210.0139082074</v>
      </c>
      <c r="P206" s="6">
        <f>220320000/Tabela1[[#This Row],[Coluna4]]</f>
        <v>9444242.9660855252</v>
      </c>
      <c r="Q206" s="6">
        <v>220</v>
      </c>
      <c r="R206" s="33">
        <f>N206/Q206</f>
        <v>0.93257681122771552</v>
      </c>
      <c r="S206" s="6">
        <f>Q206*60*24*30</f>
        <v>9504000</v>
      </c>
      <c r="T206" s="14">
        <v>67.397319658131977</v>
      </c>
      <c r="U206" s="48">
        <f>(Tabela1[[#This Row],[% PPM 1]]*Tabela1[[#This Row],[META PARA O MÊS]])</f>
        <v>640.54412603088633</v>
      </c>
      <c r="V206" s="8">
        <f t="shared" si="14"/>
        <v>6.7397319658131974E-5</v>
      </c>
      <c r="W206" s="9">
        <f>O206*V206</f>
        <v>597.35659850452782</v>
      </c>
      <c r="X206" s="14">
        <v>45.331827476070949</v>
      </c>
      <c r="Y206" s="10">
        <f t="shared" si="15"/>
        <v>4.533182747607095E-5</v>
      </c>
      <c r="Z206" s="11">
        <f>O206*Y206</f>
        <v>401.78550723467129</v>
      </c>
      <c r="AA206" s="7">
        <v>0</v>
      </c>
      <c r="AB206" s="12">
        <f t="shared" si="16"/>
        <v>0</v>
      </c>
      <c r="AC206" s="11">
        <f>O206*AB206</f>
        <v>0</v>
      </c>
      <c r="AD206" s="5" t="s">
        <v>13</v>
      </c>
    </row>
    <row r="207" spans="1:30" x14ac:dyDescent="0.25">
      <c r="A207" s="21">
        <v>45170</v>
      </c>
      <c r="B207" s="23">
        <v>2</v>
      </c>
      <c r="C207" s="5" t="s">
        <v>44</v>
      </c>
      <c r="D207" s="26">
        <v>0.81913150981301186</v>
      </c>
      <c r="E207" s="56">
        <f>((((24*D207)*30)*60)*60)*100</f>
        <v>212318887.34353268</v>
      </c>
      <c r="F207" s="56">
        <v>23.855622313733431</v>
      </c>
      <c r="G207" s="59">
        <f>Tabela1[[#This Row],[Produção mensal em milésimos]]/Tabela1[[#This Row],[REAL PARA O MÊS]]</f>
        <v>23.855622313733431</v>
      </c>
      <c r="H207" s="56">
        <f>Tabela1[[#This Row],[Produção mensal em milésimos]]/Tabela1[[#This Row],[META PARA O MÊS]]</f>
        <v>22.339950267627597</v>
      </c>
      <c r="I207" s="28">
        <f>(O207*D207)/100</f>
        <v>72904.025920717424</v>
      </c>
      <c r="J207" s="31">
        <f>1-D207</f>
        <v>0.18086849018698814</v>
      </c>
      <c r="K207" s="54">
        <f>(Tabela1[[#This Row],[INDISPONIBILIDADE]]*Tabela1[[#This Row],[REAL PARA O MÊS]])/Tabela1[[#This Row],[DISPONIBILIDADE]]</f>
        <v>1965201.8312462284</v>
      </c>
      <c r="L207" s="52">
        <f>(Tabela1[[#This Row],[QTDE PRODUZIDA]]/30)/60</f>
        <v>8.9431041284223269</v>
      </c>
      <c r="M207" s="6">
        <f>(J207*I207)/D207</f>
        <v>16097.587431160189</v>
      </c>
      <c r="N207" s="6">
        <v>206.0222531293463</v>
      </c>
      <c r="O207" s="6">
        <f t="shared" si="13"/>
        <v>8900161.3351877611</v>
      </c>
      <c r="P207" s="6">
        <f>220320000/Tabela1[[#This Row],[Coluna4]]</f>
        <v>9235558.6914688908</v>
      </c>
      <c r="Q207" s="6">
        <v>220</v>
      </c>
      <c r="R207" s="33">
        <f>N207/Q207</f>
        <v>0.93646478695157409</v>
      </c>
      <c r="S207" s="6">
        <f>Q207*60*24*30</f>
        <v>9504000</v>
      </c>
      <c r="T207" s="14">
        <v>20.676372979369141</v>
      </c>
      <c r="U207" s="48">
        <f>(Tabela1[[#This Row],[% PPM 1]]*Tabela1[[#This Row],[META PARA O MÊS]])</f>
        <v>196.50824879592432</v>
      </c>
      <c r="V207" s="8">
        <f t="shared" si="14"/>
        <v>2.0676372979369141E-5</v>
      </c>
      <c r="W207" s="9">
        <f>O207*V207</f>
        <v>184.02305534290221</v>
      </c>
      <c r="X207" s="14">
        <v>76.531297208359405</v>
      </c>
      <c r="Y207" s="10">
        <f t="shared" si="15"/>
        <v>7.6531297208359407E-5</v>
      </c>
      <c r="Z207" s="11">
        <f>O207*Y207</f>
        <v>681.14089234560345</v>
      </c>
      <c r="AA207" s="7">
        <v>0</v>
      </c>
      <c r="AB207" s="12">
        <f t="shared" si="16"/>
        <v>0</v>
      </c>
      <c r="AC207" s="11">
        <f>O207*AB207</f>
        <v>0</v>
      </c>
      <c r="AD207" s="5" t="s">
        <v>13</v>
      </c>
    </row>
    <row r="208" spans="1:30" x14ac:dyDescent="0.25">
      <c r="A208" s="21">
        <v>45170</v>
      </c>
      <c r="B208" s="23">
        <v>2</v>
      </c>
      <c r="C208" s="5" t="s">
        <v>45</v>
      </c>
      <c r="D208" s="26">
        <v>0.83669061968783809</v>
      </c>
      <c r="E208" s="56">
        <f>((((24*D208)*30)*60)*60)*100</f>
        <v>216870208.62308764</v>
      </c>
      <c r="F208" s="56">
        <v>2.4603522408627461</v>
      </c>
      <c r="G208" s="59">
        <f>Tabela1[[#This Row],[Produção mensal em milésimos]]/Tabela1[[#This Row],[REAL PARA O MÊS]]</f>
        <v>2.4603522408627461</v>
      </c>
      <c r="H208" s="56">
        <f>Tabela1[[#This Row],[Produção mensal em milésimos]]/Tabela1[[#This Row],[META PARA O MÊS]]</f>
        <v>2.3905446276795375</v>
      </c>
      <c r="I208" s="28">
        <f>(O208*D208)/100</f>
        <v>737509.3136300419</v>
      </c>
      <c r="J208" s="31">
        <f>1-D208</f>
        <v>0.16330938031216191</v>
      </c>
      <c r="K208" s="54">
        <f>(Tabela1[[#This Row],[INDISPONIBILIDADE]]*Tabela1[[#This Row],[REAL PARA O MÊS]])/Tabela1[[#This Row],[DISPONIBILIDADE]]</f>
        <v>17204768.761918832</v>
      </c>
      <c r="L208" s="52">
        <f>(Tabela1[[#This Row],[QTDE PRODUZIDA]]/30)/60</f>
        <v>79.972603538865712</v>
      </c>
      <c r="M208" s="6">
        <f>(J208*I208)/D208</f>
        <v>143950.68636995828</v>
      </c>
      <c r="N208" s="6">
        <v>2040.416666666667</v>
      </c>
      <c r="O208" s="6">
        <f t="shared" si="13"/>
        <v>88146000.000000015</v>
      </c>
      <c r="P208" s="6">
        <f>220320000/Tabela1[[#This Row],[Coluna4]]</f>
        <v>89548153.447631016</v>
      </c>
      <c r="Q208" s="6">
        <v>2100</v>
      </c>
      <c r="R208" s="33">
        <f>N208/Q208</f>
        <v>0.97162698412698423</v>
      </c>
      <c r="S208" s="6">
        <f>Q208*60*24*30</f>
        <v>90720000</v>
      </c>
      <c r="T208" s="7">
        <v>0</v>
      </c>
      <c r="U208" s="48">
        <f>(Tabela1[[#This Row],[% PPM 1]]*Tabela1[[#This Row],[META PARA O MÊS]])</f>
        <v>0</v>
      </c>
      <c r="V208" s="8">
        <f t="shared" si="14"/>
        <v>0</v>
      </c>
      <c r="W208" s="9">
        <f>O208*V208</f>
        <v>0</v>
      </c>
      <c r="X208" s="7">
        <v>0</v>
      </c>
      <c r="Y208" s="10">
        <f t="shared" si="15"/>
        <v>0</v>
      </c>
      <c r="Z208" s="11">
        <f>O208*Y208</f>
        <v>0</v>
      </c>
      <c r="AA208" s="14">
        <v>370.47686224002928</v>
      </c>
      <c r="AB208" s="12">
        <f t="shared" si="16"/>
        <v>3.7047686224002928E-4</v>
      </c>
      <c r="AC208" s="11">
        <f>O208*AB208</f>
        <v>32656.053499009628</v>
      </c>
      <c r="AD208" s="5" t="s">
        <v>46</v>
      </c>
    </row>
    <row r="209" spans="1:30" x14ac:dyDescent="0.25">
      <c r="A209" s="21">
        <v>45170</v>
      </c>
      <c r="B209" s="23">
        <v>2</v>
      </c>
      <c r="C209" s="5" t="s">
        <v>47</v>
      </c>
      <c r="D209" s="26">
        <v>0.88641554628341834</v>
      </c>
      <c r="E209" s="56">
        <f>((((24*D209)*30)*60)*60)*100</f>
        <v>229758909.59666204</v>
      </c>
      <c r="F209" s="56">
        <v>2.6069270610282302</v>
      </c>
      <c r="G209" s="59">
        <f>Tabela1[[#This Row],[Produção mensal em milésimos]]/Tabela1[[#This Row],[REAL PARA O MÊS]]</f>
        <v>2.6069270610282302</v>
      </c>
      <c r="H209" s="56">
        <f>Tabela1[[#This Row],[Produção mensal em milésimos]]/Tabela1[[#This Row],[META PARA O MÊS]]</f>
        <v>2.5326158465240525</v>
      </c>
      <c r="I209" s="28">
        <f>(O209*D209)/100</f>
        <v>781233.47756142798</v>
      </c>
      <c r="J209" s="31">
        <f>1-D209</f>
        <v>0.11358445371658166</v>
      </c>
      <c r="K209" s="54">
        <f>(Tabela1[[#This Row],[INDISPONIBILIDADE]]*Tabela1[[#This Row],[REAL PARA O MÊS]])/Tabela1[[#This Row],[DISPONIBILIDADE]]</f>
        <v>11293407.799344316</v>
      </c>
      <c r="L209" s="52">
        <f>(Tabela1[[#This Row],[QTDE PRODUZIDA]]/30)/60</f>
        <v>55.614734688095609</v>
      </c>
      <c r="M209" s="6">
        <f>(J209*I209)/D209</f>
        <v>100106.52243857209</v>
      </c>
      <c r="N209" s="6">
        <v>2040.1388888888889</v>
      </c>
      <c r="O209" s="6">
        <f t="shared" si="13"/>
        <v>88134000</v>
      </c>
      <c r="P209" s="6">
        <f>220320000/Tabela1[[#This Row],[Coluna4]]</f>
        <v>84513296.629442662</v>
      </c>
      <c r="Q209" s="6">
        <v>2100</v>
      </c>
      <c r="R209" s="33">
        <f>N209/Q209</f>
        <v>0.97149470899470902</v>
      </c>
      <c r="S209" s="6">
        <f>Q209*60*24*30</f>
        <v>90720000</v>
      </c>
      <c r="T209" s="7">
        <v>0</v>
      </c>
      <c r="U209" s="48">
        <f>(Tabela1[[#This Row],[% PPM 1]]*Tabela1[[#This Row],[META PARA O MÊS]])</f>
        <v>0</v>
      </c>
      <c r="V209" s="8">
        <f t="shared" si="14"/>
        <v>0</v>
      </c>
      <c r="W209" s="9">
        <f>O209*V209</f>
        <v>0</v>
      </c>
      <c r="X209" s="7">
        <v>0</v>
      </c>
      <c r="Y209" s="10">
        <f t="shared" si="15"/>
        <v>0</v>
      </c>
      <c r="Z209" s="11">
        <f>O209*Y209</f>
        <v>0</v>
      </c>
      <c r="AA209" s="14">
        <v>557.76765725742473</v>
      </c>
      <c r="AB209" s="12">
        <f t="shared" si="16"/>
        <v>5.5776765725742473E-4</v>
      </c>
      <c r="AC209" s="11">
        <f>O209*AB209</f>
        <v>49158.294704725871</v>
      </c>
      <c r="AD209" s="5" t="s">
        <v>46</v>
      </c>
    </row>
    <row r="210" spans="1:30" x14ac:dyDescent="0.25">
      <c r="A210" s="21">
        <v>45170</v>
      </c>
      <c r="B210" s="23">
        <v>2</v>
      </c>
      <c r="C210" s="5" t="s">
        <v>48</v>
      </c>
      <c r="D210" s="26">
        <v>0.96104852418482456</v>
      </c>
      <c r="E210" s="56">
        <f>((((24*D210)*30)*60)*60)*100</f>
        <v>249103777.46870658</v>
      </c>
      <c r="F210" s="56">
        <v>2.5038172579717535</v>
      </c>
      <c r="G210" s="59">
        <f>Tabela1[[#This Row],[Produção mensal em milésimos]]/Tabela1[[#This Row],[REAL PARA O MÊS]]</f>
        <v>2.5038172579717535</v>
      </c>
      <c r="H210" s="56">
        <f>Tabela1[[#This Row],[Produção mensal em milésimos]]/Tabela1[[#This Row],[META PARA O MÊS]]</f>
        <v>2.5627960644928662</v>
      </c>
      <c r="I210" s="28">
        <f>(O210*D210)/100</f>
        <v>956143.33251738513</v>
      </c>
      <c r="J210" s="31">
        <f>1-D210</f>
        <v>3.895147581517544E-2</v>
      </c>
      <c r="K210" s="54">
        <f>(Tabela1[[#This Row],[INDISPONIBILIDADE]]*Tabela1[[#This Row],[REAL PARA O MÊS]])/Tabela1[[#This Row],[DISPONIBILIDADE]]</f>
        <v>4032332.0318800099</v>
      </c>
      <c r="L210" s="52">
        <f>(Tabela1[[#This Row],[QTDE PRODUZIDA]]/30)/60</f>
        <v>21.529259712563768</v>
      </c>
      <c r="M210" s="6">
        <f>(J210*I210)/D210</f>
        <v>38752.667482614779</v>
      </c>
      <c r="N210" s="6">
        <v>2303</v>
      </c>
      <c r="O210" s="6">
        <f t="shared" si="13"/>
        <v>99489600</v>
      </c>
      <c r="P210" s="6">
        <f>220320000/Tabela1[[#This Row],[Coluna4]]</f>
        <v>87993642.227097988</v>
      </c>
      <c r="Q210" s="6">
        <v>2250</v>
      </c>
      <c r="R210" s="33">
        <f>N210/Q210</f>
        <v>1.0235555555555556</v>
      </c>
      <c r="S210" s="6">
        <f>Q210*60*24*30</f>
        <v>97200000</v>
      </c>
      <c r="T210" s="7">
        <v>0</v>
      </c>
      <c r="U210" s="48">
        <f>(Tabela1[[#This Row],[% PPM 1]]*Tabela1[[#This Row],[META PARA O MÊS]])</f>
        <v>0</v>
      </c>
      <c r="V210" s="8">
        <f t="shared" si="14"/>
        <v>0</v>
      </c>
      <c r="W210" s="9">
        <f>O210*V210</f>
        <v>0</v>
      </c>
      <c r="X210" s="7">
        <v>0</v>
      </c>
      <c r="Y210" s="10">
        <f t="shared" si="15"/>
        <v>0</v>
      </c>
      <c r="Z210" s="11">
        <f>O210*Y210</f>
        <v>0</v>
      </c>
      <c r="AA210" s="7">
        <v>0</v>
      </c>
      <c r="AB210" s="12">
        <f t="shared" si="16"/>
        <v>0</v>
      </c>
      <c r="AC210" s="11">
        <f>O210*AB210</f>
        <v>0</v>
      </c>
      <c r="AD210" s="13" t="s">
        <v>28</v>
      </c>
    </row>
    <row r="211" spans="1:30" x14ac:dyDescent="0.25">
      <c r="A211" s="21">
        <v>45170</v>
      </c>
      <c r="B211" s="23">
        <v>2</v>
      </c>
      <c r="C211" s="5" t="s">
        <v>49</v>
      </c>
      <c r="D211" s="26">
        <v>0.9326510585690001</v>
      </c>
      <c r="E211" s="56">
        <f>((((24*D211)*30)*60)*60)*100</f>
        <v>241743154.3810848</v>
      </c>
      <c r="F211" s="56">
        <v>3.3644128203566281</v>
      </c>
      <c r="G211" s="59">
        <f>Tabela1[[#This Row],[Produção mensal em milésimos]]/Tabela1[[#This Row],[REAL PARA O MÊS]]</f>
        <v>3.3644128203566281</v>
      </c>
      <c r="H211" s="56">
        <f>Tabela1[[#This Row],[Produção mensal em milésimos]]/Tabela1[[#This Row],[META PARA O MÊS]]</f>
        <v>2.8696955648276923</v>
      </c>
      <c r="I211" s="28">
        <f>(O211*D211)/100</f>
        <v>670137.76511358365</v>
      </c>
      <c r="J211" s="31">
        <f>1-D211</f>
        <v>6.7348941430999898E-2</v>
      </c>
      <c r="K211" s="54">
        <f>(Tabela1[[#This Row],[INDISPONIBILIDADE]]*Tabela1[[#This Row],[REAL PARA O MÊS]])/Tabela1[[#This Row],[DISPONIBILIDADE]]</f>
        <v>5188675.2759028971</v>
      </c>
      <c r="L211" s="52">
        <f>(Tabela1[[#This Row],[QTDE PRODUZIDA]]/30)/60</f>
        <v>26.884574936897977</v>
      </c>
      <c r="M211" s="6">
        <f>(J211*I211)/D211</f>
        <v>48392.234886416358</v>
      </c>
      <c r="N211" s="6">
        <v>1663.2638888888889</v>
      </c>
      <c r="O211" s="6">
        <f t="shared" si="13"/>
        <v>71853000</v>
      </c>
      <c r="P211" s="6">
        <f>220320000/Tabela1[[#This Row],[Coluna4]]</f>
        <v>65485423.98451747</v>
      </c>
      <c r="Q211" s="6">
        <v>1950</v>
      </c>
      <c r="R211" s="33">
        <f>N211/Q211</f>
        <v>0.8529558404558405</v>
      </c>
      <c r="S211" s="6">
        <f>Q211*60*24*30</f>
        <v>84240000</v>
      </c>
      <c r="T211" s="7">
        <v>0</v>
      </c>
      <c r="U211" s="48">
        <f>(Tabela1[[#This Row],[% PPM 1]]*Tabela1[[#This Row],[META PARA O MÊS]])</f>
        <v>0</v>
      </c>
      <c r="V211" s="8">
        <f t="shared" si="14"/>
        <v>0</v>
      </c>
      <c r="W211" s="9">
        <f>O211*V211</f>
        <v>0</v>
      </c>
      <c r="X211" s="7">
        <v>0</v>
      </c>
      <c r="Y211" s="10">
        <f t="shared" si="15"/>
        <v>0</v>
      </c>
      <c r="Z211" s="11">
        <f>O211*Y211</f>
        <v>0</v>
      </c>
      <c r="AA211" s="7">
        <v>0</v>
      </c>
      <c r="AB211" s="12">
        <f t="shared" si="16"/>
        <v>0</v>
      </c>
      <c r="AC211" s="11">
        <f>O211*AB211</f>
        <v>0</v>
      </c>
      <c r="AD211" s="13" t="s">
        <v>28</v>
      </c>
    </row>
    <row r="212" spans="1:30" x14ac:dyDescent="0.25">
      <c r="A212" s="21">
        <v>45200</v>
      </c>
      <c r="B212" s="23">
        <v>1</v>
      </c>
      <c r="C212" s="5" t="s">
        <v>10</v>
      </c>
      <c r="D212" s="26">
        <v>0.91992183742183742</v>
      </c>
      <c r="E212" s="56">
        <f>((((24*D212)*30)*60)*60)*100</f>
        <v>238443740.25974032</v>
      </c>
      <c r="F212" s="56">
        <v>1.7310827201057202</v>
      </c>
      <c r="G212" s="59">
        <f>Tabela1[[#This Row],[Produção mensal em milésimos]]/Tabela1[[#This Row],[REAL PARA O MÊS]]</f>
        <v>1.7310827201057202</v>
      </c>
      <c r="H212" s="56">
        <f>Tabela1[[#This Row],[Produção mensal em milésimos]]/Tabela1[[#This Row],[META PARA O MÊS]]</f>
        <v>1.7522320712796908</v>
      </c>
      <c r="I212" s="28">
        <f>(O212*D212)/100</f>
        <v>1267123.7550570639</v>
      </c>
      <c r="J212" s="31">
        <f>1-D212</f>
        <v>8.0078162578162582E-2</v>
      </c>
      <c r="K212" s="54">
        <f>(Tabela1[[#This Row],[INDISPONIBILIDADE]]*Tabela1[[#This Row],[REAL PARA O MÊS]])/Tabela1[[#This Row],[DISPONIBILIDADE]]</f>
        <v>11990333.852441277</v>
      </c>
      <c r="L212" s="52">
        <f>(Tabela1[[#This Row],[QTDE PRODUZIDA]]/30)/60</f>
        <v>61.278721937994654</v>
      </c>
      <c r="M212" s="6">
        <f>(J212*I212)/D212</f>
        <v>110301.69948839038</v>
      </c>
      <c r="N212" s="6">
        <v>3188.484848484848</v>
      </c>
      <c r="O212" s="6">
        <f t="shared" si="13"/>
        <v>137742545.45454544</v>
      </c>
      <c r="P212" s="6">
        <f>220320000/Tabela1[[#This Row],[Coluna4]]</f>
        <v>127272947.41093868</v>
      </c>
      <c r="Q212" s="6">
        <v>3150</v>
      </c>
      <c r="R212" s="33">
        <f>N212/Q212</f>
        <v>1.0122174122174121</v>
      </c>
      <c r="S212" s="6">
        <f>Q212*60*24*30</f>
        <v>136080000</v>
      </c>
      <c r="T212" s="7">
        <v>0</v>
      </c>
      <c r="U212" s="48">
        <f>(Tabela1[[#This Row],[% PPM 1]]*Tabela1[[#This Row],[META PARA O MÊS]])</f>
        <v>0</v>
      </c>
      <c r="V212" s="8">
        <f t="shared" si="14"/>
        <v>0</v>
      </c>
      <c r="W212" s="9">
        <f>O212*V212</f>
        <v>0</v>
      </c>
      <c r="X212" s="7">
        <v>0</v>
      </c>
      <c r="Y212" s="10">
        <f t="shared" si="15"/>
        <v>0</v>
      </c>
      <c r="Z212" s="11">
        <f>O212*Y212</f>
        <v>0</v>
      </c>
      <c r="AA212" s="7">
        <v>0</v>
      </c>
      <c r="AB212" s="12">
        <f t="shared" si="16"/>
        <v>0</v>
      </c>
      <c r="AC212" s="11">
        <f>O212*AB212</f>
        <v>0</v>
      </c>
      <c r="AD212" s="13" t="s">
        <v>11</v>
      </c>
    </row>
    <row r="213" spans="1:30" x14ac:dyDescent="0.25">
      <c r="A213" s="21">
        <v>45200</v>
      </c>
      <c r="B213" s="23">
        <v>1</v>
      </c>
      <c r="C213" s="5" t="s">
        <v>12</v>
      </c>
      <c r="D213" s="26">
        <v>0.83841029341029338</v>
      </c>
      <c r="E213" s="56">
        <f>((((24*D213)*30)*60)*60)*100</f>
        <v>217315948.05194801</v>
      </c>
      <c r="F213" s="56">
        <v>27.995037180990312</v>
      </c>
      <c r="G213" s="59">
        <f>Tabela1[[#This Row],[Produção mensal em milésimos]]/Tabela1[[#This Row],[REAL PARA O MÊS]]</f>
        <v>27.995037180990312</v>
      </c>
      <c r="H213" s="56">
        <f>Tabela1[[#This Row],[Produção mensal em milésimos]]/Tabela1[[#This Row],[META PARA O MÊS]]</f>
        <v>26.476114528746102</v>
      </c>
      <c r="I213" s="28">
        <f>(O213*D213)/100</f>
        <v>65082.938304754403</v>
      </c>
      <c r="J213" s="31">
        <f>1-D213</f>
        <v>0.16158970658970662</v>
      </c>
      <c r="K213" s="54">
        <f>(Tabela1[[#This Row],[INDISPONIBILIDADE]]*Tabela1[[#This Row],[REAL PARA O MÊS]])/Tabela1[[#This Row],[DISPONIBILIDADE]]</f>
        <v>1496124.1764841378</v>
      </c>
      <c r="L213" s="52">
        <f>(Tabela1[[#This Row],[QTDE PRODUZIDA]]/30)/60</f>
        <v>6.9686994988016639</v>
      </c>
      <c r="M213" s="6">
        <f>(J213*I213)/D213</f>
        <v>12543.659097842994</v>
      </c>
      <c r="N213" s="6">
        <v>179.69119769119769</v>
      </c>
      <c r="O213" s="6">
        <f t="shared" si="13"/>
        <v>7762659.7402597396</v>
      </c>
      <c r="P213" s="6">
        <f>220320000/Tabela1[[#This Row],[Coluna4]]</f>
        <v>7869966.3292322969</v>
      </c>
      <c r="Q213" s="6">
        <v>190</v>
      </c>
      <c r="R213" s="33">
        <f>N213/Q213</f>
        <v>0.94574314574314566</v>
      </c>
      <c r="S213" s="6">
        <f>Q213*60*24*30</f>
        <v>8208000</v>
      </c>
      <c r="T213" s="14">
        <v>67.459795203649946</v>
      </c>
      <c r="U213" s="48">
        <f>(Tabela1[[#This Row],[% PPM 1]]*Tabela1[[#This Row],[META PARA O MÊS]])</f>
        <v>553.70999903155882</v>
      </c>
      <c r="V213" s="8">
        <f t="shared" si="14"/>
        <v>6.745979520364995E-5</v>
      </c>
      <c r="W213" s="9">
        <f>O213*V213</f>
        <v>523.66743631354052</v>
      </c>
      <c r="X213" s="14">
        <v>265.28667929778908</v>
      </c>
      <c r="Y213" s="10">
        <f t="shared" si="15"/>
        <v>2.6528667929778907E-4</v>
      </c>
      <c r="Z213" s="11">
        <f>O213*Y213</f>
        <v>2059.3302250121442</v>
      </c>
      <c r="AA213" s="7">
        <v>0</v>
      </c>
      <c r="AB213" s="12">
        <f t="shared" si="16"/>
        <v>0</v>
      </c>
      <c r="AC213" s="11">
        <f>O213*AB213</f>
        <v>0</v>
      </c>
      <c r="AD213" s="5" t="s">
        <v>13</v>
      </c>
    </row>
    <row r="214" spans="1:30" x14ac:dyDescent="0.25">
      <c r="A214" s="21">
        <v>45200</v>
      </c>
      <c r="B214" s="23">
        <v>1</v>
      </c>
      <c r="C214" s="5" t="s">
        <v>14</v>
      </c>
      <c r="D214" s="26">
        <v>0.63710237293570626</v>
      </c>
      <c r="E214" s="56">
        <f>((((24*D214)*30)*60)*60)*100</f>
        <v>165136935.06493506</v>
      </c>
      <c r="F214" s="56">
        <v>12.703551847056382</v>
      </c>
      <c r="G214" s="59">
        <f>Tabela1[[#This Row],[Produção mensal em milésimos]]/Tabela1[[#This Row],[REAL PARA O MÊS]]</f>
        <v>12.703551847056382</v>
      </c>
      <c r="H214" s="56">
        <f>Tabela1[[#This Row],[Produção mensal em milésimos]]/Tabela1[[#This Row],[META PARA O MÊS]]</f>
        <v>11.583679507921932</v>
      </c>
      <c r="I214" s="28">
        <f>(O214*D214)/100</f>
        <v>82818.675009838626</v>
      </c>
      <c r="J214" s="31">
        <f>1-D214</f>
        <v>0.36289762706429374</v>
      </c>
      <c r="K214" s="54">
        <f>(Tabela1[[#This Row],[INDISPONIBILIDADE]]*Tabela1[[#This Row],[REAL PARA O MÊS]])/Tabela1[[#This Row],[DISPONIBILIDADE]]</f>
        <v>7404469.7158346996</v>
      </c>
      <c r="L214" s="52">
        <f>(Tabela1[[#This Row],[QTDE PRODUZIDA]]/30)/60</f>
        <v>26.207806812715898</v>
      </c>
      <c r="M214" s="6">
        <f>(J214*I214)/D214</f>
        <v>47174.052262888617</v>
      </c>
      <c r="N214" s="6">
        <v>300.90909090909088</v>
      </c>
      <c r="O214" s="6">
        <f t="shared" si="13"/>
        <v>12999272.727272725</v>
      </c>
      <c r="P214" s="6">
        <f>220320000/Tabela1[[#This Row],[Coluna4]]</f>
        <v>17343181.07664131</v>
      </c>
      <c r="Q214" s="6">
        <v>330</v>
      </c>
      <c r="R214" s="33">
        <f>N214/Q214</f>
        <v>0.9118457300275481</v>
      </c>
      <c r="S214" s="6">
        <f>Q214*60*24*30</f>
        <v>14256000</v>
      </c>
      <c r="T214" s="14">
        <v>76.047724872728423</v>
      </c>
      <c r="U214" s="48">
        <f>(Tabela1[[#This Row],[% PPM 1]]*Tabela1[[#This Row],[META PARA O MÊS]])</f>
        <v>1084.1363657856164</v>
      </c>
      <c r="V214" s="8">
        <f t="shared" si="14"/>
        <v>7.6047724872728423E-5</v>
      </c>
      <c r="W214" s="9">
        <f>O214*V214</f>
        <v>988.5651159091982</v>
      </c>
      <c r="X214" s="14">
        <v>84.453691007192361</v>
      </c>
      <c r="Y214" s="10">
        <f t="shared" si="15"/>
        <v>8.4453691007192356E-5</v>
      </c>
      <c r="Z214" s="11">
        <f>O214*Y214</f>
        <v>1097.8365622273134</v>
      </c>
      <c r="AA214" s="7">
        <v>0</v>
      </c>
      <c r="AB214" s="12">
        <f t="shared" si="16"/>
        <v>0</v>
      </c>
      <c r="AC214" s="11">
        <f>O214*AB214</f>
        <v>0</v>
      </c>
      <c r="AD214" s="5" t="s">
        <v>13</v>
      </c>
    </row>
    <row r="215" spans="1:30" x14ac:dyDescent="0.25">
      <c r="A215" s="21">
        <v>45200</v>
      </c>
      <c r="B215" s="23">
        <v>1</v>
      </c>
      <c r="C215" s="5" t="s">
        <v>15</v>
      </c>
      <c r="D215" s="26">
        <v>0.68364523121387288</v>
      </c>
      <c r="E215" s="56">
        <f>((((24*D215)*30)*60)*60)*100</f>
        <v>177200843.93063587</v>
      </c>
      <c r="F215" s="56">
        <v>12.984881061299181</v>
      </c>
      <c r="G215" s="59">
        <f>Tabela1[[#This Row],[Produção mensal em milésimos]]/Tabela1[[#This Row],[REAL PARA O MÊS]]</f>
        <v>12.984881061299181</v>
      </c>
      <c r="H215" s="56">
        <f>Tabela1[[#This Row],[Produção mensal em milésimos]]/Tabela1[[#This Row],[META PARA O MÊS]]</f>
        <v>12.429913294797689</v>
      </c>
      <c r="I215" s="28">
        <f>(O215*D215)/100</f>
        <v>93295.04933342243</v>
      </c>
      <c r="J215" s="31">
        <f>1-D215</f>
        <v>0.31635476878612712</v>
      </c>
      <c r="K215" s="54">
        <f>(Tabela1[[#This Row],[INDISPONIBILIDADE]]*Tabela1[[#This Row],[REAL PARA O MÊS]])/Tabela1[[#This Row],[DISPONIBILIDADE]]</f>
        <v>6314971.6722287694</v>
      </c>
      <c r="L215" s="52">
        <f>(Tabela1[[#This Row],[QTDE PRODUZIDA]]/30)/60</f>
        <v>23.984445938721635</v>
      </c>
      <c r="M215" s="6">
        <f>(J215*I215)/D215</f>
        <v>43172.002689698944</v>
      </c>
      <c r="N215" s="6">
        <v>315.89595375722541</v>
      </c>
      <c r="O215" s="6">
        <f t="shared" si="13"/>
        <v>13646705.202312138</v>
      </c>
      <c r="P215" s="6">
        <f>220320000/Tabela1[[#This Row],[Coluna4]]</f>
        <v>16967425.343359768</v>
      </c>
      <c r="Q215" s="6">
        <v>330</v>
      </c>
      <c r="R215" s="33">
        <f>N215/Q215</f>
        <v>0.95726046593098613</v>
      </c>
      <c r="S215" s="6">
        <f>Q215*60*24*30</f>
        <v>14256000</v>
      </c>
      <c r="T215" s="14">
        <v>77.206384240064835</v>
      </c>
      <c r="U215" s="48">
        <f>(Tabela1[[#This Row],[% PPM 1]]*Tabela1[[#This Row],[META PARA O MÊS]])</f>
        <v>1100.6542137263643</v>
      </c>
      <c r="V215" s="8">
        <f t="shared" si="14"/>
        <v>7.7206384240064834E-5</v>
      </c>
      <c r="W215" s="9">
        <f>O215*V215</f>
        <v>1053.6127654606025</v>
      </c>
      <c r="X215" s="14">
        <v>46.777283805417952</v>
      </c>
      <c r="Y215" s="10">
        <f t="shared" si="15"/>
        <v>4.6777283805417951E-5</v>
      </c>
      <c r="Z215" s="11">
        <f>O215*Y215</f>
        <v>638.35580225742842</v>
      </c>
      <c r="AA215" s="7">
        <v>0</v>
      </c>
      <c r="AB215" s="12">
        <f t="shared" si="16"/>
        <v>0</v>
      </c>
      <c r="AC215" s="11">
        <f>O215*AB215</f>
        <v>0</v>
      </c>
      <c r="AD215" s="5" t="s">
        <v>13</v>
      </c>
    </row>
    <row r="216" spans="1:30" x14ac:dyDescent="0.25">
      <c r="A216" s="21">
        <v>45200</v>
      </c>
      <c r="B216" s="23">
        <v>1</v>
      </c>
      <c r="C216" s="5" t="s">
        <v>16</v>
      </c>
      <c r="D216" s="26">
        <v>0.70593970777135517</v>
      </c>
      <c r="E216" s="56">
        <f>((((24*D216)*30)*60)*60)*100</f>
        <v>182979572.25433525</v>
      </c>
      <c r="F216" s="56">
        <v>13.141593846163046</v>
      </c>
      <c r="G216" s="59">
        <f>Tabela1[[#This Row],[Produção mensal em milésimos]]/Tabela1[[#This Row],[REAL PARA O MÊS]]</f>
        <v>13.141593846163046</v>
      </c>
      <c r="H216" s="56">
        <f>Tabela1[[#This Row],[Produção mensal em milésimos]]/Tabela1[[#This Row],[META PARA O MÊS]]</f>
        <v>12.835267414024639</v>
      </c>
      <c r="I216" s="28">
        <f>(O216*D216)/100</f>
        <v>98292.906688078438</v>
      </c>
      <c r="J216" s="31">
        <f>1-D216</f>
        <v>0.29406029222864483</v>
      </c>
      <c r="K216" s="54">
        <f>(Tabela1[[#This Row],[INDISPONIBILIDADE]]*Tabela1[[#This Row],[REAL PARA O MÊS]])/Tabela1[[#This Row],[DISPONIBILIDADE]]</f>
        <v>5799937.8643039428</v>
      </c>
      <c r="L216" s="52">
        <f>(Tabela1[[#This Row],[QTDE PRODUZIDA]]/30)/60</f>
        <v>22.746702450104131</v>
      </c>
      <c r="M216" s="6">
        <f>(J216*I216)/D216</f>
        <v>40944.064410187435</v>
      </c>
      <c r="N216" s="6">
        <v>322.30780346820808</v>
      </c>
      <c r="O216" s="6">
        <f t="shared" si="13"/>
        <v>13923697.109826587</v>
      </c>
      <c r="P216" s="6">
        <f>220320000/Tabela1[[#This Row],[Coluna4]]</f>
        <v>16765089.728010951</v>
      </c>
      <c r="Q216" s="6">
        <v>330</v>
      </c>
      <c r="R216" s="33">
        <f>N216/Q216</f>
        <v>0.97669031354002445</v>
      </c>
      <c r="S216" s="6">
        <f>Q216*60*24*30</f>
        <v>14256000</v>
      </c>
      <c r="T216" s="14">
        <v>58.908994472737668</v>
      </c>
      <c r="U216" s="48">
        <f>(Tabela1[[#This Row],[% PPM 1]]*Tabela1[[#This Row],[META PARA O MÊS]])</f>
        <v>839.80662520334818</v>
      </c>
      <c r="V216" s="8">
        <f t="shared" si="14"/>
        <v>5.8908994472737665E-5</v>
      </c>
      <c r="W216" s="9">
        <f>O216*V216</f>
        <v>820.23099608284781</v>
      </c>
      <c r="X216" s="14">
        <v>56.828565299908647</v>
      </c>
      <c r="Y216" s="10">
        <f t="shared" si="15"/>
        <v>5.6828565299908648E-5</v>
      </c>
      <c r="Z216" s="11">
        <f>O216*Y216</f>
        <v>791.26373042192949</v>
      </c>
      <c r="AA216" s="7">
        <v>0</v>
      </c>
      <c r="AB216" s="12">
        <f t="shared" si="16"/>
        <v>0</v>
      </c>
      <c r="AC216" s="11">
        <f>O216*AB216</f>
        <v>0</v>
      </c>
      <c r="AD216" s="5" t="s">
        <v>13</v>
      </c>
    </row>
    <row r="217" spans="1:30" x14ac:dyDescent="0.25">
      <c r="A217" s="21">
        <v>45200</v>
      </c>
      <c r="B217" s="23">
        <v>1</v>
      </c>
      <c r="C217" s="5" t="s">
        <v>17</v>
      </c>
      <c r="D217" s="26">
        <v>0.77289619460500958</v>
      </c>
      <c r="E217" s="56">
        <f>((((24*D217)*30)*60)*60)*100</f>
        <v>200334693.64161846</v>
      </c>
      <c r="F217" s="56">
        <v>14.599599645140007</v>
      </c>
      <c r="G217" s="59">
        <f>Tabela1[[#This Row],[Produção mensal em milésimos]]/Tabela1[[#This Row],[REAL PARA O MÊS]]</f>
        <v>14.599599645140007</v>
      </c>
      <c r="H217" s="56">
        <f>Tabela1[[#This Row],[Produção mensal em milésimos]]/Tabela1[[#This Row],[META PARA O MÊS]]</f>
        <v>14.052658083727446</v>
      </c>
      <c r="I217" s="28">
        <f>(O217*D217)/100</f>
        <v>106056.27971073207</v>
      </c>
      <c r="J217" s="31">
        <f>1-D217</f>
        <v>0.22710380539499042</v>
      </c>
      <c r="K217" s="54">
        <f>(Tabela1[[#This Row],[INDISPONIBILIDADE]]*Tabela1[[#This Row],[REAL PARA O MÊS]])/Tabela1[[#This Row],[DISPONIBILIDADE]]</f>
        <v>4031980.8617475964</v>
      </c>
      <c r="L217" s="52">
        <f>(Tabela1[[#This Row],[QTDE PRODUZIDA]]/30)/60</f>
        <v>17.312792582027473</v>
      </c>
      <c r="M217" s="6">
        <f>(J217*I217)/D217</f>
        <v>31163.026647649447</v>
      </c>
      <c r="N217" s="6">
        <v>317.63728323699422</v>
      </c>
      <c r="O217" s="6">
        <f t="shared" si="13"/>
        <v>13721930.635838151</v>
      </c>
      <c r="P217" s="6">
        <f>220320000/Tabela1[[#This Row],[Coluna4]]</f>
        <v>15090824.772947887</v>
      </c>
      <c r="Q217" s="6">
        <v>330</v>
      </c>
      <c r="R217" s="33">
        <f>N217/Q217</f>
        <v>0.96253722193028557</v>
      </c>
      <c r="S217" s="6">
        <f>Q217*60*24*30</f>
        <v>14256000</v>
      </c>
      <c r="T217" s="14">
        <v>39.774827928910959</v>
      </c>
      <c r="U217" s="48">
        <f>(Tabela1[[#This Row],[% PPM 1]]*Tabela1[[#This Row],[META PARA O MÊS]])</f>
        <v>567.02994695455459</v>
      </c>
      <c r="V217" s="8">
        <f t="shared" si="14"/>
        <v>3.9774827928910958E-5</v>
      </c>
      <c r="W217" s="9">
        <f>O217*V217</f>
        <v>545.78742989291413</v>
      </c>
      <c r="X217" s="14">
        <v>32.793076217985103</v>
      </c>
      <c r="Y217" s="10">
        <f t="shared" si="15"/>
        <v>3.2793076217985105E-5</v>
      </c>
      <c r="Z217" s="11">
        <f>O217*Y217</f>
        <v>449.98431719894529</v>
      </c>
      <c r="AA217" s="7">
        <v>0</v>
      </c>
      <c r="AB217" s="12">
        <f t="shared" si="16"/>
        <v>0</v>
      </c>
      <c r="AC217" s="11">
        <f>O217*AB217</f>
        <v>0</v>
      </c>
      <c r="AD217" s="5" t="s">
        <v>13</v>
      </c>
    </row>
    <row r="218" spans="1:30" x14ac:dyDescent="0.25">
      <c r="A218" s="21">
        <v>45200</v>
      </c>
      <c r="B218" s="23">
        <v>1</v>
      </c>
      <c r="C218" s="5" t="s">
        <v>18</v>
      </c>
      <c r="D218" s="26">
        <v>0.70294677263969174</v>
      </c>
      <c r="E218" s="56">
        <f>((((24*D218)*30)*60)*60)*100</f>
        <v>182203803.4682081</v>
      </c>
      <c r="F218" s="56">
        <v>13.532246847181009</v>
      </c>
      <c r="G218" s="59">
        <f>Tabela1[[#This Row],[Produção mensal em milésimos]]/Tabela1[[#This Row],[REAL PARA O MÊS]]</f>
        <v>13.532246847181009</v>
      </c>
      <c r="H218" s="56">
        <f>Tabela1[[#This Row],[Produção mensal em milésimos]]/Tabela1[[#This Row],[META PARA O MÊS]]</f>
        <v>12.780850411630759</v>
      </c>
      <c r="I218" s="28">
        <f>(O218*D218)/100</f>
        <v>94647.679027030652</v>
      </c>
      <c r="J218" s="31">
        <f>1-D218</f>
        <v>0.29705322736030826</v>
      </c>
      <c r="K218" s="54">
        <f>(Tabela1[[#This Row],[INDISPONIBILIDADE]]*Tabela1[[#This Row],[REAL PARA O MÊS]])/Tabela1[[#This Row],[DISPONIBILIDADE]]</f>
        <v>5689830.9202681659</v>
      </c>
      <c r="L218" s="52">
        <f>(Tabela1[[#This Row],[QTDE PRODUZIDA]]/30)/60</f>
        <v>22.220268234822413</v>
      </c>
      <c r="M218" s="6">
        <f>(J218*I218)/D218</f>
        <v>39996.482822680344</v>
      </c>
      <c r="N218" s="6">
        <v>311.67630057803473</v>
      </c>
      <c r="O218" s="6">
        <f t="shared" si="13"/>
        <v>13464416.1849711</v>
      </c>
      <c r="P218" s="6">
        <f>220320000/Tabela1[[#This Row],[Coluna4]]</f>
        <v>16281110.039453374</v>
      </c>
      <c r="Q218" s="6">
        <v>330</v>
      </c>
      <c r="R218" s="33">
        <f>N218/Q218</f>
        <v>0.94447363811525675</v>
      </c>
      <c r="S218" s="6">
        <f>Q218*60*24*30</f>
        <v>14256000</v>
      </c>
      <c r="T218" s="14">
        <v>66.498629744581322</v>
      </c>
      <c r="U218" s="48">
        <f>(Tabela1[[#This Row],[% PPM 1]]*Tabela1[[#This Row],[META PARA O MÊS]])</f>
        <v>948.0044656387513</v>
      </c>
      <c r="V218" s="8">
        <f t="shared" si="14"/>
        <v>6.6498629744581324E-5</v>
      </c>
      <c r="W218" s="9">
        <f>O218*V218</f>
        <v>895.36522661134131</v>
      </c>
      <c r="X218" s="14">
        <v>48.850916466211658</v>
      </c>
      <c r="Y218" s="10">
        <f t="shared" si="15"/>
        <v>4.8850916466211658E-5</v>
      </c>
      <c r="Z218" s="11">
        <f>O218*Y218</f>
        <v>657.74907031833141</v>
      </c>
      <c r="AA218" s="7">
        <v>0</v>
      </c>
      <c r="AB218" s="12">
        <f t="shared" si="16"/>
        <v>0</v>
      </c>
      <c r="AC218" s="11">
        <f>O218*AB218</f>
        <v>0</v>
      </c>
      <c r="AD218" s="5" t="s">
        <v>13</v>
      </c>
    </row>
    <row r="219" spans="1:30" x14ac:dyDescent="0.25">
      <c r="A219" s="21">
        <v>45200</v>
      </c>
      <c r="B219" s="23">
        <v>1</v>
      </c>
      <c r="C219" s="5" t="s">
        <v>19</v>
      </c>
      <c r="D219" s="26">
        <v>0.76761400128452151</v>
      </c>
      <c r="E219" s="56">
        <f>((((24*D219)*30)*60)*60)*100</f>
        <v>198965549.13294801</v>
      </c>
      <c r="F219" s="56">
        <v>14.177008733300717</v>
      </c>
      <c r="G219" s="59">
        <f>Tabela1[[#This Row],[Produção mensal em milésimos]]/Tabela1[[#This Row],[REAL PARA O MÊS]]</f>
        <v>14.177008733300717</v>
      </c>
      <c r="H219" s="56">
        <f>Tabela1[[#This Row],[Produção mensal em milésimos]]/Tabela1[[#This Row],[META PARA O MÊS]]</f>
        <v>13.95661820517312</v>
      </c>
      <c r="I219" s="28">
        <f>(O219*D219)/100</f>
        <v>107729.87740987001</v>
      </c>
      <c r="J219" s="31">
        <f>1-D219</f>
        <v>0.23238599871547849</v>
      </c>
      <c r="K219" s="54">
        <f>(Tabela1[[#This Row],[INDISPONIBILIDADE]]*Tabela1[[#This Row],[REAL PARA O MÊS]])/Tabela1[[#This Row],[DISPONIBILIDADE]]</f>
        <v>4248741.8890817128</v>
      </c>
      <c r="L219" s="52">
        <f>(Tabela1[[#This Row],[QTDE PRODUZIDA]]/30)/60</f>
        <v>18.118854232795393</v>
      </c>
      <c r="M219" s="6">
        <f>(J219*I219)/D219</f>
        <v>32613.937619031705</v>
      </c>
      <c r="N219" s="6">
        <v>324.86994219653178</v>
      </c>
      <c r="O219" s="6">
        <f t="shared" si="13"/>
        <v>14034381.502890171</v>
      </c>
      <c r="P219" s="6">
        <f>220320000/Tabela1[[#This Row],[Coluna4]]</f>
        <v>15540654.8831761</v>
      </c>
      <c r="Q219" s="6">
        <v>330</v>
      </c>
      <c r="R219" s="33">
        <f>N219/Q219</f>
        <v>0.98445437029252059</v>
      </c>
      <c r="S219" s="6">
        <f>Q219*60*24*30</f>
        <v>14256000</v>
      </c>
      <c r="T219" s="14">
        <v>50.627778567283308</v>
      </c>
      <c r="U219" s="48">
        <f>(Tabela1[[#This Row],[% PPM 1]]*Tabela1[[#This Row],[META PARA O MÊS]])</f>
        <v>721.74961125519076</v>
      </c>
      <c r="V219" s="8">
        <f t="shared" si="14"/>
        <v>5.0627778567283304E-5</v>
      </c>
      <c r="W219" s="9">
        <f>O219*V219</f>
        <v>710.5295590571003</v>
      </c>
      <c r="X219" s="14">
        <v>42.739264232381032</v>
      </c>
      <c r="Y219" s="10">
        <f t="shared" si="15"/>
        <v>4.273926423238103E-5</v>
      </c>
      <c r="Z219" s="11">
        <f>O219*Y219</f>
        <v>599.81913939006381</v>
      </c>
      <c r="AA219" s="7">
        <v>0</v>
      </c>
      <c r="AB219" s="12">
        <f t="shared" si="16"/>
        <v>0</v>
      </c>
      <c r="AC219" s="11">
        <f>O219*AB219</f>
        <v>0</v>
      </c>
      <c r="AD219" s="5" t="s">
        <v>13</v>
      </c>
    </row>
    <row r="220" spans="1:30" x14ac:dyDescent="0.25">
      <c r="A220" s="21">
        <v>45200</v>
      </c>
      <c r="B220" s="23">
        <v>1</v>
      </c>
      <c r="C220" s="5" t="s">
        <v>20</v>
      </c>
      <c r="D220" s="26">
        <v>0.70787411689145796</v>
      </c>
      <c r="E220" s="56">
        <f>((((24*D220)*30)*60)*60)*100</f>
        <v>183480971.09826595</v>
      </c>
      <c r="F220" s="56">
        <v>13.443660243127823</v>
      </c>
      <c r="G220" s="59">
        <f>Tabela1[[#This Row],[Produção mensal em milésimos]]/Tabela1[[#This Row],[REAL PARA O MÊS]]</f>
        <v>13.443660243127823</v>
      </c>
      <c r="H220" s="56">
        <f>Tabela1[[#This Row],[Produção mensal em milésimos]]/Tabela1[[#This Row],[META PARA O MÊS]]</f>
        <v>12.870438488935601</v>
      </c>
      <c r="I220" s="28">
        <f>(O220*D220)/100</f>
        <v>96611.657862274049</v>
      </c>
      <c r="J220" s="31">
        <f>1-D220</f>
        <v>0.29212588310854204</v>
      </c>
      <c r="K220" s="54">
        <f>(Tabela1[[#This Row],[INDISPONIBILIDADE]]*Tabela1[[#This Row],[REAL PARA O MÊS]])/Tabela1[[#This Row],[DISPONIBILIDADE]]</f>
        <v>5632322.413119629</v>
      </c>
      <c r="L220" s="52">
        <f>(Tabela1[[#This Row],[QTDE PRODUZIDA]]/30)/60</f>
        <v>22.149862523527904</v>
      </c>
      <c r="M220" s="6">
        <f>(J220*I220)/D220</f>
        <v>39869.752542350223</v>
      </c>
      <c r="N220" s="6">
        <v>315.92919075144511</v>
      </c>
      <c r="O220" s="6">
        <f t="shared" si="13"/>
        <v>13648141.040462429</v>
      </c>
      <c r="P220" s="6">
        <f>220320000/Tabela1[[#This Row],[Coluna4]]</f>
        <v>16388393.935544744</v>
      </c>
      <c r="Q220" s="6">
        <v>330</v>
      </c>
      <c r="R220" s="33">
        <f>N220/Q220</f>
        <v>0.95736118409528825</v>
      </c>
      <c r="S220" s="6">
        <f>Q220*60*24*30</f>
        <v>14256000</v>
      </c>
      <c r="T220" s="14">
        <v>67.123847114024883</v>
      </c>
      <c r="U220" s="48">
        <f>(Tabela1[[#This Row],[% PPM 1]]*Tabela1[[#This Row],[META PARA O MÊS]])</f>
        <v>956.91756445753879</v>
      </c>
      <c r="V220" s="8">
        <f t="shared" si="14"/>
        <v>6.7123847114024883E-5</v>
      </c>
      <c r="W220" s="9">
        <f>O220*V220</f>
        <v>916.11573259064858</v>
      </c>
      <c r="X220" s="14">
        <v>39.890097695708391</v>
      </c>
      <c r="Y220" s="10">
        <f t="shared" si="15"/>
        <v>3.9890097695708388E-5</v>
      </c>
      <c r="Z220" s="11">
        <f>O220*Y220</f>
        <v>544.42567946885345</v>
      </c>
      <c r="AA220" s="7">
        <v>0</v>
      </c>
      <c r="AB220" s="12">
        <f t="shared" si="16"/>
        <v>0</v>
      </c>
      <c r="AC220" s="11">
        <f>O220*AB220</f>
        <v>0</v>
      </c>
      <c r="AD220" s="5" t="s">
        <v>13</v>
      </c>
    </row>
    <row r="221" spans="1:30" x14ac:dyDescent="0.25">
      <c r="A221" s="21">
        <v>45200</v>
      </c>
      <c r="B221" s="23">
        <v>1</v>
      </c>
      <c r="C221" s="5" t="s">
        <v>21</v>
      </c>
      <c r="D221" s="26">
        <v>0.6834327400994068</v>
      </c>
      <c r="E221" s="56">
        <f>((((24*D221)*30)*60)*60)*100</f>
        <v>177145766.23376623</v>
      </c>
      <c r="F221" s="56">
        <v>13.592162114762198</v>
      </c>
      <c r="G221" s="59">
        <f>Tabela1[[#This Row],[Produção mensal em milésimos]]/Tabela1[[#This Row],[REAL PARA O MÊS]]</f>
        <v>13.592162114762198</v>
      </c>
      <c r="H221" s="56">
        <f>Tabela1[[#This Row],[Produção mensal em milésimos]]/Tabela1[[#This Row],[META PARA O MÊS]]</f>
        <v>12.426049819989213</v>
      </c>
      <c r="I221" s="28">
        <f>(O221*D221)/100</f>
        <v>89071.34522966214</v>
      </c>
      <c r="J221" s="31">
        <f>1-D221</f>
        <v>0.3165672599005932</v>
      </c>
      <c r="K221" s="54">
        <f>(Tabela1[[#This Row],[INDISPONIBILIDADE]]*Tabela1[[#This Row],[REAL PARA O MÊS]])/Tabela1[[#This Row],[DISPONIBILIDADE]]</f>
        <v>6036878.6859241594</v>
      </c>
      <c r="L221" s="52">
        <f>(Tabela1[[#This Row],[QTDE PRODUZIDA]]/30)/60</f>
        <v>22.921114122049193</v>
      </c>
      <c r="M221" s="6">
        <f>(J221*I221)/D221</f>
        <v>41258.005419688547</v>
      </c>
      <c r="N221" s="6">
        <v>301.68831168831173</v>
      </c>
      <c r="O221" s="6">
        <f t="shared" si="13"/>
        <v>13032935.064935068</v>
      </c>
      <c r="P221" s="6">
        <f>220320000/Tabela1[[#This Row],[Coluna4]]</f>
        <v>16209341.688230343</v>
      </c>
      <c r="Q221" s="6">
        <v>330</v>
      </c>
      <c r="R221" s="33">
        <f>N221/Q221</f>
        <v>0.91420700511609609</v>
      </c>
      <c r="S221" s="6">
        <f>Q221*60*24*30</f>
        <v>14256000</v>
      </c>
      <c r="T221" s="14">
        <v>89.57431886615565</v>
      </c>
      <c r="U221" s="48">
        <f>(Tabela1[[#This Row],[% PPM 1]]*Tabela1[[#This Row],[META PARA O MÊS]])</f>
        <v>1276.9714897559149</v>
      </c>
      <c r="V221" s="8">
        <f t="shared" si="14"/>
        <v>8.9574318866155654E-5</v>
      </c>
      <c r="W221" s="9">
        <f>O221*V221</f>
        <v>1167.4162812683949</v>
      </c>
      <c r="X221" s="14">
        <v>41.380812095914159</v>
      </c>
      <c r="Y221" s="10">
        <f t="shared" si="15"/>
        <v>4.1380812095914157E-5</v>
      </c>
      <c r="Z221" s="11">
        <f>O221*Y221</f>
        <v>539.31343698032879</v>
      </c>
      <c r="AA221" s="7">
        <v>0</v>
      </c>
      <c r="AB221" s="12">
        <f t="shared" si="16"/>
        <v>0</v>
      </c>
      <c r="AC221" s="11">
        <f>O221*AB221</f>
        <v>0</v>
      </c>
      <c r="AD221" s="5" t="s">
        <v>13</v>
      </c>
    </row>
    <row r="222" spans="1:30" x14ac:dyDescent="0.25">
      <c r="A222" s="21">
        <v>45200</v>
      </c>
      <c r="B222" s="23">
        <v>1</v>
      </c>
      <c r="C222" s="5" t="s">
        <v>22</v>
      </c>
      <c r="D222" s="26">
        <v>0.70035072951739619</v>
      </c>
      <c r="E222" s="56">
        <f>((((24*D222)*30)*60)*60)*100</f>
        <v>181530909.09090909</v>
      </c>
      <c r="F222" s="56">
        <v>13.76827182966518</v>
      </c>
      <c r="G222" s="59">
        <f>Tabela1[[#This Row],[Produção mensal em milésimos]]/Tabela1[[#This Row],[REAL PARA O MÊS]]</f>
        <v>13.76827182966518</v>
      </c>
      <c r="H222" s="56">
        <f>Tabela1[[#This Row],[Produção mensal em milésimos]]/Tabela1[[#This Row],[META PARA O MÊS]]</f>
        <v>12.733649627589022</v>
      </c>
      <c r="I222" s="28">
        <f>(O222*D222)/100</f>
        <v>92339.333639424542</v>
      </c>
      <c r="J222" s="31">
        <f>1-D222</f>
        <v>0.29964927048260381</v>
      </c>
      <c r="K222" s="54">
        <f>(Tabela1[[#This Row],[INDISPONIBILIDADE]]*Tabela1[[#This Row],[REAL PARA O MÊS]])/Tabela1[[#This Row],[DISPONIBILIDADE]]</f>
        <v>5641164.8368057888</v>
      </c>
      <c r="L222" s="52">
        <f>(Tabela1[[#This Row],[QTDE PRODUZIDA]]/30)/60</f>
        <v>21.948855048804543</v>
      </c>
      <c r="M222" s="6">
        <f>(J222*I222)/D222</f>
        <v>39507.939087848179</v>
      </c>
      <c r="N222" s="6">
        <v>305.20202020202021</v>
      </c>
      <c r="O222" s="6">
        <f t="shared" si="13"/>
        <v>13184727.272727272</v>
      </c>
      <c r="P222" s="6">
        <f>220320000/Tabela1[[#This Row],[Coluna4]]</f>
        <v>16002008.293103101</v>
      </c>
      <c r="Q222" s="6">
        <v>330</v>
      </c>
      <c r="R222" s="33">
        <f>N222/Q222</f>
        <v>0.92485460667278852</v>
      </c>
      <c r="S222" s="6">
        <f>Q222*60*24*30</f>
        <v>14256000</v>
      </c>
      <c r="T222" s="14">
        <v>51.589748778007049</v>
      </c>
      <c r="U222" s="48">
        <f>(Tabela1[[#This Row],[% PPM 1]]*Tabela1[[#This Row],[META PARA O MÊS]])</f>
        <v>735.46345857926849</v>
      </c>
      <c r="V222" s="8">
        <f t="shared" si="14"/>
        <v>5.158974877800705E-5</v>
      </c>
      <c r="W222" s="9">
        <f>O222*V222</f>
        <v>680.19676770653803</v>
      </c>
      <c r="X222" s="14">
        <v>32.259283299143092</v>
      </c>
      <c r="Y222" s="10">
        <f t="shared" si="15"/>
        <v>3.2259283299143094E-5</v>
      </c>
      <c r="Z222" s="11">
        <f>O222*Y222</f>
        <v>425.32985231284732</v>
      </c>
      <c r="AA222" s="7">
        <v>0</v>
      </c>
      <c r="AB222" s="12">
        <f t="shared" si="16"/>
        <v>0</v>
      </c>
      <c r="AC222" s="11">
        <f>O222*AB222</f>
        <v>0</v>
      </c>
      <c r="AD222" s="5" t="s">
        <v>13</v>
      </c>
    </row>
    <row r="223" spans="1:30" x14ac:dyDescent="0.25">
      <c r="A223" s="21">
        <v>45200</v>
      </c>
      <c r="B223" s="23">
        <v>1</v>
      </c>
      <c r="C223" s="5" t="s">
        <v>23</v>
      </c>
      <c r="D223" s="26">
        <v>0.7640564373897708</v>
      </c>
      <c r="E223" s="56">
        <f>((((24*D223)*30)*60)*60)*100</f>
        <v>198043428.5714286</v>
      </c>
      <c r="F223" s="56">
        <v>14.142390788224128</v>
      </c>
      <c r="G223" s="59">
        <f>Tabela1[[#This Row],[Produção mensal em milésimos]]/Tabela1[[#This Row],[REAL PARA O MÊS]]</f>
        <v>14.142390788224128</v>
      </c>
      <c r="H223" s="56">
        <f>Tabela1[[#This Row],[Produção mensal em milésimos]]/Tabela1[[#This Row],[META PARA O MÊS]]</f>
        <v>13.89193522526856</v>
      </c>
      <c r="I223" s="28">
        <f>(O223*D223)/100</f>
        <v>106994.8912801484</v>
      </c>
      <c r="J223" s="31">
        <f>1-D223</f>
        <v>0.2359435626102292</v>
      </c>
      <c r="K223" s="54">
        <f>(Tabela1[[#This Row],[INDISPONIBILIDADE]]*Tabela1[[#This Row],[REAL PARA O MÊS]])/Tabela1[[#This Row],[DISPONIBILIDADE]]</f>
        <v>4324344.6136062331</v>
      </c>
      <c r="L223" s="52">
        <f>(Tabela1[[#This Row],[QTDE PRODUZIDA]]/30)/60</f>
        <v>18.355796330653462</v>
      </c>
      <c r="M223" s="6">
        <f>(J223*I223)/D223</f>
        <v>33040.433395176231</v>
      </c>
      <c r="N223" s="6">
        <v>324.15584415584408</v>
      </c>
      <c r="O223" s="6">
        <f t="shared" si="13"/>
        <v>14003532.467532463</v>
      </c>
      <c r="P223" s="6">
        <f>220320000/Tabela1[[#This Row],[Coluna4]]</f>
        <v>15578695.518967891</v>
      </c>
      <c r="Q223" s="6">
        <v>330</v>
      </c>
      <c r="R223" s="33">
        <f>N223/Q223</f>
        <v>0.98229043683589112</v>
      </c>
      <c r="S223" s="6">
        <f>Q223*60*24*30</f>
        <v>14256000</v>
      </c>
      <c r="T223" s="14">
        <v>46.485356559286721</v>
      </c>
      <c r="U223" s="48">
        <f>(Tabela1[[#This Row],[% PPM 1]]*Tabela1[[#This Row],[META PARA O MÊS]])</f>
        <v>662.69524310919144</v>
      </c>
      <c r="V223" s="8">
        <f t="shared" si="14"/>
        <v>4.6485356559286721E-5</v>
      </c>
      <c r="W223" s="9">
        <f>O223*V223</f>
        <v>650.95919984279476</v>
      </c>
      <c r="X223" s="14">
        <v>24.22649534968118</v>
      </c>
      <c r="Y223" s="10">
        <f t="shared" si="15"/>
        <v>2.422649534968118E-5</v>
      </c>
      <c r="Z223" s="11">
        <f>O223*Y223</f>
        <v>339.25651420378466</v>
      </c>
      <c r="AA223" s="7">
        <v>0</v>
      </c>
      <c r="AB223" s="12">
        <f t="shared" si="16"/>
        <v>0</v>
      </c>
      <c r="AC223" s="11">
        <f>O223*AB223</f>
        <v>0</v>
      </c>
      <c r="AD223" s="5" t="s">
        <v>13</v>
      </c>
    </row>
    <row r="224" spans="1:30" x14ac:dyDescent="0.25">
      <c r="A224" s="21">
        <v>45200</v>
      </c>
      <c r="B224" s="23">
        <v>1</v>
      </c>
      <c r="C224" s="5" t="s">
        <v>24</v>
      </c>
      <c r="D224" s="26">
        <v>0.87458313291646628</v>
      </c>
      <c r="E224" s="56">
        <f>((((24*D224)*30)*60)*60)*100</f>
        <v>226691948.0519481</v>
      </c>
      <c r="F224" s="56">
        <v>3.2814624315707164</v>
      </c>
      <c r="G224" s="59">
        <f>Tabela1[[#This Row],[Produção mensal em milésimos]]/Tabela1[[#This Row],[REAL PARA O MÊS]]</f>
        <v>3.2814624315707164</v>
      </c>
      <c r="H224" s="56">
        <f>Tabela1[[#This Row],[Produção mensal em milésimos]]/Tabela1[[#This Row],[META PARA O MÊS]]</f>
        <v>3.2796867484367493</v>
      </c>
      <c r="I224" s="28">
        <f>(O224*D224)/100</f>
        <v>604184.7446637057</v>
      </c>
      <c r="J224" s="31">
        <f>1-D224</f>
        <v>0.12541686708353372</v>
      </c>
      <c r="K224" s="54">
        <f>(Tabela1[[#This Row],[INDISPONIBILIDADE]]*Tabela1[[#This Row],[REAL PARA O MÊS]])/Tabela1[[#This Row],[DISPONIBILIDADE]]</f>
        <v>9906574.4697529655</v>
      </c>
      <c r="L224" s="52">
        <f>(Tabela1[[#This Row],[QTDE PRODUZIDA]]/30)/60</f>
        <v>48.134016312371273</v>
      </c>
      <c r="M224" s="6">
        <f>(J224*I224)/D224</f>
        <v>86641.229362268292</v>
      </c>
      <c r="N224" s="6">
        <v>1599.134199134199</v>
      </c>
      <c r="O224" s="6">
        <f t="shared" si="13"/>
        <v>69082597.402597398</v>
      </c>
      <c r="P224" s="6">
        <f>220320000/Tabela1[[#This Row],[Coluna4]]</f>
        <v>67140796.091497794</v>
      </c>
      <c r="Q224" s="6">
        <v>1600</v>
      </c>
      <c r="R224" s="33">
        <f>N224/Q224</f>
        <v>0.99945887445887438</v>
      </c>
      <c r="S224" s="6">
        <f>Q224*60*24*30</f>
        <v>69120000</v>
      </c>
      <c r="T224" s="7">
        <v>0</v>
      </c>
      <c r="U224" s="48">
        <f>(Tabela1[[#This Row],[% PPM 1]]*Tabela1[[#This Row],[META PARA O MÊS]])</f>
        <v>0</v>
      </c>
      <c r="V224" s="8">
        <f t="shared" si="14"/>
        <v>0</v>
      </c>
      <c r="W224" s="9">
        <f>O224*V224</f>
        <v>0</v>
      </c>
      <c r="X224" s="7">
        <v>0</v>
      </c>
      <c r="Y224" s="10">
        <f t="shared" si="15"/>
        <v>0</v>
      </c>
      <c r="Z224" s="11">
        <f>O224*Y224</f>
        <v>0</v>
      </c>
      <c r="AA224" s="14">
        <v>373.08313653516518</v>
      </c>
      <c r="AB224" s="12">
        <f t="shared" si="16"/>
        <v>3.7308313653516519E-4</v>
      </c>
      <c r="AC224" s="11">
        <f>O224*AB224</f>
        <v>25773.552118957094</v>
      </c>
      <c r="AD224" s="5" t="s">
        <v>25</v>
      </c>
    </row>
    <row r="225" spans="1:30" x14ac:dyDescent="0.25">
      <c r="A225" s="21">
        <v>45200</v>
      </c>
      <c r="B225" s="23">
        <v>1</v>
      </c>
      <c r="C225" s="5" t="s">
        <v>26</v>
      </c>
      <c r="D225" s="26">
        <v>0.82730719897386562</v>
      </c>
      <c r="E225" s="56">
        <f>((((24*D225)*30)*60)*60)*100</f>
        <v>214438025.97402599</v>
      </c>
      <c r="F225" s="56">
        <v>3.1015628287199846</v>
      </c>
      <c r="G225" s="59">
        <f>Tabela1[[#This Row],[Produção mensal em milésimos]]/Tabela1[[#This Row],[REAL PARA O MÊS]]</f>
        <v>3.1015628287199846</v>
      </c>
      <c r="H225" s="56">
        <f>Tabela1[[#This Row],[Produção mensal em milésimos]]/Tabela1[[#This Row],[META PARA O MÊS]]</f>
        <v>3.1024019961519964</v>
      </c>
      <c r="I225" s="28">
        <f>(O225*D225)/100</f>
        <v>571989.4531211931</v>
      </c>
      <c r="J225" s="31">
        <f>1-D225</f>
        <v>0.17269280102613438</v>
      </c>
      <c r="K225" s="54">
        <f>(Tabela1[[#This Row],[INDISPONIBILIDADE]]*Tabela1[[#This Row],[REAL PARA O MÊS]])/Tabela1[[#This Row],[DISPONIBILIDADE]]</f>
        <v>14432070.700449847</v>
      </c>
      <c r="L225" s="52">
        <f>(Tabela1[[#This Row],[QTDE PRODUZIDA]]/30)/60</f>
        <v>66.331977703233093</v>
      </c>
      <c r="M225" s="6">
        <f>(J225*I225)/D225</f>
        <v>119397.55986581957</v>
      </c>
      <c r="N225" s="6">
        <v>1600.4329004328999</v>
      </c>
      <c r="O225" s="6">
        <f t="shared" si="13"/>
        <v>69138701.298701271</v>
      </c>
      <c r="P225" s="6">
        <f>220320000/Tabela1[[#This Row],[Coluna4]]</f>
        <v>71035156.199278444</v>
      </c>
      <c r="Q225" s="6">
        <v>1600</v>
      </c>
      <c r="R225" s="33">
        <f>N225/Q225</f>
        <v>1.0002705627705624</v>
      </c>
      <c r="S225" s="6">
        <f>Q225*60*24*30</f>
        <v>69120000</v>
      </c>
      <c r="T225" s="7">
        <v>0</v>
      </c>
      <c r="U225" s="48">
        <f>(Tabela1[[#This Row],[% PPM 1]]*Tabela1[[#This Row],[META PARA O MÊS]])</f>
        <v>0</v>
      </c>
      <c r="V225" s="8">
        <f t="shared" si="14"/>
        <v>0</v>
      </c>
      <c r="W225" s="9">
        <f>O225*V225</f>
        <v>0</v>
      </c>
      <c r="X225" s="7">
        <v>0</v>
      </c>
      <c r="Y225" s="10">
        <f t="shared" si="15"/>
        <v>0</v>
      </c>
      <c r="Z225" s="11">
        <f>O225*Y225</f>
        <v>0</v>
      </c>
      <c r="AA225" s="14">
        <v>271.3445574577201</v>
      </c>
      <c r="AB225" s="12">
        <f t="shared" si="16"/>
        <v>2.7134455745772009E-4</v>
      </c>
      <c r="AC225" s="11">
        <f>O225*AB225</f>
        <v>18760.410307097594</v>
      </c>
      <c r="AD225" s="5" t="s">
        <v>25</v>
      </c>
    </row>
    <row r="226" spans="1:30" x14ac:dyDescent="0.25">
      <c r="A226" s="21">
        <v>45200</v>
      </c>
      <c r="B226" s="23">
        <v>1</v>
      </c>
      <c r="C226" s="5" t="s">
        <v>27</v>
      </c>
      <c r="D226" s="26">
        <v>0.93832732082732084</v>
      </c>
      <c r="E226" s="56">
        <f>((((24*D226)*30)*60)*60)*100</f>
        <v>243214441.55844152</v>
      </c>
      <c r="F226" s="56">
        <v>1.904108051390295</v>
      </c>
      <c r="G226" s="59">
        <f>Tabela1[[#This Row],[Produção mensal em milésimos]]/Tabela1[[#This Row],[REAL PARA O MÊS]]</f>
        <v>1.904108051390295</v>
      </c>
      <c r="H226" s="56">
        <f>Tabela1[[#This Row],[Produção mensal em milésimos]]/Tabela1[[#This Row],[META PARA O MÊS]]</f>
        <v>1.8766546416546415</v>
      </c>
      <c r="I226" s="28">
        <f>(O226*D226)/100</f>
        <v>1198538.8915687487</v>
      </c>
      <c r="J226" s="31">
        <f>1-D226</f>
        <v>6.1672679172679157E-2</v>
      </c>
      <c r="K226" s="54">
        <f>(Tabela1[[#This Row],[INDISPONIBILIDADE]]*Tabela1[[#This Row],[REAL PARA O MÊS]])/Tabela1[[#This Row],[DISPONIBILIDADE]]</f>
        <v>8395300.0618250053</v>
      </c>
      <c r="L226" s="52">
        <f>(Tabela1[[#This Row],[QTDE PRODUZIDA]]/30)/60</f>
        <v>43.764107858631654</v>
      </c>
      <c r="M226" s="6">
        <f>(J226*I226)/D226</f>
        <v>78775.394145536979</v>
      </c>
      <c r="N226" s="6">
        <v>2956.7460317460318</v>
      </c>
      <c r="O226" s="6">
        <f t="shared" si="13"/>
        <v>127731428.57142857</v>
      </c>
      <c r="P226" s="6">
        <f>220320000/Tabela1[[#This Row],[Coluna4]]</f>
        <v>115707719.33826557</v>
      </c>
      <c r="Q226" s="6">
        <v>3000</v>
      </c>
      <c r="R226" s="33">
        <f>N226/Q226</f>
        <v>0.98558201058201056</v>
      </c>
      <c r="S226" s="6">
        <f>Q226*60*24*30</f>
        <v>129600000</v>
      </c>
      <c r="T226" s="7">
        <v>0</v>
      </c>
      <c r="U226" s="48">
        <f>(Tabela1[[#This Row],[% PPM 1]]*Tabela1[[#This Row],[META PARA O MÊS]])</f>
        <v>0</v>
      </c>
      <c r="V226" s="8">
        <f t="shared" si="14"/>
        <v>0</v>
      </c>
      <c r="W226" s="9">
        <f>O226*V226</f>
        <v>0</v>
      </c>
      <c r="X226" s="7">
        <v>0</v>
      </c>
      <c r="Y226" s="10">
        <f t="shared" si="15"/>
        <v>0</v>
      </c>
      <c r="Z226" s="11">
        <f>O226*Y226</f>
        <v>0</v>
      </c>
      <c r="AA226" s="7">
        <v>0</v>
      </c>
      <c r="AB226" s="12">
        <f t="shared" si="16"/>
        <v>0</v>
      </c>
      <c r="AC226" s="11">
        <f>O226*AB226</f>
        <v>0</v>
      </c>
      <c r="AD226" s="13" t="s">
        <v>28</v>
      </c>
    </row>
    <row r="227" spans="1:30" x14ac:dyDescent="0.25">
      <c r="A227" s="21">
        <v>45200</v>
      </c>
      <c r="B227" s="23">
        <v>2</v>
      </c>
      <c r="C227" s="5" t="s">
        <v>29</v>
      </c>
      <c r="D227" s="26">
        <v>0.97920234086900748</v>
      </c>
      <c r="E227" s="56">
        <f>((((24*D227)*30)*60)*60)*100</f>
        <v>253809246.75324672</v>
      </c>
      <c r="F227" s="56">
        <v>1.6810340615776951</v>
      </c>
      <c r="G227" s="59">
        <f>Tabela1[[#This Row],[Produção mensal em milésimos]]/Tabela1[[#This Row],[REAL PARA O MÊS]]</f>
        <v>1.6810340615776951</v>
      </c>
      <c r="H227" s="56">
        <f>Tabela1[[#This Row],[Produção mensal em milésimos]]/Tabela1[[#This Row],[META PARA O MÊS]]</f>
        <v>1.6667273887132041</v>
      </c>
      <c r="I227" s="28">
        <f>(O227*D227)/100</f>
        <v>1478438.8623376624</v>
      </c>
      <c r="J227" s="31">
        <f>1-D227</f>
        <v>2.0797659130992519E-2</v>
      </c>
      <c r="K227" s="54">
        <f>(Tabela1[[#This Row],[INDISPONIBILIDADE]]*Tabela1[[#This Row],[REAL PARA O MÊS]])/Tabela1[[#This Row],[DISPONIBILIDADE]]</f>
        <v>3206807.8630684586</v>
      </c>
      <c r="L227" s="52">
        <f>(Tabela1[[#This Row],[QTDE PRODUZIDA]]/30)/60</f>
        <v>17.445076479076526</v>
      </c>
      <c r="M227" s="6">
        <f>(J227*I227)/D227</f>
        <v>31401.137662337747</v>
      </c>
      <c r="N227" s="6">
        <v>3495</v>
      </c>
      <c r="O227" s="6">
        <f t="shared" si="13"/>
        <v>150984000</v>
      </c>
      <c r="P227" s="6">
        <f>220320000/Tabela1[[#This Row],[Coluna4]]</f>
        <v>131062186.6836082</v>
      </c>
      <c r="Q227" s="6">
        <v>3525</v>
      </c>
      <c r="R227" s="33">
        <f>N227/Q227</f>
        <v>0.99148936170212765</v>
      </c>
      <c r="S227" s="6">
        <f>Q227*60*24*30</f>
        <v>152280000</v>
      </c>
      <c r="T227" s="7">
        <v>0</v>
      </c>
      <c r="U227" s="48">
        <f>(Tabela1[[#This Row],[% PPM 1]]*Tabela1[[#This Row],[META PARA O MÊS]])</f>
        <v>0</v>
      </c>
      <c r="V227" s="8">
        <f t="shared" si="14"/>
        <v>0</v>
      </c>
      <c r="W227" s="9">
        <f>O227*V227</f>
        <v>0</v>
      </c>
      <c r="X227" s="7">
        <v>0</v>
      </c>
      <c r="Y227" s="10">
        <f t="shared" si="15"/>
        <v>0</v>
      </c>
      <c r="Z227" s="11">
        <f>O227*Y227</f>
        <v>0</v>
      </c>
      <c r="AA227" s="7">
        <v>0</v>
      </c>
      <c r="AB227" s="12">
        <f t="shared" si="16"/>
        <v>0</v>
      </c>
      <c r="AC227" s="11">
        <f>O227*AB227</f>
        <v>0</v>
      </c>
      <c r="AD227" s="13" t="s">
        <v>11</v>
      </c>
    </row>
    <row r="228" spans="1:30" x14ac:dyDescent="0.25">
      <c r="A228" s="21">
        <v>45200</v>
      </c>
      <c r="B228" s="23">
        <v>2</v>
      </c>
      <c r="C228" s="5" t="s">
        <v>30</v>
      </c>
      <c r="D228" s="26">
        <v>0.97358746192079526</v>
      </c>
      <c r="E228" s="56">
        <f>((((24*D228)*30)*60)*60)*100</f>
        <v>252353870.12987012</v>
      </c>
      <c r="F228" s="56">
        <v>0</v>
      </c>
      <c r="G228" s="59">
        <v>0</v>
      </c>
      <c r="H228" s="56">
        <f>Tabela1[[#This Row],[Produção mensal em milésimos]]/Tabela1[[#This Row],[META PARA O MÊS]]</f>
        <v>5.4088192328933067</v>
      </c>
      <c r="I228" s="28">
        <f>(O228*D228)/100</f>
        <v>0</v>
      </c>
      <c r="J228" s="31">
        <f>1-D228</f>
        <v>2.6412538079204739E-2</v>
      </c>
      <c r="K228" s="54">
        <f>(Tabela1[[#This Row],[INDISPONIBILIDADE]]*Tabela1[[#This Row],[REAL PARA O MÊS]])/Tabela1[[#This Row],[DISPONIBILIDADE]]</f>
        <v>0</v>
      </c>
      <c r="L228" s="52">
        <f>(Tabela1[[#This Row],[QTDE PRODUZIDA]]/30)/60</f>
        <v>0</v>
      </c>
      <c r="M228" s="6">
        <f>(J228*I228)/D228</f>
        <v>0</v>
      </c>
      <c r="N228" s="6">
        <v>0</v>
      </c>
      <c r="O228" s="6">
        <f t="shared" si="13"/>
        <v>0</v>
      </c>
      <c r="P228" s="6">
        <v>0</v>
      </c>
      <c r="Q228" s="6">
        <v>1080</v>
      </c>
      <c r="R228" s="33">
        <f>N228/Q228</f>
        <v>0</v>
      </c>
      <c r="S228" s="6">
        <f>Q228*60*24*30</f>
        <v>46656000</v>
      </c>
      <c r="T228" s="7">
        <v>0</v>
      </c>
      <c r="U228" s="48">
        <f>(Tabela1[[#This Row],[% PPM 1]]*Tabela1[[#This Row],[META PARA O MÊS]])</f>
        <v>0</v>
      </c>
      <c r="V228" s="8">
        <f t="shared" si="14"/>
        <v>0</v>
      </c>
      <c r="W228" s="9">
        <f>O228*V228</f>
        <v>0</v>
      </c>
      <c r="X228" s="7">
        <v>0</v>
      </c>
      <c r="Y228" s="10">
        <f t="shared" si="15"/>
        <v>0</v>
      </c>
      <c r="Z228" s="11">
        <f>O228*Y228</f>
        <v>0</v>
      </c>
      <c r="AA228" s="7">
        <v>0</v>
      </c>
      <c r="AB228" s="12">
        <f t="shared" si="16"/>
        <v>0</v>
      </c>
      <c r="AC228" s="11">
        <f>O228*AB228</f>
        <v>0</v>
      </c>
      <c r="AD228" s="13" t="s">
        <v>11</v>
      </c>
    </row>
    <row r="229" spans="1:30" x14ac:dyDescent="0.25">
      <c r="A229" s="21">
        <v>45200</v>
      </c>
      <c r="B229" s="23">
        <v>2</v>
      </c>
      <c r="C229" s="5" t="s">
        <v>31</v>
      </c>
      <c r="D229" s="26">
        <v>0.94369007535674199</v>
      </c>
      <c r="E229" s="56">
        <f>((((24*D229)*30)*60)*60)*100</f>
        <v>244604467.53246757</v>
      </c>
      <c r="F229" s="56">
        <v>19.489710094537994</v>
      </c>
      <c r="G229" s="59">
        <f>Tabela1[[#This Row],[Produção mensal em milésimos]]/Tabela1[[#This Row],[REAL PARA O MÊS]]</f>
        <v>19.489710094537994</v>
      </c>
      <c r="H229" s="56">
        <f>Tabela1[[#This Row],[Produção mensal em milésimos]]/Tabela1[[#This Row],[META PARA O MÊS]]</f>
        <v>17.158001370122584</v>
      </c>
      <c r="I229" s="28">
        <f>(O229*D229)/100</f>
        <v>118437.27140046099</v>
      </c>
      <c r="J229" s="31">
        <f>1-D229</f>
        <v>5.6309924643258014E-2</v>
      </c>
      <c r="K229" s="54">
        <f>(Tabela1[[#This Row],[INDISPONIBILIDADE]]*Tabela1[[#This Row],[REAL PARA O MÊS]])/Tabela1[[#This Row],[DISPONIBILIDADE]]</f>
        <v>748884.02119551739</v>
      </c>
      <c r="L229" s="52">
        <f>(Tabela1[[#This Row],[QTDE PRODUZIDA]]/30)/60</f>
        <v>3.9261912133080989</v>
      </c>
      <c r="M229" s="6">
        <f>(J229*I229)/D229</f>
        <v>7067.1441839545778</v>
      </c>
      <c r="N229" s="6">
        <v>290.51948051948051</v>
      </c>
      <c r="O229" s="6">
        <f t="shared" si="13"/>
        <v>12550441.558441557</v>
      </c>
      <c r="P229" s="6">
        <f>220320000/Tabela1[[#This Row],[Coluna4]]</f>
        <v>11304426.742691511</v>
      </c>
      <c r="Q229" s="6">
        <v>330</v>
      </c>
      <c r="R229" s="33">
        <f>N229/Q229</f>
        <v>0.88036206218024393</v>
      </c>
      <c r="S229" s="6">
        <f>Q229*60*24*30</f>
        <v>14256000</v>
      </c>
      <c r="T229" s="14">
        <v>443.49745953085682</v>
      </c>
      <c r="U229" s="48">
        <f>(Tabela1[[#This Row],[% PPM 1]]*Tabela1[[#This Row],[META PARA O MÊS]])</f>
        <v>6322.4997830718949</v>
      </c>
      <c r="V229" s="8">
        <f t="shared" si="14"/>
        <v>4.4349745953085683E-4</v>
      </c>
      <c r="W229" s="9">
        <f>O229*V229</f>
        <v>5566.0889471593182</v>
      </c>
      <c r="X229" s="14">
        <v>298.87872272731647</v>
      </c>
      <c r="Y229" s="10">
        <f t="shared" si="15"/>
        <v>2.9887872272731645E-4</v>
      </c>
      <c r="Z229" s="11">
        <f>O229*Y229</f>
        <v>3751.0599426508434</v>
      </c>
      <c r="AA229" s="7">
        <v>0</v>
      </c>
      <c r="AB229" s="12">
        <f t="shared" si="16"/>
        <v>0</v>
      </c>
      <c r="AC229" s="11">
        <f>O229*AB229</f>
        <v>0</v>
      </c>
      <c r="AD229" s="5" t="s">
        <v>13</v>
      </c>
    </row>
    <row r="230" spans="1:30" x14ac:dyDescent="0.25">
      <c r="A230" s="21">
        <v>45200</v>
      </c>
      <c r="B230" s="23">
        <v>2</v>
      </c>
      <c r="C230" s="5" t="s">
        <v>32</v>
      </c>
      <c r="D230" s="26">
        <v>0.74376142376142373</v>
      </c>
      <c r="E230" s="56">
        <f>((((24*D230)*30)*60)*60)*100</f>
        <v>192782961.03896099</v>
      </c>
      <c r="F230" s="56">
        <v>13.955280792400895</v>
      </c>
      <c r="G230" s="59">
        <f>Tabela1[[#This Row],[Produção mensal em milésimos]]/Tabela1[[#This Row],[REAL PARA O MÊS]]</f>
        <v>13.955280792400895</v>
      </c>
      <c r="H230" s="56">
        <f>Tabela1[[#This Row],[Produção mensal em milésimos]]/Tabela1[[#This Row],[META PARA O MÊS]]</f>
        <v>13.522934977480428</v>
      </c>
      <c r="I230" s="28">
        <f>(O230*D230)/100</f>
        <v>102745.71448061314</v>
      </c>
      <c r="J230" s="31">
        <f>1-D230</f>
        <v>0.25623857623857627</v>
      </c>
      <c r="K230" s="54">
        <f>(Tabela1[[#This Row],[INDISPONIBILIDADE]]*Tabela1[[#This Row],[REAL PARA O MÊS]])/Tabela1[[#This Row],[DISPONIBILIDADE]]</f>
        <v>4759276.4308408033</v>
      </c>
      <c r="L230" s="52">
        <f>(Tabela1[[#This Row],[QTDE PRODUZIDA]]/30)/60</f>
        <v>19.665367857090796</v>
      </c>
      <c r="M230" s="6">
        <f>(J230*I230)/D230</f>
        <v>35397.662142763431</v>
      </c>
      <c r="N230" s="6">
        <v>319.77633477633469</v>
      </c>
      <c r="O230" s="6">
        <f t="shared" si="13"/>
        <v>13814337.662337657</v>
      </c>
      <c r="P230" s="6">
        <f>220320000/Tabela1[[#This Row],[Coluna4]]</f>
        <v>15787571.979201695</v>
      </c>
      <c r="Q230" s="6">
        <v>330</v>
      </c>
      <c r="R230" s="33">
        <f>N230/Q230</f>
        <v>0.96901919629192335</v>
      </c>
      <c r="S230" s="6">
        <f>Q230*60*24*30</f>
        <v>14256000</v>
      </c>
      <c r="T230" s="14">
        <v>38.985200931970823</v>
      </c>
      <c r="U230" s="48">
        <f>(Tabela1[[#This Row],[% PPM 1]]*Tabela1[[#This Row],[META PARA O MÊS]])</f>
        <v>555.77302448617604</v>
      </c>
      <c r="V230" s="8">
        <f t="shared" si="14"/>
        <v>3.8985200931970823E-5</v>
      </c>
      <c r="W230" s="9">
        <f>O230*V230</f>
        <v>538.55472950832564</v>
      </c>
      <c r="X230" s="14">
        <v>42.761254425381608</v>
      </c>
      <c r="Y230" s="10">
        <f t="shared" si="15"/>
        <v>4.2761254425381607E-5</v>
      </c>
      <c r="Z230" s="11">
        <f>O230*Y230</f>
        <v>590.7184074973519</v>
      </c>
      <c r="AA230" s="7">
        <v>0</v>
      </c>
      <c r="AB230" s="12">
        <f t="shared" si="16"/>
        <v>0</v>
      </c>
      <c r="AC230" s="11">
        <f>O230*AB230</f>
        <v>0</v>
      </c>
      <c r="AD230" s="5" t="s">
        <v>13</v>
      </c>
    </row>
    <row r="231" spans="1:30" x14ac:dyDescent="0.25">
      <c r="A231" s="21">
        <v>45200</v>
      </c>
      <c r="B231" s="23">
        <v>2</v>
      </c>
      <c r="C231" s="5" t="s">
        <v>33</v>
      </c>
      <c r="D231" s="26">
        <v>0.76257655924322587</v>
      </c>
      <c r="E231" s="56">
        <f>((((24*D231)*30)*60)*60)*100</f>
        <v>197659844.15584409</v>
      </c>
      <c r="F231" s="56">
        <v>14.103760506600119</v>
      </c>
      <c r="G231" s="59">
        <f>Tabela1[[#This Row],[Produção mensal em milésimos]]/Tabela1[[#This Row],[REAL PARA O MÊS]]</f>
        <v>14.103760506600119</v>
      </c>
      <c r="H231" s="56">
        <f>Tabela1[[#This Row],[Produção mensal em milésimos]]/Tabela1[[#This Row],[META PARA O MÊS]]</f>
        <v>13.86502834987683</v>
      </c>
      <c r="I231" s="28">
        <f>(O231*D231)/100</f>
        <v>106872.74772311862</v>
      </c>
      <c r="J231" s="31">
        <f>1-D231</f>
        <v>0.23742344075677413</v>
      </c>
      <c r="K231" s="54">
        <f>(Tabela1[[#This Row],[INDISPONIBILIDADE]]*Tabela1[[#This Row],[REAL PARA O MÊS]])/Tabela1[[#This Row],[DISPONIBILIDADE]]</f>
        <v>4363386.3334078146</v>
      </c>
      <c r="L231" s="52">
        <f>(Tabela1[[#This Row],[QTDE PRODUZIDA]]/30)/60</f>
        <v>18.485645204328033</v>
      </c>
      <c r="M231" s="6">
        <f>(J231*I231)/D231</f>
        <v>33274.161367790461</v>
      </c>
      <c r="N231" s="6">
        <v>324.4141414141414</v>
      </c>
      <c r="O231" s="6">
        <f t="shared" si="13"/>
        <v>14014690.90909091</v>
      </c>
      <c r="P231" s="6">
        <f>220320000/Tabela1[[#This Row],[Coluna4]]</f>
        <v>15621365.656123919</v>
      </c>
      <c r="Q231" s="6">
        <v>330</v>
      </c>
      <c r="R231" s="33">
        <f>N231/Q231</f>
        <v>0.98307315580042842</v>
      </c>
      <c r="S231" s="6">
        <f>Q231*60*24*30</f>
        <v>14256000</v>
      </c>
      <c r="T231" s="14">
        <v>12.428469718033529</v>
      </c>
      <c r="U231" s="48">
        <f>(Tabela1[[#This Row],[% PPM 1]]*Tabela1[[#This Row],[META PARA O MÊS]])</f>
        <v>177.18026430028598</v>
      </c>
      <c r="V231" s="8">
        <f t="shared" si="14"/>
        <v>1.2428469718033529E-5</v>
      </c>
      <c r="W231" s="9">
        <f>O231*V231</f>
        <v>174.18116157123617</v>
      </c>
      <c r="X231" s="14">
        <v>54.349895354257747</v>
      </c>
      <c r="Y231" s="10">
        <f t="shared" si="15"/>
        <v>5.4349895354257746E-5</v>
      </c>
      <c r="Z231" s="11">
        <f>O231*Y231</f>
        <v>761.69698433135829</v>
      </c>
      <c r="AA231" s="7">
        <v>0</v>
      </c>
      <c r="AB231" s="12">
        <f t="shared" si="16"/>
        <v>0</v>
      </c>
      <c r="AC231" s="11">
        <f>O231*AB231</f>
        <v>0</v>
      </c>
      <c r="AD231" s="5" t="s">
        <v>13</v>
      </c>
    </row>
    <row r="232" spans="1:30" x14ac:dyDescent="0.25">
      <c r="A232" s="21">
        <v>45200</v>
      </c>
      <c r="B232" s="23">
        <v>2</v>
      </c>
      <c r="C232" s="5" t="s">
        <v>34</v>
      </c>
      <c r="D232" s="26">
        <v>0.82996312329645661</v>
      </c>
      <c r="E232" s="56">
        <f>((((24*D232)*30)*60)*60)*100</f>
        <v>215126441.55844158</v>
      </c>
      <c r="F232" s="56">
        <v>15.210424168697816</v>
      </c>
      <c r="G232" s="59">
        <f>Tabela1[[#This Row],[Produção mensal em milésimos]]/Tabela1[[#This Row],[REAL PARA O MÊS]]</f>
        <v>15.210424168697816</v>
      </c>
      <c r="H232" s="56">
        <f>Tabela1[[#This Row],[Produção mensal em milésimos]]/Tabela1[[#This Row],[META PARA O MÊS]]</f>
        <v>15.090238605390121</v>
      </c>
      <c r="I232" s="28">
        <f>(O232*D232)/100</f>
        <v>117384.63790308779</v>
      </c>
      <c r="J232" s="31">
        <f>1-D232</f>
        <v>0.17003687670354339</v>
      </c>
      <c r="K232" s="54">
        <f>(Tabela1[[#This Row],[INDISPONIBILIDADE]]*Tabela1[[#This Row],[REAL PARA O MÊS]])/Tabela1[[#This Row],[DISPONIBILIDADE]]</f>
        <v>2897589.0450352672</v>
      </c>
      <c r="L232" s="52">
        <f>(Tabela1[[#This Row],[QTDE PRODUZIDA]]/30)/60</f>
        <v>13.360511410261488</v>
      </c>
      <c r="M232" s="6">
        <f>(J232*I232)/D232</f>
        <v>24048.920538470677</v>
      </c>
      <c r="N232" s="6">
        <v>327.39249639249641</v>
      </c>
      <c r="O232" s="6">
        <f t="shared" si="13"/>
        <v>14143355.844155846</v>
      </c>
      <c r="P232" s="6">
        <f>220320000/Tabela1[[#This Row],[Coluna4]]</f>
        <v>14484803.155812444</v>
      </c>
      <c r="Q232" s="6">
        <v>330</v>
      </c>
      <c r="R232" s="33">
        <f>N232/Q232</f>
        <v>0.99209847391665584</v>
      </c>
      <c r="S232" s="6">
        <f>Q232*60*24*30</f>
        <v>14256000</v>
      </c>
      <c r="T232" s="14">
        <v>13.925250554712351</v>
      </c>
      <c r="U232" s="48">
        <f>(Tabela1[[#This Row],[% PPM 1]]*Tabela1[[#This Row],[META PARA O MÊS]])</f>
        <v>198.51837190797929</v>
      </c>
      <c r="V232" s="8">
        <f t="shared" si="14"/>
        <v>1.3925250554712352E-5</v>
      </c>
      <c r="W232" s="9">
        <f>O232*V232</f>
        <v>196.94977381432537</v>
      </c>
      <c r="X232" s="14">
        <v>16.431795654560581</v>
      </c>
      <c r="Y232" s="10">
        <f t="shared" si="15"/>
        <v>1.643179565456058E-5</v>
      </c>
      <c r="Z232" s="11">
        <f>O232*Y232</f>
        <v>232.40073310090403</v>
      </c>
      <c r="AA232" s="7">
        <v>0</v>
      </c>
      <c r="AB232" s="12">
        <f t="shared" si="16"/>
        <v>0</v>
      </c>
      <c r="AC232" s="11">
        <f>O232*AB232</f>
        <v>0</v>
      </c>
      <c r="AD232" s="5" t="s">
        <v>13</v>
      </c>
    </row>
    <row r="233" spans="1:30" x14ac:dyDescent="0.25">
      <c r="A233" s="21">
        <v>45200</v>
      </c>
      <c r="B233" s="23">
        <v>2</v>
      </c>
      <c r="C233" s="5" t="s">
        <v>35</v>
      </c>
      <c r="D233" s="26">
        <v>0.7085537918871252</v>
      </c>
      <c r="E233" s="56">
        <f>((((24*D233)*30)*60)*60)*100</f>
        <v>183657142.85714287</v>
      </c>
      <c r="F233" s="56">
        <v>12.835425979012552</v>
      </c>
      <c r="G233" s="59">
        <f>Tabela1[[#This Row],[Produção mensal em milésimos]]/Tabela1[[#This Row],[REAL PARA O MÊS]]</f>
        <v>12.835425979012552</v>
      </c>
      <c r="H233" s="56">
        <f>Tabela1[[#This Row],[Produção mensal em milésimos]]/Tabela1[[#This Row],[META PARA O MÊS]]</f>
        <v>11.490061490061491</v>
      </c>
      <c r="I233" s="28">
        <f>(O233*D233)/100</f>
        <v>101384.21988593416</v>
      </c>
      <c r="J233" s="31">
        <f>1-D233</f>
        <v>0.2914462081128748</v>
      </c>
      <c r="K233" s="54">
        <f>(Tabela1[[#This Row],[INDISPONIBILIDADE]]*Tabela1[[#This Row],[REAL PARA O MÊS]])/Tabela1[[#This Row],[DISPONIBILIDADE]]</f>
        <v>5885496.6922312286</v>
      </c>
      <c r="L233" s="52">
        <f>(Tabela1[[#This Row],[QTDE PRODUZIDA]]/30)/60</f>
        <v>23.167727768997612</v>
      </c>
      <c r="M233" s="6">
        <f>(J233*I233)/D233</f>
        <v>41701.9099841957</v>
      </c>
      <c r="N233" s="6">
        <v>331.21789321789322</v>
      </c>
      <c r="O233" s="6">
        <f t="shared" si="13"/>
        <v>14308612.987012986</v>
      </c>
      <c r="P233" s="6">
        <f>220320000/Tabela1[[#This Row],[Coluna4]]</f>
        <v>17164993.227357581</v>
      </c>
      <c r="Q233" s="6">
        <v>370</v>
      </c>
      <c r="R233" s="33">
        <f>N233/Q233</f>
        <v>0.89518349518349516</v>
      </c>
      <c r="S233" s="6">
        <f>Q233*60*24*30</f>
        <v>15984000</v>
      </c>
      <c r="T233" s="14">
        <v>43.435317477173207</v>
      </c>
      <c r="U233" s="48">
        <f>(Tabela1[[#This Row],[% PPM 1]]*Tabela1[[#This Row],[META PARA O MÊS]])</f>
        <v>694.2701145551365</v>
      </c>
      <c r="V233" s="8">
        <f t="shared" si="14"/>
        <v>4.3435317477173206E-5</v>
      </c>
      <c r="W233" s="9">
        <f>O233*V233</f>
        <v>621.49914774891272</v>
      </c>
      <c r="X233" s="14">
        <v>45.161224131895317</v>
      </c>
      <c r="Y233" s="10">
        <f t="shared" si="15"/>
        <v>4.5161224131895318E-5</v>
      </c>
      <c r="Z233" s="11">
        <f>O233*Y233</f>
        <v>646.19447812304156</v>
      </c>
      <c r="AA233" s="7">
        <v>0</v>
      </c>
      <c r="AB233" s="12">
        <f t="shared" si="16"/>
        <v>0</v>
      </c>
      <c r="AC233" s="11">
        <f>O233*AB233</f>
        <v>0</v>
      </c>
      <c r="AD233" s="5" t="s">
        <v>13</v>
      </c>
    </row>
    <row r="234" spans="1:30" x14ac:dyDescent="0.25">
      <c r="A234" s="21">
        <v>45200</v>
      </c>
      <c r="B234" s="23">
        <v>2</v>
      </c>
      <c r="C234" s="5" t="s">
        <v>36</v>
      </c>
      <c r="D234" s="26">
        <v>0.62635521885521883</v>
      </c>
      <c r="E234" s="56">
        <f>((((24*D234)*30)*60)*60)*100</f>
        <v>162351272.72727272</v>
      </c>
      <c r="F234" s="56">
        <v>11.482976490714448</v>
      </c>
      <c r="G234" s="59">
        <f>Tabela1[[#This Row],[Produção mensal em milésimos]]/Tabela1[[#This Row],[REAL PARA O MÊS]]</f>
        <v>11.482976490714448</v>
      </c>
      <c r="H234" s="56">
        <f>Tabela1[[#This Row],[Produção mensal em milésimos]]/Tabela1[[#This Row],[META PARA O MÊS]]</f>
        <v>10.157111657111656</v>
      </c>
      <c r="I234" s="28">
        <f>(O234*D234)/100</f>
        <v>88556.80149022695</v>
      </c>
      <c r="J234" s="31">
        <f>1-D234</f>
        <v>0.37364478114478117</v>
      </c>
      <c r="K234" s="54">
        <f>(Tabela1[[#This Row],[INDISPONIBILIDADE]]*Tabela1[[#This Row],[REAL PARA O MÊS]])/Tabela1[[#This Row],[DISPONIBILIDADE]]</f>
        <v>8434113.5202221014</v>
      </c>
      <c r="L234" s="52">
        <f>(Tabela1[[#This Row],[QTDE PRODUZIDA]]/30)/60</f>
        <v>29.348616776713747</v>
      </c>
      <c r="M234" s="6">
        <f>(J234*I234)/D234</f>
        <v>52827.510198084747</v>
      </c>
      <c r="N234" s="6">
        <v>327.27849927849928</v>
      </c>
      <c r="O234" s="6">
        <f t="shared" si="13"/>
        <v>14138431.16883117</v>
      </c>
      <c r="P234" s="6">
        <f>220320000/Tabela1[[#This Row],[Coluna4]]</f>
        <v>19186662.985695284</v>
      </c>
      <c r="Q234" s="6">
        <v>370</v>
      </c>
      <c r="R234" s="33">
        <f>N234/Q234</f>
        <v>0.88453648453648459</v>
      </c>
      <c r="S234" s="6">
        <f>Q234*60*24*30</f>
        <v>15984000</v>
      </c>
      <c r="T234" s="14">
        <v>72.08970285850215</v>
      </c>
      <c r="U234" s="48">
        <f>(Tabela1[[#This Row],[% PPM 1]]*Tabela1[[#This Row],[META PARA O MÊS]])</f>
        <v>1152.2818104902983</v>
      </c>
      <c r="V234" s="8">
        <f t="shared" si="14"/>
        <v>7.2089702858502147E-5</v>
      </c>
      <c r="W234" s="9">
        <f>O234*V234</f>
        <v>1019.2353018464242</v>
      </c>
      <c r="X234" s="14">
        <v>142.20576831886089</v>
      </c>
      <c r="Y234" s="10">
        <f t="shared" si="15"/>
        <v>1.4220576831886088E-4</v>
      </c>
      <c r="Z234" s="11">
        <f>O234*Y234</f>
        <v>2010.5664671869667</v>
      </c>
      <c r="AA234" s="7">
        <v>0</v>
      </c>
      <c r="AB234" s="12">
        <f t="shared" si="16"/>
        <v>0</v>
      </c>
      <c r="AC234" s="11">
        <f>O234*AB234</f>
        <v>0</v>
      </c>
      <c r="AD234" s="5" t="s">
        <v>13</v>
      </c>
    </row>
    <row r="235" spans="1:30" x14ac:dyDescent="0.25">
      <c r="A235" s="21">
        <v>45200</v>
      </c>
      <c r="B235" s="23">
        <v>2</v>
      </c>
      <c r="C235" s="5" t="s">
        <v>37</v>
      </c>
      <c r="D235" s="26">
        <v>0.67540003206669874</v>
      </c>
      <c r="E235" s="56">
        <f>((((24*D235)*30)*60)*60)*100</f>
        <v>175063688.31168833</v>
      </c>
      <c r="F235" s="56">
        <v>12.729995255493206</v>
      </c>
      <c r="G235" s="59">
        <f>Tabela1[[#This Row],[Produção mensal em milésimos]]/Tabela1[[#This Row],[REAL PARA O MÊS]]</f>
        <v>12.729995255493206</v>
      </c>
      <c r="H235" s="56">
        <f>Tabela1[[#This Row],[Produção mensal em milésimos]]/Tabela1[[#This Row],[META PARA O MÊS]]</f>
        <v>10.952432952432954</v>
      </c>
      <c r="I235" s="28">
        <f>(O235*D235)/100</f>
        <v>92881.433438403808</v>
      </c>
      <c r="J235" s="31">
        <f>1-D235</f>
        <v>0.32459996793330126</v>
      </c>
      <c r="K235" s="54">
        <f>(Tabela1[[#This Row],[INDISPONIBILIDADE]]*Tabela1[[#This Row],[REAL PARA O MÊS]])/Tabela1[[#This Row],[DISPONIBILIDADE]]</f>
        <v>6609296.3901149509</v>
      </c>
      <c r="L235" s="52">
        <f>(Tabela1[[#This Row],[QTDE PRODUZIDA]]/30)/60</f>
        <v>24.799549965677517</v>
      </c>
      <c r="M235" s="6">
        <f>(J235*I235)/D235</f>
        <v>44639.189938219533</v>
      </c>
      <c r="N235" s="6">
        <v>318.33477633477628</v>
      </c>
      <c r="O235" s="6">
        <f t="shared" si="13"/>
        <v>13752062.337662335</v>
      </c>
      <c r="P235" s="6">
        <f>220320000/Tabela1[[#This Row],[Coluna4]]</f>
        <v>17307154.918610692</v>
      </c>
      <c r="Q235" s="6">
        <v>370</v>
      </c>
      <c r="R235" s="33">
        <f>N235/Q235</f>
        <v>0.86036426036426017</v>
      </c>
      <c r="S235" s="6">
        <f>Q235*60*24*30</f>
        <v>15984000</v>
      </c>
      <c r="T235" s="14">
        <v>82.372683032300429</v>
      </c>
      <c r="U235" s="48">
        <f>(Tabela1[[#This Row],[% PPM 1]]*Tabela1[[#This Row],[META PARA O MÊS]])</f>
        <v>1316.64496558829</v>
      </c>
      <c r="V235" s="8">
        <f t="shared" si="14"/>
        <v>8.2372683032300428E-5</v>
      </c>
      <c r="W235" s="9">
        <f>O235*V235</f>
        <v>1132.7942719806961</v>
      </c>
      <c r="X235" s="14">
        <v>102.3448293404939</v>
      </c>
      <c r="Y235" s="10">
        <f t="shared" si="15"/>
        <v>1.023448293404939E-4</v>
      </c>
      <c r="Z235" s="11">
        <f>O235*Y235</f>
        <v>1407.4524730278854</v>
      </c>
      <c r="AA235" s="7">
        <v>0</v>
      </c>
      <c r="AB235" s="12">
        <f t="shared" si="16"/>
        <v>0</v>
      </c>
      <c r="AC235" s="11">
        <f>O235*AB235</f>
        <v>0</v>
      </c>
      <c r="AD235" s="5" t="s">
        <v>13</v>
      </c>
    </row>
    <row r="236" spans="1:30" x14ac:dyDescent="0.25">
      <c r="A236" s="21">
        <v>45200</v>
      </c>
      <c r="B236" s="23">
        <v>2</v>
      </c>
      <c r="C236" s="5" t="s">
        <v>38</v>
      </c>
      <c r="D236" s="26">
        <v>0.61135561968895291</v>
      </c>
      <c r="E236" s="56">
        <f>((((24*D236)*30)*60)*60)*100</f>
        <v>158463376.62337661</v>
      </c>
      <c r="F236" s="56">
        <v>11.687647895440218</v>
      </c>
      <c r="G236" s="59">
        <f>Tabela1[[#This Row],[Produção mensal em milésimos]]/Tabela1[[#This Row],[REAL PARA O MÊS]]</f>
        <v>11.687647895440218</v>
      </c>
      <c r="H236" s="56">
        <f>Tabela1[[#This Row],[Produção mensal em milésimos]]/Tabela1[[#This Row],[META PARA O MÊS]]</f>
        <v>9.9138749138749134</v>
      </c>
      <c r="I236" s="28">
        <f>(O236*D236)/100</f>
        <v>82888.769990567394</v>
      </c>
      <c r="J236" s="31">
        <f>1-D236</f>
        <v>0.38864438031104709</v>
      </c>
      <c r="K236" s="54">
        <f>(Tabela1[[#This Row],[INDISPONIBILIDADE]]*Tabela1[[#This Row],[REAL PARA O MÊS]])/Tabela1[[#This Row],[DISPONIBILIDADE]]</f>
        <v>8619067.264673885</v>
      </c>
      <c r="L236" s="52">
        <f>(Tabela1[[#This Row],[QTDE PRODUZIDA]]/30)/60</f>
        <v>29.273973381863723</v>
      </c>
      <c r="M236" s="6">
        <f>(J236*I236)/D236</f>
        <v>52693.152087354705</v>
      </c>
      <c r="N236" s="6">
        <v>313.84704184704191</v>
      </c>
      <c r="O236" s="6">
        <f t="shared" si="13"/>
        <v>13558192.207792211</v>
      </c>
      <c r="P236" s="6">
        <f>220320000/Tabela1[[#This Row],[Coluna4]]</f>
        <v>18850670.55159618</v>
      </c>
      <c r="Q236" s="6">
        <v>370</v>
      </c>
      <c r="R236" s="33">
        <f>N236/Q236</f>
        <v>0.84823524823524843</v>
      </c>
      <c r="S236" s="6">
        <f>Q236*60*24*30</f>
        <v>15984000</v>
      </c>
      <c r="T236" s="14">
        <v>76.879006099029567</v>
      </c>
      <c r="U236" s="48">
        <f>(Tabela1[[#This Row],[% PPM 1]]*Tabela1[[#This Row],[META PARA O MÊS]])</f>
        <v>1228.8340334868888</v>
      </c>
      <c r="V236" s="8">
        <f t="shared" si="14"/>
        <v>7.6879006099029573E-5</v>
      </c>
      <c r="W236" s="9">
        <f>O236*V236</f>
        <v>1042.3403414346726</v>
      </c>
      <c r="X236" s="14">
        <v>98.565770506069256</v>
      </c>
      <c r="Y236" s="10">
        <f t="shared" si="15"/>
        <v>9.8565770506069255E-5</v>
      </c>
      <c r="Z236" s="11">
        <f>O236*Y236</f>
        <v>1336.3736616304236</v>
      </c>
      <c r="AA236" s="7">
        <v>0</v>
      </c>
      <c r="AB236" s="12">
        <f t="shared" si="16"/>
        <v>0</v>
      </c>
      <c r="AC236" s="11">
        <f>O236*AB236</f>
        <v>0</v>
      </c>
      <c r="AD236" s="5" t="s">
        <v>13</v>
      </c>
    </row>
    <row r="237" spans="1:30" x14ac:dyDescent="0.25">
      <c r="A237" s="21">
        <v>45200</v>
      </c>
      <c r="B237" s="23">
        <v>2</v>
      </c>
      <c r="C237" s="5" t="s">
        <v>39</v>
      </c>
      <c r="D237" s="26">
        <v>0.82724386724386723</v>
      </c>
      <c r="E237" s="56">
        <f>((((24*D237)*30)*60)*60)*100</f>
        <v>214421610.38961038</v>
      </c>
      <c r="F237" s="56">
        <v>15.205156088374927</v>
      </c>
      <c r="G237" s="59">
        <f>Tabela1[[#This Row],[Produção mensal em milésimos]]/Tabela1[[#This Row],[REAL PARA O MÊS]]</f>
        <v>15.205156088374927</v>
      </c>
      <c r="H237" s="56">
        <f>Tabela1[[#This Row],[Produção mensal em milésimos]]/Tabela1[[#This Row],[META PARA O MÊS]]</f>
        <v>15.040797586252131</v>
      </c>
      <c r="I237" s="28">
        <f>(O237*D237)/100</f>
        <v>116657.11365828977</v>
      </c>
      <c r="J237" s="31">
        <f>1-D237</f>
        <v>0.17275613275613277</v>
      </c>
      <c r="K237" s="54">
        <f>(Tabela1[[#This Row],[INDISPONIBILIDADE]]*Tabela1[[#This Row],[REAL PARA O MÊS]])/Tabela1[[#This Row],[DISPONIBILIDADE]]</f>
        <v>2944947.7105088616</v>
      </c>
      <c r="L237" s="52">
        <f>(Tabela1[[#This Row],[QTDE PRODUZIDA]]/30)/60</f>
        <v>13.53438851595735</v>
      </c>
      <c r="M237" s="6">
        <f>(J237*I237)/D237</f>
        <v>24361.89932872323</v>
      </c>
      <c r="N237" s="6">
        <v>326.43290043290051</v>
      </c>
      <c r="O237" s="6">
        <f t="shared" si="13"/>
        <v>14101901.298701301</v>
      </c>
      <c r="P237" s="6">
        <f>220320000/Tabela1[[#This Row],[Coluna4]]</f>
        <v>14489821.657828638</v>
      </c>
      <c r="Q237" s="6">
        <v>330</v>
      </c>
      <c r="R237" s="33">
        <f>N237/Q237</f>
        <v>0.98919060737242581</v>
      </c>
      <c r="S237" s="6">
        <f>Q237*60*24*30</f>
        <v>14256000</v>
      </c>
      <c r="T237" s="14">
        <v>11.46475063744484</v>
      </c>
      <c r="U237" s="48">
        <f>(Tabela1[[#This Row],[% PPM 1]]*Tabela1[[#This Row],[META PARA O MÊS]])</f>
        <v>163.44148508741364</v>
      </c>
      <c r="V237" s="8">
        <f t="shared" si="14"/>
        <v>1.146475063744484E-5</v>
      </c>
      <c r="W237" s="9">
        <f>O237*V237</f>
        <v>161.67478190346995</v>
      </c>
      <c r="X237" s="14">
        <v>31.575050935913641</v>
      </c>
      <c r="Y237" s="10">
        <f t="shared" si="15"/>
        <v>3.1575050935913638E-5</v>
      </c>
      <c r="Z237" s="11">
        <f>O237*Y237</f>
        <v>445.26825179972025</v>
      </c>
      <c r="AA237" s="7">
        <v>0</v>
      </c>
      <c r="AB237" s="12">
        <f t="shared" si="16"/>
        <v>0</v>
      </c>
      <c r="AC237" s="11">
        <f>O237*AB237</f>
        <v>0</v>
      </c>
      <c r="AD237" s="5" t="s">
        <v>13</v>
      </c>
    </row>
    <row r="238" spans="1:30" x14ac:dyDescent="0.25">
      <c r="A238" s="21">
        <v>45200</v>
      </c>
      <c r="B238" s="23">
        <v>2</v>
      </c>
      <c r="C238" s="5" t="s">
        <v>40</v>
      </c>
      <c r="D238" s="26">
        <v>0.77516714766714767</v>
      </c>
      <c r="E238" s="56">
        <f>((((24*D238)*30)*60)*60)*100</f>
        <v>200923324.67532471</v>
      </c>
      <c r="F238" s="56">
        <v>14.462774502149356</v>
      </c>
      <c r="G238" s="59">
        <f>Tabela1[[#This Row],[Produção mensal em milésimos]]/Tabela1[[#This Row],[REAL PARA O MÊS]]</f>
        <v>14.462774502149356</v>
      </c>
      <c r="H238" s="56">
        <f>Tabela1[[#This Row],[Produção mensal em milésimos]]/Tabela1[[#This Row],[META PARA O MÊS]]</f>
        <v>14.093948139402688</v>
      </c>
      <c r="I238" s="28">
        <f>(O238*D238)/100</f>
        <v>107689.68323832011</v>
      </c>
      <c r="J238" s="31">
        <f>1-D238</f>
        <v>0.22483285233285233</v>
      </c>
      <c r="K238" s="54">
        <f>(Tabela1[[#This Row],[INDISPONIBILIDADE]]*Tabela1[[#This Row],[REAL PARA O MÊS]])/Tabela1[[#This Row],[DISPONIBILIDADE]]</f>
        <v>4029425.7036237866</v>
      </c>
      <c r="L238" s="52">
        <f>(Tabela1[[#This Row],[QTDE PRODUZIDA]]/30)/60</f>
        <v>17.352657941193005</v>
      </c>
      <c r="M238" s="6">
        <f>(J238*I238)/D238</f>
        <v>31234.784294147408</v>
      </c>
      <c r="N238" s="6">
        <v>321.58441558441552</v>
      </c>
      <c r="O238" s="6">
        <f t="shared" si="13"/>
        <v>13892446.753246751</v>
      </c>
      <c r="P238" s="6">
        <f>220320000/Tabela1[[#This Row],[Coluna4]]</f>
        <v>15233591.588339955</v>
      </c>
      <c r="Q238" s="6">
        <v>330</v>
      </c>
      <c r="R238" s="33">
        <f>N238/Q238</f>
        <v>0.97449822904368344</v>
      </c>
      <c r="S238" s="6">
        <f>Q238*60*24*30</f>
        <v>14256000</v>
      </c>
      <c r="T238" s="14">
        <v>19.90372473565721</v>
      </c>
      <c r="U238" s="48">
        <f>(Tabela1[[#This Row],[% PPM 1]]*Tabela1[[#This Row],[META PARA O MÊS]])</f>
        <v>283.74749983152918</v>
      </c>
      <c r="V238" s="8">
        <f t="shared" si="14"/>
        <v>1.9903724735657211E-5</v>
      </c>
      <c r="W238" s="9">
        <f>O238*V238</f>
        <v>276.51143608139807</v>
      </c>
      <c r="X238" s="14">
        <v>57.910361016602643</v>
      </c>
      <c r="Y238" s="10">
        <f t="shared" si="15"/>
        <v>5.7910361016602646E-5</v>
      </c>
      <c r="Z238" s="11">
        <f>O238*Y238</f>
        <v>804.51660688444861</v>
      </c>
      <c r="AA238" s="7">
        <v>0</v>
      </c>
      <c r="AB238" s="12">
        <f t="shared" si="16"/>
        <v>0</v>
      </c>
      <c r="AC238" s="11">
        <f>O238*AB238</f>
        <v>0</v>
      </c>
      <c r="AD238" s="5" t="s">
        <v>13</v>
      </c>
    </row>
    <row r="239" spans="1:30" x14ac:dyDescent="0.25">
      <c r="A239" s="21">
        <v>45200</v>
      </c>
      <c r="B239" s="23">
        <v>2</v>
      </c>
      <c r="C239" s="5" t="s">
        <v>41</v>
      </c>
      <c r="D239" s="26">
        <v>0.78130471380471378</v>
      </c>
      <c r="E239" s="56">
        <f>((((24*D239)*30)*60)*60)*100</f>
        <v>202514181.81818184</v>
      </c>
      <c r="F239" s="56">
        <v>22.811255836814947</v>
      </c>
      <c r="G239" s="59">
        <f>Tabela1[[#This Row],[Produção mensal em milésimos]]/Tabela1[[#This Row],[REAL PARA O MÊS]]</f>
        <v>22.811255836814947</v>
      </c>
      <c r="H239" s="56">
        <f>Tabela1[[#This Row],[Produção mensal em milésimos]]/Tabela1[[#This Row],[META PARA O MÊS]]</f>
        <v>21.308310376492198</v>
      </c>
      <c r="I239" s="28">
        <f>(O239*D239)/100</f>
        <v>69362.811937557388</v>
      </c>
      <c r="J239" s="31">
        <f>1-D239</f>
        <v>0.21869528619528622</v>
      </c>
      <c r="K239" s="54">
        <f>(Tabela1[[#This Row],[INDISPONIBILIDADE]]*Tabela1[[#This Row],[REAL PARA O MÊS]])/Tabela1[[#This Row],[DISPONIBILIDADE]]</f>
        <v>2484993.311518312</v>
      </c>
      <c r="L239" s="52">
        <f>(Tabela1[[#This Row],[QTDE PRODUZIDA]]/30)/60</f>
        <v>10.786316600346904</v>
      </c>
      <c r="M239" s="6">
        <f>(J239*I239)/D239</f>
        <v>19415.369880624428</v>
      </c>
      <c r="N239" s="6">
        <v>205.50505050505049</v>
      </c>
      <c r="O239" s="6">
        <f t="shared" si="13"/>
        <v>8877818.1818181816</v>
      </c>
      <c r="P239" s="6">
        <f>220320000/Tabela1[[#This Row],[Coluna4]]</f>
        <v>9658389.7693360168</v>
      </c>
      <c r="Q239" s="6">
        <v>220</v>
      </c>
      <c r="R239" s="33">
        <f>N239/Q239</f>
        <v>0.9341138659320477</v>
      </c>
      <c r="S239" s="6">
        <f>Q239*60*24*30</f>
        <v>9504000</v>
      </c>
      <c r="T239" s="14">
        <v>32.745841441051617</v>
      </c>
      <c r="U239" s="48">
        <f>(Tabela1[[#This Row],[% PPM 1]]*Tabela1[[#This Row],[META PARA O MÊS]])</f>
        <v>311.21647705575452</v>
      </c>
      <c r="V239" s="8">
        <f t="shared" si="14"/>
        <v>3.2745841441051614E-5</v>
      </c>
      <c r="W239" s="9">
        <f>O239*V239</f>
        <v>290.71162652430331</v>
      </c>
      <c r="X239" s="14">
        <v>146.7860852656095</v>
      </c>
      <c r="Y239" s="10">
        <f t="shared" si="15"/>
        <v>1.467860852656095E-4</v>
      </c>
      <c r="Z239" s="11">
        <f>O239*Y239</f>
        <v>1303.1401766089418</v>
      </c>
      <c r="AA239" s="7">
        <v>0</v>
      </c>
      <c r="AB239" s="12">
        <f t="shared" si="16"/>
        <v>0</v>
      </c>
      <c r="AC239" s="11">
        <f>O239*AB239</f>
        <v>0</v>
      </c>
      <c r="AD239" s="5" t="s">
        <v>13</v>
      </c>
    </row>
    <row r="240" spans="1:30" x14ac:dyDescent="0.25">
      <c r="A240" s="21">
        <v>45200</v>
      </c>
      <c r="B240" s="23">
        <v>2</v>
      </c>
      <c r="C240" s="5" t="s">
        <v>42</v>
      </c>
      <c r="D240" s="26">
        <v>0.62790844957511627</v>
      </c>
      <c r="E240" s="56">
        <f>((((24*D240)*30)*60)*60)*100</f>
        <v>162753870.12987015</v>
      </c>
      <c r="F240" s="56">
        <v>19.14108015640274</v>
      </c>
      <c r="G240" s="59">
        <f>Tabela1[[#This Row],[Produção mensal em milésimos]]/Tabela1[[#This Row],[REAL PARA O MÊS]]</f>
        <v>19.14108015640274</v>
      </c>
      <c r="H240" s="56">
        <f>Tabela1[[#This Row],[Produção mensal em milésimos]]/Tabela1[[#This Row],[META PARA O MÊS]]</f>
        <v>17.124775897503174</v>
      </c>
      <c r="I240" s="28">
        <f>(O240*D240)/100</f>
        <v>53390.158455301309</v>
      </c>
      <c r="J240" s="31">
        <f>1-D240</f>
        <v>0.37209155042488373</v>
      </c>
      <c r="K240" s="54">
        <f>(Tabela1[[#This Row],[INDISPONIBILIDADE]]*Tabela1[[#This Row],[REAL PARA O MÊS]])/Tabela1[[#This Row],[DISPONIBILIDADE]]</f>
        <v>5038698.3953916719</v>
      </c>
      <c r="L240" s="52">
        <f>(Tabela1[[#This Row],[QTDE PRODUZIDA]]/30)/60</f>
        <v>17.576896096261173</v>
      </c>
      <c r="M240" s="6">
        <f>(J240*I240)/D240</f>
        <v>31638.412973270111</v>
      </c>
      <c r="N240" s="6">
        <v>196.82539682539681</v>
      </c>
      <c r="O240" s="6">
        <f t="shared" si="13"/>
        <v>8502857.1428571418</v>
      </c>
      <c r="P240" s="6">
        <f>220320000/Tabela1[[#This Row],[Coluna4]]</f>
        <v>11510322.207511492</v>
      </c>
      <c r="Q240" s="6">
        <v>220</v>
      </c>
      <c r="R240" s="33">
        <f>N240/Q240</f>
        <v>0.8946608946608946</v>
      </c>
      <c r="S240" s="6">
        <f>Q240*60*24*30</f>
        <v>9504000</v>
      </c>
      <c r="T240" s="14">
        <v>129.5288546497994</v>
      </c>
      <c r="U240" s="48">
        <f>(Tabela1[[#This Row],[% PPM 1]]*Tabela1[[#This Row],[META PARA O MÊS]])</f>
        <v>1231.0422345916936</v>
      </c>
      <c r="V240" s="8">
        <f t="shared" si="14"/>
        <v>1.295288546497994E-4</v>
      </c>
      <c r="W240" s="9">
        <f>O240*V240</f>
        <v>1101.3653469651513</v>
      </c>
      <c r="X240" s="14">
        <v>233.88859536290789</v>
      </c>
      <c r="Y240" s="10">
        <f t="shared" si="15"/>
        <v>2.3388859536290789E-4</v>
      </c>
      <c r="Z240" s="11">
        <f>O240*Y240</f>
        <v>1988.7213137143251</v>
      </c>
      <c r="AA240" s="7">
        <v>0</v>
      </c>
      <c r="AB240" s="12">
        <f t="shared" si="16"/>
        <v>0</v>
      </c>
      <c r="AC240" s="11">
        <f>O240*AB240</f>
        <v>0</v>
      </c>
      <c r="AD240" s="5" t="s">
        <v>13</v>
      </c>
    </row>
    <row r="241" spans="1:30" x14ac:dyDescent="0.25">
      <c r="A241" s="21">
        <v>45200</v>
      </c>
      <c r="B241" s="23">
        <v>2</v>
      </c>
      <c r="C241" s="5" t="s">
        <v>43</v>
      </c>
      <c r="D241" s="26">
        <v>0.79206068622735293</v>
      </c>
      <c r="E241" s="56">
        <f>((((24*D241)*30)*60)*60)*100</f>
        <v>205302129.87012988</v>
      </c>
      <c r="F241" s="56">
        <v>23.32675803614643</v>
      </c>
      <c r="G241" s="59">
        <f>Tabela1[[#This Row],[Produção mensal em milésimos]]/Tabela1[[#This Row],[REAL PARA O MÊS]]</f>
        <v>23.32675803614643</v>
      </c>
      <c r="H241" s="56">
        <f>Tabela1[[#This Row],[Produção mensal em milésimos]]/Tabela1[[#This Row],[META PARA O MÊS]]</f>
        <v>21.601655078927809</v>
      </c>
      <c r="I241" s="28">
        <f>(O241*D241)/100</f>
        <v>69710.392510135367</v>
      </c>
      <c r="J241" s="31">
        <f>1-D241</f>
        <v>0.20793931377264707</v>
      </c>
      <c r="K241" s="54">
        <f>(Tabela1[[#This Row],[INDISPONIBILIDADE]]*Tabela1[[#This Row],[REAL PARA O MÊS]])/Tabela1[[#This Row],[DISPONIBILIDADE]]</f>
        <v>2310559.8320328793</v>
      </c>
      <c r="L241" s="52">
        <f>(Tabela1[[#This Row],[QTDE PRODUZIDA]]/30)/60</f>
        <v>10.167242256274001</v>
      </c>
      <c r="M241" s="6">
        <f>(J241*I241)/D241</f>
        <v>18301.036061293202</v>
      </c>
      <c r="N241" s="6">
        <v>203.73015873015871</v>
      </c>
      <c r="O241" s="6">
        <f t="shared" si="13"/>
        <v>8801142.8571428563</v>
      </c>
      <c r="P241" s="6">
        <f>220320000/Tabela1[[#This Row],[Coluna4]]</f>
        <v>9444947.2857993767</v>
      </c>
      <c r="Q241" s="6">
        <v>220</v>
      </c>
      <c r="R241" s="33">
        <f>N241/Q241</f>
        <v>0.9260461760461759</v>
      </c>
      <c r="S241" s="6">
        <f>Q241*60*24*30</f>
        <v>9504000</v>
      </c>
      <c r="T241" s="14">
        <v>115.3836961189046</v>
      </c>
      <c r="U241" s="48">
        <f>(Tabela1[[#This Row],[% PPM 1]]*Tabela1[[#This Row],[META PARA O MÊS]])</f>
        <v>1096.6066479140693</v>
      </c>
      <c r="V241" s="8">
        <f t="shared" si="14"/>
        <v>1.153836961189046E-4</v>
      </c>
      <c r="W241" s="9">
        <f>O241*V241</f>
        <v>1015.5083929276392</v>
      </c>
      <c r="X241" s="14">
        <v>59.999521981830362</v>
      </c>
      <c r="Y241" s="10">
        <f t="shared" si="15"/>
        <v>5.9999521981830365E-5</v>
      </c>
      <c r="Z241" s="11">
        <f>O241*Y241</f>
        <v>528.06436432237206</v>
      </c>
      <c r="AA241" s="7">
        <v>0</v>
      </c>
      <c r="AB241" s="12">
        <f t="shared" si="16"/>
        <v>0</v>
      </c>
      <c r="AC241" s="11">
        <f>O241*AB241</f>
        <v>0</v>
      </c>
      <c r="AD241" s="5" t="s">
        <v>13</v>
      </c>
    </row>
    <row r="242" spans="1:30" x14ac:dyDescent="0.25">
      <c r="A242" s="21">
        <v>45200</v>
      </c>
      <c r="B242" s="23">
        <v>2</v>
      </c>
      <c r="C242" s="5" t="s">
        <v>44</v>
      </c>
      <c r="D242" s="26">
        <v>0.63963524130190796</v>
      </c>
      <c r="E242" s="56">
        <f>((((24*D242)*30)*60)*60)*100</f>
        <v>165793454.54545453</v>
      </c>
      <c r="F242" s="56">
        <v>19.253652827547931</v>
      </c>
      <c r="G242" s="59">
        <f>Tabela1[[#This Row],[Produção mensal em milésimos]]/Tabela1[[#This Row],[REAL PARA O MÊS]]</f>
        <v>19.253652827547931</v>
      </c>
      <c r="H242" s="56">
        <f>Tabela1[[#This Row],[Produção mensal em milésimos]]/Tabela1[[#This Row],[META PARA O MÊS]]</f>
        <v>17.444597490052033</v>
      </c>
      <c r="I242" s="28">
        <f>(O242*D242)/100</f>
        <v>55079.073698019143</v>
      </c>
      <c r="J242" s="31">
        <f>1-D242</f>
        <v>0.36036475869809204</v>
      </c>
      <c r="K242" s="54">
        <f>(Tabela1[[#This Row],[INDISPONIBILIDADE]]*Tabela1[[#This Row],[REAL PARA O MÊS]])/Tabela1[[#This Row],[DISPONIBILIDADE]]</f>
        <v>4851367.4932841994</v>
      </c>
      <c r="L242" s="52">
        <f>(Tabela1[[#This Row],[QTDE PRODUZIDA]]/30)/60</f>
        <v>17.239475651172619</v>
      </c>
      <c r="M242" s="6">
        <f>(J242*I242)/D242</f>
        <v>31031.056172110715</v>
      </c>
      <c r="N242" s="6">
        <v>199.32900432900431</v>
      </c>
      <c r="O242" s="6">
        <f t="shared" si="13"/>
        <v>8611012.9870129861</v>
      </c>
      <c r="P242" s="6">
        <f>220320000/Tabela1[[#This Row],[Coluna4]]</f>
        <v>11443023.408252608</v>
      </c>
      <c r="Q242" s="6">
        <v>220</v>
      </c>
      <c r="R242" s="33">
        <f>N242/Q242</f>
        <v>0.90604092876820141</v>
      </c>
      <c r="S242" s="6">
        <f>Q242*60*24*30</f>
        <v>9504000</v>
      </c>
      <c r="T242" s="14">
        <v>44.148883115014392</v>
      </c>
      <c r="U242" s="48">
        <f>(Tabela1[[#This Row],[% PPM 1]]*Tabela1[[#This Row],[META PARA O MÊS]])</f>
        <v>419.59098512509678</v>
      </c>
      <c r="V242" s="8">
        <f t="shared" si="14"/>
        <v>4.4148883115014389E-5</v>
      </c>
      <c r="W242" s="9">
        <f>O242*V242</f>
        <v>380.16660586550722</v>
      </c>
      <c r="X242" s="14">
        <v>29.841374698111569</v>
      </c>
      <c r="Y242" s="10">
        <f t="shared" si="15"/>
        <v>2.9841374698111569E-5</v>
      </c>
      <c r="Z242" s="11">
        <f>O242*Y242</f>
        <v>256.96446507575945</v>
      </c>
      <c r="AA242" s="7">
        <v>0</v>
      </c>
      <c r="AB242" s="12">
        <f t="shared" si="16"/>
        <v>0</v>
      </c>
      <c r="AC242" s="11">
        <f>O242*AB242</f>
        <v>0</v>
      </c>
      <c r="AD242" s="5" t="s">
        <v>13</v>
      </c>
    </row>
    <row r="243" spans="1:30" x14ac:dyDescent="0.25">
      <c r="A243" s="21">
        <v>45200</v>
      </c>
      <c r="B243" s="23">
        <v>2</v>
      </c>
      <c r="C243" s="5" t="s">
        <v>45</v>
      </c>
      <c r="D243" s="26">
        <v>0.84060285393618728</v>
      </c>
      <c r="E243" s="56">
        <f>((((24*D243)*30)*60)*60)*100</f>
        <v>217884259.74025977</v>
      </c>
      <c r="F243" s="56">
        <v>2.5555506811922695</v>
      </c>
      <c r="G243" s="59">
        <f>Tabela1[[#This Row],[Produção mensal em milésimos]]/Tabela1[[#This Row],[REAL PARA O MÊS]]</f>
        <v>2.5555506811922695</v>
      </c>
      <c r="H243" s="56">
        <f>Tabela1[[#This Row],[Produção mensal em milésimos]]/Tabela1[[#This Row],[META PARA O MÊS]]</f>
        <v>2.4017224398176782</v>
      </c>
      <c r="I243" s="28">
        <f>(O243*D243)/100</f>
        <v>716691.44311388477</v>
      </c>
      <c r="J243" s="31">
        <f>1-D243</f>
        <v>0.15939714606381272</v>
      </c>
      <c r="K243" s="54">
        <f>(Tabela1[[#This Row],[INDISPONIBILIDADE]]*Tabela1[[#This Row],[REAL PARA O MÊS]])/Tabela1[[#This Row],[DISPONIBILIDADE]]</f>
        <v>16167059.633685205</v>
      </c>
      <c r="L243" s="52">
        <f>(Tabela1[[#This Row],[QTDE PRODUZIDA]]/30)/60</f>
        <v>75.500424821290622</v>
      </c>
      <c r="M243" s="6">
        <f>(J243*I243)/D243</f>
        <v>135900.76467832312</v>
      </c>
      <c r="N243" s="6">
        <v>1973.593073593074</v>
      </c>
      <c r="O243" s="6">
        <f t="shared" si="13"/>
        <v>85259220.77922079</v>
      </c>
      <c r="P243" s="6">
        <f>220320000/Tabela1[[#This Row],[Coluna4]]</f>
        <v>86212338.350970075</v>
      </c>
      <c r="Q243" s="6">
        <v>2100</v>
      </c>
      <c r="R243" s="33">
        <f>N243/Q243</f>
        <v>0.93980622552051141</v>
      </c>
      <c r="S243" s="6">
        <f>Q243*60*24*30</f>
        <v>90720000</v>
      </c>
      <c r="T243" s="7">
        <v>0</v>
      </c>
      <c r="U243" s="48">
        <f>(Tabela1[[#This Row],[% PPM 1]]*Tabela1[[#This Row],[META PARA O MÊS]])</f>
        <v>0</v>
      </c>
      <c r="V243" s="8">
        <f t="shared" si="14"/>
        <v>0</v>
      </c>
      <c r="W243" s="9">
        <f>O243*V243</f>
        <v>0</v>
      </c>
      <c r="X243" s="7">
        <v>0</v>
      </c>
      <c r="Y243" s="10">
        <f t="shared" si="15"/>
        <v>0</v>
      </c>
      <c r="Z243" s="11">
        <f>O243*Y243</f>
        <v>0</v>
      </c>
      <c r="AA243" s="14">
        <v>329.76992862247141</v>
      </c>
      <c r="AB243" s="12">
        <f t="shared" si="16"/>
        <v>3.2976992862247139E-4</v>
      </c>
      <c r="AC243" s="11">
        <f>O243*AB243</f>
        <v>28115.927150771171</v>
      </c>
      <c r="AD243" s="5" t="s">
        <v>46</v>
      </c>
    </row>
    <row r="244" spans="1:30" x14ac:dyDescent="0.25">
      <c r="A244" s="21">
        <v>45200</v>
      </c>
      <c r="B244" s="23">
        <v>2</v>
      </c>
      <c r="C244" s="5" t="s">
        <v>47</v>
      </c>
      <c r="D244" s="26">
        <v>0.85037477954144625</v>
      </c>
      <c r="E244" s="56">
        <f>((((24*D244)*30)*60)*60)*100</f>
        <v>220417142.85714287</v>
      </c>
      <c r="F244" s="56">
        <v>2.6324138872344656</v>
      </c>
      <c r="G244" s="59">
        <f>Tabela1[[#This Row],[Produção mensal em milésimos]]/Tabela1[[#This Row],[REAL PARA O MÊS]]</f>
        <v>2.6324138872344656</v>
      </c>
      <c r="H244" s="56">
        <f>Tabela1[[#This Row],[Produção mensal em milésimos]]/Tabela1[[#This Row],[META PARA O MÊS]]</f>
        <v>2.429642227261275</v>
      </c>
      <c r="I244" s="28">
        <f>(O244*D244)/100</f>
        <v>712035.36865251139</v>
      </c>
      <c r="J244" s="31">
        <f>1-D244</f>
        <v>0.14962522045855375</v>
      </c>
      <c r="K244" s="54">
        <f>(Tabela1[[#This Row],[INDISPONIBILIDADE]]*Tabela1[[#This Row],[REAL PARA O MÊS]])/Tabela1[[#This Row],[DISPONIBILIDADE]]</f>
        <v>14732811.329908775</v>
      </c>
      <c r="L244" s="52">
        <f>(Tabela1[[#This Row],[QTDE PRODUZIDA]]/30)/60</f>
        <v>69.6022843705383</v>
      </c>
      <c r="M244" s="6">
        <f>(J244*I244)/D244</f>
        <v>125284.11186696895</v>
      </c>
      <c r="N244" s="6">
        <v>1938.239538239538</v>
      </c>
      <c r="O244" s="6">
        <f t="shared" si="13"/>
        <v>83731948.051948041</v>
      </c>
      <c r="P244" s="6">
        <f>220320000/Tabela1[[#This Row],[Coluna4]]</f>
        <v>83695045.474578291</v>
      </c>
      <c r="Q244" s="6">
        <v>2100</v>
      </c>
      <c r="R244" s="33">
        <f>N244/Q244</f>
        <v>0.92297120868549432</v>
      </c>
      <c r="S244" s="6">
        <f>Q244*60*24*30</f>
        <v>90720000</v>
      </c>
      <c r="T244" s="7">
        <v>0</v>
      </c>
      <c r="U244" s="48">
        <f>(Tabela1[[#This Row],[% PPM 1]]*Tabela1[[#This Row],[META PARA O MÊS]])</f>
        <v>0</v>
      </c>
      <c r="V244" s="8">
        <f t="shared" si="14"/>
        <v>0</v>
      </c>
      <c r="W244" s="9">
        <f>O244*V244</f>
        <v>0</v>
      </c>
      <c r="X244" s="7">
        <v>0</v>
      </c>
      <c r="Y244" s="10">
        <f t="shared" si="15"/>
        <v>0</v>
      </c>
      <c r="Z244" s="11">
        <f>O244*Y244</f>
        <v>0</v>
      </c>
      <c r="AA244" s="14">
        <v>511.80571042559802</v>
      </c>
      <c r="AB244" s="12">
        <f t="shared" si="16"/>
        <v>5.1180571042559807E-4</v>
      </c>
      <c r="AC244" s="11">
        <f>O244*AB244</f>
        <v>42854.489158046541</v>
      </c>
      <c r="AD244" s="5" t="s">
        <v>46</v>
      </c>
    </row>
    <row r="245" spans="1:30" x14ac:dyDescent="0.25">
      <c r="A245" s="21">
        <v>45200</v>
      </c>
      <c r="B245" s="23">
        <v>2</v>
      </c>
      <c r="C245" s="5" t="s">
        <v>48</v>
      </c>
      <c r="D245" s="26">
        <v>0.94952060285393614</v>
      </c>
      <c r="E245" s="56">
        <f>((((24*D245)*30)*60)*60)*100</f>
        <v>246115740.25974023</v>
      </c>
      <c r="F245" s="56">
        <v>2.5271440885543353</v>
      </c>
      <c r="G245" s="59">
        <f>Tabela1[[#This Row],[Produção mensal em milésimos]]/Tabela1[[#This Row],[REAL PARA O MÊS]]</f>
        <v>2.5271440885543353</v>
      </c>
      <c r="H245" s="56">
        <f>Tabela1[[#This Row],[Produção mensal em milésimos]]/Tabela1[[#This Row],[META PARA O MÊS]]</f>
        <v>2.5320549409438295</v>
      </c>
      <c r="I245" s="28">
        <f>(O245*D245)/100</f>
        <v>924727.51008414361</v>
      </c>
      <c r="J245" s="31">
        <f>1-D245</f>
        <v>5.0479397146063865E-2</v>
      </c>
      <c r="K245" s="54">
        <f>(Tabela1[[#This Row],[INDISPONIBILIDADE]]*Tabela1[[#This Row],[REAL PARA O MÊS]])/Tabela1[[#This Row],[DISPONIBILIDADE]]</f>
        <v>5177488.6123508159</v>
      </c>
      <c r="L245" s="52">
        <f>(Tabela1[[#This Row],[QTDE PRODUZIDA]]/30)/60</f>
        <v>27.311845047048529</v>
      </c>
      <c r="M245" s="6">
        <f>(J245*I245)/D245</f>
        <v>49161.321084687355</v>
      </c>
      <c r="N245" s="6">
        <v>2254.3722943722942</v>
      </c>
      <c r="O245" s="6">
        <f t="shared" si="13"/>
        <v>97388883.116883099</v>
      </c>
      <c r="P245" s="6">
        <f>220320000/Tabela1[[#This Row],[Coluna4]]</f>
        <v>87181415.969848841</v>
      </c>
      <c r="Q245" s="6">
        <v>2250</v>
      </c>
      <c r="R245" s="33">
        <f>N245/Q245</f>
        <v>1.0019432419432419</v>
      </c>
      <c r="S245" s="6">
        <f>Q245*60*24*30</f>
        <v>97200000</v>
      </c>
      <c r="T245" s="7">
        <v>0</v>
      </c>
      <c r="U245" s="48">
        <f>(Tabela1[[#This Row],[% PPM 1]]*Tabela1[[#This Row],[META PARA O MÊS]])</f>
        <v>0</v>
      </c>
      <c r="V245" s="8">
        <f t="shared" si="14"/>
        <v>0</v>
      </c>
      <c r="W245" s="9">
        <f>O245*V245</f>
        <v>0</v>
      </c>
      <c r="X245" s="7">
        <v>0</v>
      </c>
      <c r="Y245" s="10">
        <f t="shared" si="15"/>
        <v>0</v>
      </c>
      <c r="Z245" s="11">
        <f>O245*Y245</f>
        <v>0</v>
      </c>
      <c r="AA245" s="7">
        <v>0</v>
      </c>
      <c r="AB245" s="12">
        <f t="shared" si="16"/>
        <v>0</v>
      </c>
      <c r="AC245" s="11">
        <f>O245*AB245</f>
        <v>0</v>
      </c>
      <c r="AD245" s="13" t="s">
        <v>28</v>
      </c>
    </row>
    <row r="246" spans="1:30" ht="15.75" thickBot="1" x14ac:dyDescent="0.3">
      <c r="A246" s="21">
        <v>45200</v>
      </c>
      <c r="B246" s="23">
        <v>2</v>
      </c>
      <c r="C246" s="5" t="s">
        <v>49</v>
      </c>
      <c r="D246" s="26">
        <v>0.90390612473945808</v>
      </c>
      <c r="E246" s="56">
        <f>((((24*D246)*30)*60)*60)*100</f>
        <v>234292467.53246757</v>
      </c>
      <c r="F246" s="56">
        <v>3.2919090273951923</v>
      </c>
      <c r="G246" s="59">
        <f>Tabela1[[#This Row],[Produção mensal em milésimos]]/Tabela1[[#This Row],[REAL PARA O MÊS]]</f>
        <v>3.2919090273951923</v>
      </c>
      <c r="H246" s="56">
        <f>Tabela1[[#This Row],[Produção mensal em milésimos]]/Tabela1[[#This Row],[META PARA O MÊS]]</f>
        <v>2.7812496145829484</v>
      </c>
      <c r="I246" s="28">
        <f>(O246*D246)/100</f>
        <v>643330.03925838496</v>
      </c>
      <c r="J246" s="31">
        <f>1-D246</f>
        <v>9.6093875260541917E-2</v>
      </c>
      <c r="K246" s="54">
        <f>(Tabela1[[#This Row],[INDISPONIBILIDADE]]*Tabela1[[#This Row],[REAL PARA O MÊS]])/Tabela1[[#This Row],[DISPONIBILIDADE]]</f>
        <v>7566288.2115673767</v>
      </c>
      <c r="L246" s="52">
        <f>(Tabela1[[#This Row],[QTDE PRODUZIDA]]/30)/60</f>
        <v>37.99563475544285</v>
      </c>
      <c r="M246" s="6">
        <f>(J246*I246)/D246</f>
        <v>68392.142559797125</v>
      </c>
      <c r="N246" s="6">
        <v>1647.505050505051</v>
      </c>
      <c r="O246" s="6">
        <f t="shared" si="13"/>
        <v>71172218.181818202</v>
      </c>
      <c r="P246" s="6">
        <f>220320000/Tabela1[[#This Row],[Coluna4]]</f>
        <v>66927730.43437773</v>
      </c>
      <c r="Q246" s="6">
        <v>1950</v>
      </c>
      <c r="R246" s="33">
        <f>N246/Q246</f>
        <v>0.84487438487438515</v>
      </c>
      <c r="S246" s="6">
        <f>Q246*60*24*30</f>
        <v>84240000</v>
      </c>
      <c r="T246" s="15">
        <v>0</v>
      </c>
      <c r="U246" s="49">
        <f>(Tabela1[[#This Row],[% PPM 1]]*Tabela1[[#This Row],[META PARA O MÊS]])</f>
        <v>0</v>
      </c>
      <c r="V246" s="16">
        <f t="shared" si="14"/>
        <v>0</v>
      </c>
      <c r="W246" s="17">
        <f>O246*V246</f>
        <v>0</v>
      </c>
      <c r="X246" s="15">
        <v>0</v>
      </c>
      <c r="Y246" s="18">
        <f t="shared" si="15"/>
        <v>0</v>
      </c>
      <c r="Z246" s="19">
        <f>O246*Y246</f>
        <v>0</v>
      </c>
      <c r="AA246" s="15">
        <v>0</v>
      </c>
      <c r="AB246" s="20">
        <f t="shared" si="16"/>
        <v>0</v>
      </c>
      <c r="AC246" s="19">
        <f>O246*AB246</f>
        <v>0</v>
      </c>
      <c r="AD246" s="13" t="s">
        <v>28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 de Produção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GABRIEL ROSA E SILVA</cp:lastModifiedBy>
  <cp:revision/>
  <dcterms:created xsi:type="dcterms:W3CDTF">2023-10-30T05:56:43Z</dcterms:created>
  <dcterms:modified xsi:type="dcterms:W3CDTF">2023-11-24T23:50:56Z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