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Bioimpedanciometro_Sketch_Funcional_2.0\"/>
    </mc:Choice>
  </mc:AlternateContent>
  <bookViews>
    <workbookView xWindow="0" yWindow="0" windowWidth="20490" windowHeight="7755" activeTab="5"/>
  </bookViews>
  <sheets>
    <sheet name="Hoja4" sheetId="4" r:id="rId1"/>
    <sheet name="Hoja1" sheetId="1" r:id="rId2"/>
    <sheet name="Hoja2" sheetId="2" r:id="rId3"/>
    <sheet name="Hoja3" sheetId="3" r:id="rId4"/>
    <sheet name="Hoja5" sheetId="5" r:id="rId5"/>
    <sheet name="Hoja6" sheetId="6" r:id="rId6"/>
  </sheets>
  <definedNames>
    <definedName name="_xlnm._FilterDatabase" localSheetId="2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6" l="1"/>
  <c r="D26" i="6"/>
  <c r="E26" i="6"/>
  <c r="C26" i="6"/>
  <c r="H31" i="5" l="1"/>
  <c r="H32" i="5"/>
  <c r="H30" i="5"/>
  <c r="H23" i="5"/>
  <c r="H24" i="5"/>
  <c r="H22" i="5"/>
  <c r="H15" i="5"/>
  <c r="H16" i="5"/>
  <c r="H14" i="5"/>
  <c r="H7" i="5"/>
  <c r="H8" i="5"/>
  <c r="H6" i="5"/>
  <c r="G32" i="5"/>
  <c r="G31" i="5"/>
  <c r="I31" i="5" s="1"/>
  <c r="G30" i="5"/>
  <c r="I30" i="5" s="1"/>
  <c r="G24" i="5"/>
  <c r="I24" i="5" s="1"/>
  <c r="G23" i="5"/>
  <c r="I23" i="5" s="1"/>
  <c r="G22" i="5"/>
  <c r="G16" i="5"/>
  <c r="I16" i="5" s="1"/>
  <c r="G15" i="5"/>
  <c r="I15" i="5" s="1"/>
  <c r="G14" i="5"/>
  <c r="I14" i="5" s="1"/>
  <c r="G8" i="5"/>
  <c r="G7" i="5"/>
  <c r="G6" i="5"/>
  <c r="I32" i="5" l="1"/>
  <c r="I22" i="5"/>
  <c r="I7" i="5"/>
  <c r="I8" i="5"/>
  <c r="I6" i="5"/>
  <c r="C21" i="4"/>
  <c r="B21" i="4"/>
  <c r="C18" i="4"/>
  <c r="D18" i="4"/>
  <c r="E18" i="4"/>
  <c r="F18" i="4"/>
  <c r="G18" i="4"/>
  <c r="H18" i="4"/>
  <c r="I18" i="4"/>
  <c r="C17" i="4"/>
  <c r="D17" i="4"/>
  <c r="E17" i="4"/>
  <c r="F17" i="4"/>
  <c r="G17" i="4"/>
  <c r="H17" i="4"/>
  <c r="I17" i="4"/>
  <c r="B18" i="4"/>
  <c r="B17" i="4"/>
  <c r="F16" i="4"/>
  <c r="G16" i="4"/>
  <c r="H16" i="4"/>
  <c r="I16" i="4"/>
  <c r="C16" i="4"/>
  <c r="D16" i="4"/>
  <c r="E16" i="4"/>
  <c r="B16" i="4"/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<sst xmlns="http://schemas.openxmlformats.org/spreadsheetml/2006/main" count="82" uniqueCount="29">
  <si>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</si>
  <si>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</si>
  <si>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</si>
  <si>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</si>
  <si>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</si>
  <si>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</si>
  <si>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</si>
  <si>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</si>
  <si>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</si>
  <si>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</si>
  <si>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</si>
  <si>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</si>
  <si>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</si>
  <si>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</si>
  <si>
    <t>SENSADO DE TEJIDO BIOIMPEDANCIOMETRO</t>
  </si>
  <si>
    <t xml:space="preserve"> ER-Piel (Placa Completa)[Ω]</t>
  </si>
  <si>
    <t xml:space="preserve"> ER-Piel (Media Placa)[Ω]</t>
  </si>
  <si>
    <t xml:space="preserve"> ER-Piel (Placa Espalda)[Ω]</t>
  </si>
  <si>
    <t xml:space="preserve"> ER-Piel (1/4 Placa)[Ω]</t>
  </si>
  <si>
    <t>*Cambio de Extremidad</t>
  </si>
  <si>
    <t>Impedancia Carne [Ω]</t>
  </si>
  <si>
    <t>Impedancia Infinita [Ω]</t>
  </si>
  <si>
    <t xml:space="preserve">Impedancia Carne con 5V [Ω] </t>
  </si>
  <si>
    <t>Valor Maximo</t>
  </si>
  <si>
    <t>Valor Minimo</t>
  </si>
  <si>
    <t>Valor Limite Deteccion de Placa</t>
  </si>
  <si>
    <t>Valor Limite Deteccion de Bio</t>
  </si>
  <si>
    <t>Valor desde la espalda a la mano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</si>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</sst>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1758992"/>
        <c:axId val="-241758448"/>
      </c:lineChart>
      <c:catAx>
        <c:axId val="-2417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41758448"/>
        <c:crosses val="autoZero"/>
        <c:auto val="1"/>
        <c:lblAlgn val="ctr"/>
        <c:lblOffset val="100"/>
        <c:noMultiLvlLbl val="0"/>
      </c:catAx>
      <c:valAx>
        <c:axId val="-2417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417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174552947237"/>
                  <c:y val="-0.1724064021797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Hoja5!$G$14:$G$16</c:f>
              <c:numCache>
                <c:formatCode>General</c:formatCode>
                <c:ptCount val="3"/>
                <c:pt idx="0">
                  <c:v>14002.25</c:v>
                </c:pt>
                <c:pt idx="1">
                  <c:v>14084.25</c:v>
                </c:pt>
                <c:pt idx="2">
                  <c:v>14148.5</c:v>
                </c:pt>
              </c:numCache>
            </c:numRef>
          </c:xVal>
          <c:yVal>
            <c:numRef>
              <c:f>Hoja5!$B$14:$B$16</c:f>
              <c:numCache>
                <c:formatCode>General</c:formatCode>
                <c:ptCount val="3"/>
                <c:pt idx="0">
                  <c:v>530</c:v>
                </c:pt>
                <c:pt idx="1">
                  <c:v>470</c:v>
                </c:pt>
                <c:pt idx="2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20224"/>
        <c:axId val="-233723488"/>
      </c:scatterChart>
      <c:valAx>
        <c:axId val="-2337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23488"/>
        <c:crosses val="autoZero"/>
        <c:crossBetween val="midCat"/>
      </c:valAx>
      <c:valAx>
        <c:axId val="-233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81102362204724E-2"/>
                  <c:y val="-9.750014925841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Hoja5!$G$22:$G$24</c:f>
              <c:numCache>
                <c:formatCode>General</c:formatCode>
                <c:ptCount val="3"/>
                <c:pt idx="0">
                  <c:v>13774.75</c:v>
                </c:pt>
                <c:pt idx="1">
                  <c:v>13848.75</c:v>
                </c:pt>
                <c:pt idx="2">
                  <c:v>13926</c:v>
                </c:pt>
              </c:numCache>
            </c:numRef>
          </c:xVal>
          <c:yVal>
            <c:numRef>
              <c:f>Hoja5!$B$22:$B$24</c:f>
              <c:numCache>
                <c:formatCode>General</c:formatCode>
                <c:ptCount val="3"/>
                <c:pt idx="0">
                  <c:v>710</c:v>
                </c:pt>
                <c:pt idx="1">
                  <c:v>650</c:v>
                </c:pt>
                <c:pt idx="2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49952"/>
        <c:axId val="-149940704"/>
      </c:scatterChart>
      <c:valAx>
        <c:axId val="-1499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9940704"/>
        <c:crosses val="autoZero"/>
        <c:crossBetween val="midCat"/>
      </c:valAx>
      <c:valAx>
        <c:axId val="-1499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99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102748911871906E-2"/>
                  <c:y val="-0.13156883637860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Hoja5!$G$30:$G$32</c:f>
              <c:numCache>
                <c:formatCode>General</c:formatCode>
                <c:ptCount val="3"/>
                <c:pt idx="0">
                  <c:v>13307.75</c:v>
                </c:pt>
                <c:pt idx="1">
                  <c:v>13492.5</c:v>
                </c:pt>
                <c:pt idx="2">
                  <c:v>13651</c:v>
                </c:pt>
              </c:numCache>
            </c:numRef>
          </c:xVal>
          <c:yVal>
            <c:numRef>
              <c:f>Hoja5!$B$30:$B$32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38528"/>
        <c:axId val="-149943968"/>
      </c:scatterChart>
      <c:valAx>
        <c:axId val="-1499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9943968"/>
        <c:crosses val="autoZero"/>
        <c:crossBetween val="midCat"/>
      </c:valAx>
      <c:valAx>
        <c:axId val="-1499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99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1755728"/>
        <c:axId val="-241754640"/>
      </c:lineChart>
      <c:catAx>
        <c:axId val="-2417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41754640"/>
        <c:crosses val="autoZero"/>
        <c:auto val="1"/>
        <c:lblAlgn val="ctr"/>
        <c:lblOffset val="100"/>
        <c:noMultiLvlLbl val="0"/>
      </c:catAx>
      <c:valAx>
        <c:axId val="-241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417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1751920"/>
        <c:axId val="-241751376"/>
      </c:scatterChart>
      <c:valAx>
        <c:axId val="-2417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41751376"/>
        <c:crosses val="autoZero"/>
        <c:crossBetween val="midCat"/>
      </c:valAx>
      <c:valAx>
        <c:axId val="-241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417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08800"/>
        <c:axId val="-233715328"/>
      </c:scatterChart>
      <c:valAx>
        <c:axId val="-2337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5328"/>
        <c:crosses val="autoZero"/>
        <c:crossBetween val="midCat"/>
      </c:valAx>
      <c:valAx>
        <c:axId val="-2337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18048"/>
        <c:axId val="-233714240"/>
      </c:scatterChart>
      <c:valAx>
        <c:axId val="-2337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4240"/>
        <c:crosses val="autoZero"/>
        <c:crossBetween val="midCat"/>
      </c:valAx>
      <c:valAx>
        <c:axId val="-2337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17504"/>
        <c:axId val="-233714784"/>
      </c:scatterChart>
      <c:valAx>
        <c:axId val="-2337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4784"/>
        <c:crosses val="autoZero"/>
        <c:crossBetween val="midCat"/>
      </c:valAx>
      <c:valAx>
        <c:axId val="-2337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11520"/>
        <c:axId val="-233712608"/>
      </c:scatterChart>
      <c:valAx>
        <c:axId val="-2337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2608"/>
        <c:crosses val="autoZero"/>
        <c:crossBetween val="midCat"/>
      </c:valAx>
      <c:valAx>
        <c:axId val="-2337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16416"/>
        <c:axId val="-233708256"/>
      </c:scatterChart>
      <c:valAx>
        <c:axId val="-2337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08256"/>
        <c:crosses val="autoZero"/>
        <c:crossBetween val="midCat"/>
      </c:valAx>
      <c:valAx>
        <c:axId val="-233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94966902722064"/>
                  <c:y val="-0.27503669196858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720768"/>
        <c:axId val="-233721312"/>
      </c:scatterChart>
      <c:valAx>
        <c:axId val="-2337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21312"/>
        <c:crosses val="autoZero"/>
        <c:crossBetween val="midCat"/>
      </c:valAx>
      <c:valAx>
        <c:axId val="-233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337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14287</xdr:rowOff>
    </xdr:from>
    <xdr:to>
      <xdr:col>14</xdr:col>
      <xdr:colOff>1</xdr:colOff>
      <xdr:row>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185737</xdr:rowOff>
    </xdr:from>
    <xdr:to>
      <xdr:col>14</xdr:col>
      <xdr:colOff>19050</xdr:colOff>
      <xdr:row>19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119062</xdr:rowOff>
    </xdr:from>
    <xdr:to>
      <xdr:col>14</xdr:col>
      <xdr:colOff>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30</xdr:row>
      <xdr:rowOff>14287</xdr:rowOff>
    </xdr:from>
    <xdr:to>
      <xdr:col>14</xdr:col>
      <xdr:colOff>0</xdr:colOff>
      <xdr:row>40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2" workbookViewId="0">
      <selection activeCell="C22" sqref="C22"/>
    </sheetView>
  </sheetViews>
  <sheetFormatPr baseColWidth="10" defaultRowHeight="15" x14ac:dyDescent="0.25"/>
  <cols>
    <col min="1" max="1" width="30.85546875" customWidth="1"/>
    <col min="2" max="2" width="25.7109375" customWidth="1"/>
    <col min="3" max="3" width="28.140625" customWidth="1"/>
    <col min="4" max="4" width="26.42578125" customWidth="1"/>
    <col min="5" max="5" width="26" customWidth="1"/>
    <col min="6" max="6" width="25.5703125" customWidth="1"/>
    <col min="7" max="7" width="24.28515625" customWidth="1"/>
    <col min="8" max="8" width="26.85546875" customWidth="1"/>
    <col min="9" max="9" width="26.5703125" customWidth="1"/>
  </cols>
  <sheetData>
    <row r="2" spans="1:9" x14ac:dyDescent="0.25">
      <c r="A2" s="29" t="s">
        <v>14</v>
      </c>
      <c r="B2" s="30"/>
      <c r="C2" s="30"/>
      <c r="D2" s="30"/>
      <c r="E2" s="30"/>
      <c r="F2" s="30"/>
      <c r="G2" s="30"/>
      <c r="H2" s="30"/>
      <c r="I2" s="31"/>
    </row>
    <row r="3" spans="1:9" x14ac:dyDescent="0.25">
      <c r="A3" s="26"/>
      <c r="B3" s="14" t="s">
        <v>15</v>
      </c>
      <c r="C3" s="11" t="s">
        <v>17</v>
      </c>
      <c r="D3" s="11" t="s">
        <v>16</v>
      </c>
      <c r="E3" s="11" t="s">
        <v>18</v>
      </c>
      <c r="F3" s="11" t="s">
        <v>15</v>
      </c>
      <c r="G3" s="11" t="s">
        <v>20</v>
      </c>
      <c r="H3" s="11" t="s">
        <v>21</v>
      </c>
      <c r="I3" s="11" t="s">
        <v>22</v>
      </c>
    </row>
    <row r="4" spans="1:9" x14ac:dyDescent="0.25">
      <c r="A4" s="27"/>
      <c r="B4" s="15">
        <v>140</v>
      </c>
      <c r="C4" s="3">
        <v>135</v>
      </c>
      <c r="D4" s="3">
        <v>483</v>
      </c>
      <c r="E4" s="3">
        <v>615</v>
      </c>
      <c r="F4" s="3">
        <v>139</v>
      </c>
      <c r="G4" s="3">
        <v>72</v>
      </c>
      <c r="H4" s="3">
        <v>6318</v>
      </c>
      <c r="I4" s="3">
        <v>335</v>
      </c>
    </row>
    <row r="5" spans="1:9" x14ac:dyDescent="0.25">
      <c r="A5" s="27"/>
      <c r="B5" s="15">
        <v>163</v>
      </c>
      <c r="C5" s="3">
        <v>131</v>
      </c>
      <c r="D5" s="3">
        <v>472</v>
      </c>
      <c r="E5" s="3">
        <v>651</v>
      </c>
      <c r="F5" s="3">
        <v>131</v>
      </c>
      <c r="G5" s="3">
        <v>67</v>
      </c>
      <c r="H5" s="3">
        <v>6317</v>
      </c>
      <c r="I5" s="3">
        <v>325</v>
      </c>
    </row>
    <row r="6" spans="1:9" x14ac:dyDescent="0.25">
      <c r="A6" s="27"/>
      <c r="B6" s="15">
        <v>149</v>
      </c>
      <c r="C6" s="3">
        <v>129</v>
      </c>
      <c r="D6" s="3">
        <v>507</v>
      </c>
      <c r="E6" s="3">
        <v>626</v>
      </c>
      <c r="F6" s="3">
        <v>202</v>
      </c>
      <c r="G6" s="3">
        <v>42</v>
      </c>
      <c r="H6" s="3">
        <v>6329</v>
      </c>
      <c r="I6" s="3">
        <v>209</v>
      </c>
    </row>
    <row r="7" spans="1:9" x14ac:dyDescent="0.25">
      <c r="A7" s="27"/>
      <c r="B7" s="15">
        <v>135</v>
      </c>
      <c r="C7" s="3">
        <v>134</v>
      </c>
      <c r="D7" s="3">
        <v>510</v>
      </c>
      <c r="E7" s="3">
        <v>614</v>
      </c>
      <c r="F7" s="3">
        <v>177</v>
      </c>
      <c r="G7" s="3">
        <v>45</v>
      </c>
      <c r="H7" s="3">
        <v>6321</v>
      </c>
      <c r="I7" s="3">
        <v>390</v>
      </c>
    </row>
    <row r="8" spans="1:9" x14ac:dyDescent="0.25">
      <c r="A8" s="27"/>
      <c r="B8" s="15">
        <v>149</v>
      </c>
      <c r="C8" s="3">
        <v>134</v>
      </c>
      <c r="D8" s="3">
        <v>459</v>
      </c>
      <c r="E8" s="3">
        <v>683</v>
      </c>
      <c r="F8" s="3">
        <v>140</v>
      </c>
      <c r="G8" s="3">
        <v>60</v>
      </c>
      <c r="H8" s="3">
        <v>6316</v>
      </c>
      <c r="I8" s="3">
        <v>462</v>
      </c>
    </row>
    <row r="9" spans="1:9" x14ac:dyDescent="0.25">
      <c r="A9" s="27"/>
      <c r="B9" s="15">
        <v>140</v>
      </c>
      <c r="C9" s="3">
        <v>151</v>
      </c>
      <c r="D9" s="3">
        <v>492</v>
      </c>
      <c r="E9" s="3">
        <v>642</v>
      </c>
      <c r="F9" s="3">
        <v>145</v>
      </c>
      <c r="G9" s="3">
        <v>65</v>
      </c>
      <c r="H9" s="3">
        <v>6335</v>
      </c>
      <c r="I9" s="3">
        <v>302</v>
      </c>
    </row>
    <row r="10" spans="1:9" x14ac:dyDescent="0.25">
      <c r="A10" s="27"/>
      <c r="B10" s="15">
        <v>134</v>
      </c>
      <c r="C10" s="3">
        <v>154</v>
      </c>
      <c r="D10" s="3">
        <v>507</v>
      </c>
      <c r="E10" s="3">
        <v>655</v>
      </c>
      <c r="F10" s="3">
        <v>188</v>
      </c>
      <c r="G10" s="3">
        <v>61</v>
      </c>
      <c r="H10" s="3">
        <v>6338</v>
      </c>
      <c r="I10" s="3">
        <v>388</v>
      </c>
    </row>
    <row r="11" spans="1:9" x14ac:dyDescent="0.25">
      <c r="A11" s="27"/>
      <c r="B11" s="15">
        <v>183</v>
      </c>
      <c r="C11" s="3">
        <v>164</v>
      </c>
      <c r="D11" s="3">
        <v>439</v>
      </c>
      <c r="E11" s="3">
        <v>654</v>
      </c>
      <c r="F11" s="3">
        <v>179</v>
      </c>
      <c r="G11" s="3">
        <v>48</v>
      </c>
      <c r="H11" s="3">
        <v>6330</v>
      </c>
      <c r="I11" s="3">
        <v>284</v>
      </c>
    </row>
    <row r="12" spans="1:9" x14ac:dyDescent="0.25">
      <c r="A12" s="27"/>
      <c r="B12" s="15">
        <v>171</v>
      </c>
      <c r="C12" s="3">
        <v>141</v>
      </c>
      <c r="D12" s="3">
        <v>427</v>
      </c>
      <c r="E12" s="3">
        <v>649</v>
      </c>
      <c r="F12" s="3">
        <v>176</v>
      </c>
      <c r="G12" s="3">
        <v>57</v>
      </c>
      <c r="H12" s="3">
        <v>6327</v>
      </c>
      <c r="I12" s="3">
        <v>180</v>
      </c>
    </row>
    <row r="13" spans="1:9" x14ac:dyDescent="0.25">
      <c r="A13" s="27"/>
      <c r="B13" s="15">
        <v>180</v>
      </c>
      <c r="C13" s="3">
        <v>170</v>
      </c>
      <c r="D13" s="3">
        <v>476</v>
      </c>
      <c r="E13" s="3">
        <v>610</v>
      </c>
      <c r="F13" s="3">
        <v>151</v>
      </c>
      <c r="G13" s="3">
        <v>66</v>
      </c>
      <c r="H13" s="3">
        <v>6326</v>
      </c>
      <c r="I13" s="3">
        <v>190</v>
      </c>
    </row>
    <row r="14" spans="1:9" x14ac:dyDescent="0.25">
      <c r="A14" s="27"/>
      <c r="B14" s="15">
        <v>139</v>
      </c>
      <c r="C14" s="3">
        <v>134</v>
      </c>
      <c r="D14" s="3">
        <v>486</v>
      </c>
      <c r="E14" s="3">
        <v>661</v>
      </c>
      <c r="F14" s="3">
        <v>165</v>
      </c>
      <c r="G14" s="3">
        <v>79</v>
      </c>
      <c r="H14" s="3">
        <v>6320</v>
      </c>
      <c r="I14" s="3">
        <v>288</v>
      </c>
    </row>
    <row r="15" spans="1:9" x14ac:dyDescent="0.25">
      <c r="A15" s="27"/>
      <c r="B15" s="18"/>
      <c r="C15" s="19"/>
      <c r="D15" s="19"/>
      <c r="E15" s="19"/>
      <c r="F15" s="13" t="s">
        <v>19</v>
      </c>
      <c r="G15" s="19"/>
      <c r="H15" s="19"/>
      <c r="I15" s="19"/>
    </row>
    <row r="16" spans="1:9" x14ac:dyDescent="0.25">
      <c r="A16" s="28"/>
      <c r="B16" s="16">
        <f>(B4+B5+B6+B7+B8+B9+B10+B11+B12+B13+B14)/11</f>
        <v>153</v>
      </c>
      <c r="C16" s="2">
        <f t="shared" ref="C16:I16" si="0">(C4+C5+C6+C7+C8+C9+C10+C11+C12+C13+C14)/11</f>
        <v>143.36363636363637</v>
      </c>
      <c r="D16" s="2">
        <f t="shared" si="0"/>
        <v>478</v>
      </c>
      <c r="E16" s="2">
        <f t="shared" si="0"/>
        <v>641.81818181818187</v>
      </c>
      <c r="F16" s="2">
        <f t="shared" si="0"/>
        <v>163</v>
      </c>
      <c r="G16" s="2">
        <f t="shared" si="0"/>
        <v>60.18181818181818</v>
      </c>
      <c r="H16" s="2">
        <f t="shared" si="0"/>
        <v>6325.181818181818</v>
      </c>
      <c r="I16" s="2">
        <f t="shared" si="0"/>
        <v>304.81818181818181</v>
      </c>
    </row>
    <row r="17" spans="1:9" x14ac:dyDescent="0.25">
      <c r="A17" s="2" t="s">
        <v>23</v>
      </c>
      <c r="B17" s="2">
        <f>MAX(B4:B14)</f>
        <v>183</v>
      </c>
      <c r="C17" s="2">
        <f t="shared" ref="C17:I17" si="1">MAX(C4:C14)</f>
        <v>170</v>
      </c>
      <c r="D17" s="2">
        <f t="shared" si="1"/>
        <v>510</v>
      </c>
      <c r="E17" s="2">
        <f t="shared" si="1"/>
        <v>683</v>
      </c>
      <c r="F17" s="17">
        <f t="shared" si="1"/>
        <v>202</v>
      </c>
      <c r="G17" s="2">
        <f t="shared" si="1"/>
        <v>79</v>
      </c>
      <c r="H17" s="2">
        <f t="shared" si="1"/>
        <v>6338</v>
      </c>
      <c r="I17" s="2">
        <f t="shared" si="1"/>
        <v>462</v>
      </c>
    </row>
    <row r="18" spans="1:9" x14ac:dyDescent="0.25">
      <c r="A18" s="2" t="s">
        <v>24</v>
      </c>
      <c r="B18" s="2">
        <f>MIN(B4:B14)</f>
        <v>134</v>
      </c>
      <c r="C18" s="2">
        <f t="shared" ref="C18:I18" si="2">MIN(C4:C14)</f>
        <v>129</v>
      </c>
      <c r="D18" s="20">
        <f t="shared" si="2"/>
        <v>427</v>
      </c>
      <c r="E18" s="2">
        <f t="shared" si="2"/>
        <v>610</v>
      </c>
      <c r="F18" s="2">
        <f t="shared" si="2"/>
        <v>131</v>
      </c>
      <c r="G18" s="2">
        <f t="shared" si="2"/>
        <v>42</v>
      </c>
      <c r="H18" s="2">
        <f t="shared" si="2"/>
        <v>6316</v>
      </c>
      <c r="I18" s="2">
        <f t="shared" si="2"/>
        <v>180</v>
      </c>
    </row>
    <row r="21" spans="1:9" x14ac:dyDescent="0.25">
      <c r="A21" t="s">
        <v>25</v>
      </c>
      <c r="B21">
        <f>D18</f>
        <v>427</v>
      </c>
      <c r="C21">
        <f>I17</f>
        <v>462</v>
      </c>
    </row>
    <row r="22" spans="1:9" x14ac:dyDescent="0.25">
      <c r="A22" t="s">
        <v>26</v>
      </c>
      <c r="B22">
        <v>2500</v>
      </c>
    </row>
    <row r="23" spans="1:9" x14ac:dyDescent="0.25">
      <c r="A23" t="s">
        <v>27</v>
      </c>
      <c r="B23">
        <v>1100</v>
      </c>
    </row>
  </sheetData>
  <mergeCells count="2">
    <mergeCell ref="A3:A16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32" t="s">
        <v>3</v>
      </c>
      <c r="B3" s="32"/>
      <c r="C3" s="32"/>
      <c r="D3" s="32"/>
      <c r="E3" s="32"/>
      <c r="F3" s="32"/>
      <c r="H3" s="32" t="s">
        <v>6</v>
      </c>
      <c r="I3" s="32"/>
      <c r="J3" s="32"/>
      <c r="K3" s="32"/>
      <c r="L3" s="32"/>
      <c r="M3" s="32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7" workbookViewId="0">
      <selection activeCell="G11" sqref="G11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25" workbookViewId="0">
      <selection activeCell="I6" sqref="I6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29" t="s">
        <v>11</v>
      </c>
      <c r="D5" s="30"/>
      <c r="E5" s="30"/>
      <c r="F5" s="30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29" t="s">
        <v>11</v>
      </c>
      <c r="D13" s="30"/>
      <c r="E13" s="30"/>
      <c r="F13" s="30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29" t="s">
        <v>11</v>
      </c>
      <c r="D21" s="30"/>
      <c r="E21" s="30"/>
      <c r="F21" s="30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29" t="s">
        <v>11</v>
      </c>
      <c r="D30" s="30"/>
      <c r="E30" s="30"/>
      <c r="F30" s="30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2"/>
  <sheetViews>
    <sheetView workbookViewId="0">
      <selection activeCell="B5" sqref="B5:F8"/>
    </sheetView>
  </sheetViews>
  <sheetFormatPr baseColWidth="10" defaultRowHeight="15" x14ac:dyDescent="0.25"/>
  <cols>
    <col min="2" max="2" width="14.7109375" customWidth="1"/>
  </cols>
  <sheetData>
    <row r="5" spans="2:10" x14ac:dyDescent="0.25">
      <c r="B5" s="12" t="s">
        <v>10</v>
      </c>
      <c r="C5" s="29" t="s">
        <v>11</v>
      </c>
      <c r="D5" s="30"/>
      <c r="E5" s="30"/>
      <c r="F5" s="30"/>
      <c r="G5" s="12" t="s">
        <v>7</v>
      </c>
      <c r="H5" s="12" t="s">
        <v>13</v>
      </c>
      <c r="I5" s="12" t="s">
        <v>12</v>
      </c>
    </row>
    <row r="6" spans="2:10" x14ac:dyDescent="0.25">
      <c r="B6" s="3">
        <v>240</v>
      </c>
      <c r="C6" s="3">
        <v>14268</v>
      </c>
      <c r="D6" s="3">
        <v>14155</v>
      </c>
      <c r="E6" s="3">
        <v>14319</v>
      </c>
      <c r="F6" s="9">
        <v>14384</v>
      </c>
      <c r="G6" s="3">
        <f>(C6+D6+E6+F6)/4</f>
        <v>14281.5</v>
      </c>
      <c r="H6" s="2">
        <f>(-0.3671*G6)+5485.9</f>
        <v>243.16135000000031</v>
      </c>
      <c r="I6" s="2">
        <f>((B6-H6)/B6)*100</f>
        <v>-1.3172291666667966</v>
      </c>
    </row>
    <row r="7" spans="2:10" x14ac:dyDescent="0.25">
      <c r="B7" s="3">
        <v>180</v>
      </c>
      <c r="C7" s="3">
        <v>14474</v>
      </c>
      <c r="D7" s="3">
        <v>14539</v>
      </c>
      <c r="E7" s="3">
        <v>14350</v>
      </c>
      <c r="F7" s="9">
        <v>14566</v>
      </c>
      <c r="G7" s="3">
        <f t="shared" ref="G7:G8" si="0">(C7+D7+E7+F7)/4</f>
        <v>14482.25</v>
      </c>
      <c r="H7" s="2">
        <f t="shared" ref="H7:H8" si="1">(-0.3671*G7)+5485.9</f>
        <v>169.46602499999972</v>
      </c>
      <c r="I7" s="2">
        <f t="shared" ref="I7:I8" si="2">((B7-H7)/B7)*100</f>
        <v>5.8522083333334907</v>
      </c>
    </row>
    <row r="8" spans="2:10" x14ac:dyDescent="0.25">
      <c r="B8" s="3">
        <v>120</v>
      </c>
      <c r="C8" s="3">
        <v>14694</v>
      </c>
      <c r="D8" s="3">
        <v>14576</v>
      </c>
      <c r="E8" s="3">
        <v>14530</v>
      </c>
      <c r="F8" s="9">
        <v>14606</v>
      </c>
      <c r="G8" s="3">
        <f t="shared" si="0"/>
        <v>14601.5</v>
      </c>
      <c r="H8" s="2">
        <f t="shared" si="1"/>
        <v>125.68934999999965</v>
      </c>
      <c r="I8" s="2">
        <f t="shared" si="2"/>
        <v>-4.741124999999708</v>
      </c>
    </row>
    <row r="9" spans="2:10" x14ac:dyDescent="0.25">
      <c r="J9">
        <v>14181</v>
      </c>
    </row>
    <row r="12" spans="2:10" x14ac:dyDescent="0.25">
      <c r="J12">
        <v>14229</v>
      </c>
    </row>
    <row r="13" spans="2:10" x14ac:dyDescent="0.25">
      <c r="B13" s="12" t="s">
        <v>10</v>
      </c>
      <c r="C13" s="29" t="s">
        <v>11</v>
      </c>
      <c r="D13" s="30"/>
      <c r="E13" s="30"/>
      <c r="F13" s="30"/>
      <c r="G13" s="12" t="s">
        <v>7</v>
      </c>
      <c r="H13" s="12" t="s">
        <v>13</v>
      </c>
      <c r="I13" s="12" t="s">
        <v>12</v>
      </c>
    </row>
    <row r="14" spans="2:10" x14ac:dyDescent="0.25">
      <c r="B14" s="3">
        <v>530</v>
      </c>
      <c r="C14" s="3">
        <v>13992</v>
      </c>
      <c r="D14" s="3">
        <v>14029</v>
      </c>
      <c r="E14" s="3">
        <v>13986</v>
      </c>
      <c r="F14" s="9">
        <v>14002</v>
      </c>
      <c r="G14" s="3">
        <f>(C14+D14+E14+F14)/4</f>
        <v>14002.25</v>
      </c>
      <c r="H14" s="2">
        <f>(-1.143*G14)+16544</f>
        <v>539.42824999999903</v>
      </c>
      <c r="I14" s="2">
        <f>((B14-H14)/B14)*100</f>
        <v>-1.7789150943394387</v>
      </c>
    </row>
    <row r="15" spans="2:10" x14ac:dyDescent="0.25">
      <c r="B15" s="3">
        <v>470</v>
      </c>
      <c r="C15" s="3">
        <v>14078</v>
      </c>
      <c r="D15" s="3">
        <v>14085</v>
      </c>
      <c r="E15" s="3">
        <v>14106</v>
      </c>
      <c r="F15" s="9">
        <v>14068</v>
      </c>
      <c r="G15" s="3">
        <f t="shared" ref="G15:G16" si="3">(C15+D15+E15+F15)/4</f>
        <v>14084.25</v>
      </c>
      <c r="H15" s="2">
        <f t="shared" ref="H15:H16" si="4">(-1.143*G15)+16544</f>
        <v>445.70225000000028</v>
      </c>
      <c r="I15" s="2">
        <f t="shared" ref="I15:I16" si="5">((B15-H15)/B15)*100</f>
        <v>5.1697340425531326</v>
      </c>
    </row>
    <row r="16" spans="2:10" x14ac:dyDescent="0.25">
      <c r="B16" s="3">
        <v>360</v>
      </c>
      <c r="C16" s="3">
        <v>14196</v>
      </c>
      <c r="D16" s="3">
        <v>14081</v>
      </c>
      <c r="E16" s="3">
        <v>14112</v>
      </c>
      <c r="F16" s="9">
        <v>14205</v>
      </c>
      <c r="G16" s="3">
        <f t="shared" si="3"/>
        <v>14148.5</v>
      </c>
      <c r="H16" s="2">
        <f t="shared" si="4"/>
        <v>372.26449999999932</v>
      </c>
      <c r="I16" s="2">
        <f t="shared" si="5"/>
        <v>-3.406805555555366</v>
      </c>
    </row>
    <row r="17" spans="2:10" x14ac:dyDescent="0.25">
      <c r="J17">
        <v>13984</v>
      </c>
    </row>
    <row r="20" spans="2:10" x14ac:dyDescent="0.25">
      <c r="J20">
        <v>13963</v>
      </c>
    </row>
    <row r="21" spans="2:10" x14ac:dyDescent="0.25">
      <c r="B21" s="12" t="s">
        <v>10</v>
      </c>
      <c r="C21" s="29" t="s">
        <v>11</v>
      </c>
      <c r="D21" s="30"/>
      <c r="E21" s="30"/>
      <c r="F21" s="30"/>
      <c r="G21" s="12" t="s">
        <v>7</v>
      </c>
      <c r="H21" s="12" t="s">
        <v>13</v>
      </c>
      <c r="I21" s="12" t="s">
        <v>12</v>
      </c>
    </row>
    <row r="22" spans="2:10" x14ac:dyDescent="0.25">
      <c r="B22" s="3">
        <v>710</v>
      </c>
      <c r="C22" s="25">
        <v>13795</v>
      </c>
      <c r="D22" s="25">
        <v>13791</v>
      </c>
      <c r="E22" s="25">
        <v>13696</v>
      </c>
      <c r="F22" s="9">
        <v>13817</v>
      </c>
      <c r="G22" s="3">
        <f>(C22+D22+E22+F22)/4</f>
        <v>13774.75</v>
      </c>
      <c r="H22" s="2">
        <f>(-0.7933*G22)+11637</f>
        <v>709.49082500000077</v>
      </c>
      <c r="I22" s="2">
        <f>((B22-H22)/B22)*100</f>
        <v>7.171478873228615E-2</v>
      </c>
    </row>
    <row r="23" spans="2:10" x14ac:dyDescent="0.25">
      <c r="B23" s="3">
        <v>650</v>
      </c>
      <c r="C23" s="3">
        <v>13867</v>
      </c>
      <c r="D23" s="3">
        <v>13898</v>
      </c>
      <c r="E23" s="3">
        <v>13803</v>
      </c>
      <c r="F23" s="9">
        <v>13827</v>
      </c>
      <c r="G23" s="3">
        <f t="shared" ref="G23:G24" si="6">(C23+D23+E23+F23)/4</f>
        <v>13848.75</v>
      </c>
      <c r="H23" s="2">
        <f t="shared" ref="H23:H24" si="7">(-0.7933*G23)+11637</f>
        <v>650.78662500000064</v>
      </c>
      <c r="I23" s="2">
        <f t="shared" ref="I23:I24" si="8">((B23-H23)/B23)*100</f>
        <v>-0.12101923076932929</v>
      </c>
    </row>
    <row r="24" spans="2:10" x14ac:dyDescent="0.25">
      <c r="B24" s="3">
        <v>590</v>
      </c>
      <c r="C24" s="3">
        <v>13961</v>
      </c>
      <c r="D24" s="3">
        <v>13988</v>
      </c>
      <c r="E24" s="3">
        <v>13865</v>
      </c>
      <c r="F24" s="9">
        <v>13890</v>
      </c>
      <c r="G24" s="3">
        <f t="shared" si="6"/>
        <v>13926</v>
      </c>
      <c r="H24" s="2">
        <f t="shared" si="7"/>
        <v>589.5041999999994</v>
      </c>
      <c r="I24" s="2">
        <f t="shared" si="8"/>
        <v>8.4033898305186358E-2</v>
      </c>
    </row>
    <row r="25" spans="2:10" x14ac:dyDescent="0.25">
      <c r="J25">
        <v>13711</v>
      </c>
    </row>
    <row r="26" spans="2:10" x14ac:dyDescent="0.25">
      <c r="C26" s="25"/>
      <c r="D26" s="25"/>
      <c r="E26" s="25"/>
    </row>
    <row r="28" spans="2:10" x14ac:dyDescent="0.25">
      <c r="J28">
        <v>13816</v>
      </c>
    </row>
    <row r="29" spans="2:10" x14ac:dyDescent="0.25">
      <c r="B29" s="12" t="s">
        <v>10</v>
      </c>
      <c r="C29" s="29" t="s">
        <v>11</v>
      </c>
      <c r="D29" s="30"/>
      <c r="E29" s="30"/>
      <c r="F29" s="30"/>
      <c r="G29" s="12" t="s">
        <v>7</v>
      </c>
      <c r="H29" s="12" t="s">
        <v>13</v>
      </c>
      <c r="I29" s="12" t="s">
        <v>12</v>
      </c>
    </row>
    <row r="30" spans="2:10" x14ac:dyDescent="0.25">
      <c r="B30" s="3">
        <v>1000</v>
      </c>
      <c r="C30" s="3">
        <v>13330</v>
      </c>
      <c r="D30" s="3">
        <v>13367</v>
      </c>
      <c r="E30" s="3">
        <v>13274</v>
      </c>
      <c r="F30" s="9">
        <v>13260</v>
      </c>
      <c r="G30" s="3">
        <f>(C30+D30+E30+F30)/4</f>
        <v>13307.75</v>
      </c>
      <c r="H30" s="2">
        <f>(-0.4906*G30)+7538.4</f>
        <v>1009.6178499999996</v>
      </c>
      <c r="I30" s="2">
        <f>((B30-H30)/B30)*100</f>
        <v>-0.96178499999996347</v>
      </c>
    </row>
    <row r="31" spans="2:10" x14ac:dyDescent="0.25">
      <c r="B31" s="3">
        <v>940</v>
      </c>
      <c r="C31" s="3">
        <v>13490</v>
      </c>
      <c r="D31" s="3">
        <v>13520</v>
      </c>
      <c r="E31" s="3">
        <v>13518</v>
      </c>
      <c r="F31" s="9">
        <v>13442</v>
      </c>
      <c r="G31" s="3">
        <f t="shared" ref="G31:G32" si="9">(C31+D31+E31+F31)/4</f>
        <v>13492.5</v>
      </c>
      <c r="H31" s="2">
        <f t="shared" ref="H31:H32" si="10">(-0.4906*G31)+7538.4</f>
        <v>918.97949999999946</v>
      </c>
      <c r="I31" s="2">
        <f t="shared" ref="I31:I32" si="11">((B31-H31)/B31)*100</f>
        <v>2.2362234042553766</v>
      </c>
    </row>
    <row r="32" spans="2:10" x14ac:dyDescent="0.25">
      <c r="B32" s="3">
        <v>830</v>
      </c>
      <c r="C32" s="3">
        <v>13696</v>
      </c>
      <c r="D32" s="3">
        <v>13637</v>
      </c>
      <c r="E32" s="3">
        <v>13675</v>
      </c>
      <c r="F32" s="9">
        <v>13596</v>
      </c>
      <c r="G32" s="3">
        <f t="shared" si="9"/>
        <v>13651</v>
      </c>
      <c r="H32" s="2">
        <f t="shared" si="10"/>
        <v>841.21939999999995</v>
      </c>
      <c r="I32" s="2">
        <f t="shared" si="11"/>
        <v>-1.3517349397590301</v>
      </c>
    </row>
  </sheetData>
  <mergeCells count="4">
    <mergeCell ref="C5:F5"/>
    <mergeCell ref="C13:F13"/>
    <mergeCell ref="C21:F21"/>
    <mergeCell ref="C29:F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6"/>
  <sheetViews>
    <sheetView tabSelected="1" topLeftCell="A5" workbookViewId="0">
      <selection activeCell="G18" sqref="G18"/>
    </sheetView>
  </sheetViews>
  <sheetFormatPr baseColWidth="10" defaultRowHeight="15" x14ac:dyDescent="0.25"/>
  <cols>
    <col min="2" max="2" width="14.28515625" customWidth="1"/>
  </cols>
  <sheetData>
    <row r="5" spans="2:11" x14ac:dyDescent="0.25">
      <c r="B5" s="21" t="s">
        <v>10</v>
      </c>
      <c r="C5" s="22">
        <v>100</v>
      </c>
      <c r="D5" s="23">
        <v>150</v>
      </c>
      <c r="E5" s="24">
        <v>200</v>
      </c>
      <c r="F5" s="24">
        <v>250</v>
      </c>
      <c r="H5" s="34">
        <v>300</v>
      </c>
      <c r="I5" s="21">
        <v>350</v>
      </c>
      <c r="J5" s="21">
        <v>400</v>
      </c>
      <c r="K5" s="21">
        <v>500</v>
      </c>
    </row>
    <row r="6" spans="2:11" x14ac:dyDescent="0.25">
      <c r="B6" s="33" t="s">
        <v>11</v>
      </c>
      <c r="C6" s="3">
        <v>19957</v>
      </c>
      <c r="D6" s="3">
        <v>19954</v>
      </c>
      <c r="E6" s="3">
        <v>14224</v>
      </c>
      <c r="F6" s="3">
        <v>14139</v>
      </c>
      <c r="H6" s="3">
        <v>14173</v>
      </c>
      <c r="I6" s="3"/>
      <c r="J6" s="3"/>
      <c r="K6" s="3"/>
    </row>
    <row r="7" spans="2:11" x14ac:dyDescent="0.25">
      <c r="B7" s="33"/>
      <c r="C7" s="3">
        <v>19960</v>
      </c>
      <c r="D7" s="3">
        <v>19947</v>
      </c>
      <c r="E7" s="3">
        <v>14247</v>
      </c>
      <c r="F7" s="3">
        <v>14132</v>
      </c>
      <c r="H7" s="3">
        <v>14214</v>
      </c>
      <c r="I7" s="3"/>
      <c r="J7" s="3"/>
      <c r="K7" s="3"/>
    </row>
    <row r="8" spans="2:11" x14ac:dyDescent="0.25">
      <c r="B8" s="33"/>
      <c r="C8" s="3">
        <v>19968</v>
      </c>
      <c r="D8" s="3">
        <v>19955</v>
      </c>
      <c r="E8" s="3">
        <v>14168</v>
      </c>
      <c r="F8" s="3">
        <v>14122</v>
      </c>
      <c r="H8" s="3">
        <v>14176</v>
      </c>
      <c r="I8" s="3"/>
      <c r="J8" s="3"/>
      <c r="K8" s="3"/>
    </row>
    <row r="9" spans="2:11" x14ac:dyDescent="0.25">
      <c r="B9" s="33"/>
      <c r="C9" s="3">
        <v>19978</v>
      </c>
      <c r="D9" s="3">
        <v>19916</v>
      </c>
      <c r="E9" s="3">
        <v>14268</v>
      </c>
      <c r="F9" s="3">
        <v>14424</v>
      </c>
      <c r="H9" s="3">
        <v>14152</v>
      </c>
      <c r="I9" s="3"/>
      <c r="J9" s="3"/>
      <c r="K9" s="3"/>
    </row>
    <row r="10" spans="2:11" x14ac:dyDescent="0.25">
      <c r="B10" s="33"/>
      <c r="C10" s="3">
        <v>19888</v>
      </c>
      <c r="D10" s="3">
        <v>19953</v>
      </c>
      <c r="E10" s="3">
        <v>14145</v>
      </c>
      <c r="F10" s="3">
        <v>14118</v>
      </c>
      <c r="H10" s="3">
        <v>14185</v>
      </c>
      <c r="I10" s="3"/>
      <c r="J10" s="3"/>
      <c r="K10" s="3"/>
    </row>
    <row r="11" spans="2:11" x14ac:dyDescent="0.25">
      <c r="B11" s="33"/>
      <c r="C11" s="3">
        <v>19970</v>
      </c>
      <c r="D11" s="3">
        <v>19961</v>
      </c>
      <c r="E11" s="3">
        <v>14476</v>
      </c>
      <c r="F11" s="3">
        <v>14143</v>
      </c>
      <c r="H11" s="3">
        <v>14561</v>
      </c>
      <c r="I11" s="3"/>
      <c r="J11" s="3"/>
      <c r="K11" s="3"/>
    </row>
    <row r="12" spans="2:11" x14ac:dyDescent="0.25">
      <c r="B12" s="33"/>
      <c r="C12" s="3">
        <v>19946</v>
      </c>
      <c r="D12" s="3">
        <v>19974</v>
      </c>
      <c r="E12" s="3">
        <v>14175</v>
      </c>
      <c r="F12" s="3">
        <v>14141</v>
      </c>
      <c r="H12" s="3">
        <v>14217</v>
      </c>
      <c r="I12" s="3"/>
      <c r="J12" s="3"/>
      <c r="K12" s="3"/>
    </row>
    <row r="13" spans="2:11" x14ac:dyDescent="0.25">
      <c r="B13" s="33"/>
      <c r="C13" s="3">
        <v>19969</v>
      </c>
      <c r="D13" s="3">
        <v>19973</v>
      </c>
      <c r="E13" s="3">
        <v>14236</v>
      </c>
      <c r="F13" s="3">
        <v>14184</v>
      </c>
      <c r="H13" s="3">
        <v>14287</v>
      </c>
      <c r="I13" s="3"/>
      <c r="J13" s="3"/>
      <c r="K13" s="3"/>
    </row>
    <row r="14" spans="2:11" x14ac:dyDescent="0.25">
      <c r="B14" s="33"/>
      <c r="C14" s="3">
        <v>19977</v>
      </c>
      <c r="D14" s="3">
        <v>19889</v>
      </c>
      <c r="E14" s="3">
        <v>14196</v>
      </c>
      <c r="F14" s="3">
        <v>14196</v>
      </c>
      <c r="H14" s="3">
        <v>14100</v>
      </c>
      <c r="I14" s="3"/>
      <c r="J14" s="3"/>
      <c r="K14" s="3"/>
    </row>
    <row r="15" spans="2:11" x14ac:dyDescent="0.25">
      <c r="B15" s="33"/>
      <c r="C15" s="3">
        <v>19894</v>
      </c>
      <c r="D15" s="3">
        <v>19962</v>
      </c>
      <c r="E15" s="3">
        <v>14105</v>
      </c>
      <c r="F15" s="3">
        <v>14238</v>
      </c>
      <c r="H15" s="3">
        <v>14184</v>
      </c>
      <c r="I15" s="3"/>
      <c r="J15" s="3"/>
      <c r="K15" s="3"/>
    </row>
    <row r="16" spans="2:11" x14ac:dyDescent="0.25">
      <c r="B16" s="33"/>
      <c r="C16" s="3">
        <v>19973</v>
      </c>
      <c r="D16" s="3">
        <v>19882</v>
      </c>
      <c r="E16" s="3">
        <v>14270</v>
      </c>
      <c r="F16" s="3">
        <v>14186</v>
      </c>
      <c r="H16" s="3">
        <v>14155</v>
      </c>
      <c r="I16" s="3"/>
      <c r="J16" s="3"/>
      <c r="K16" s="3"/>
    </row>
    <row r="17" spans="2:11" x14ac:dyDescent="0.25">
      <c r="B17" s="33"/>
      <c r="C17" s="3">
        <v>19959</v>
      </c>
      <c r="D17" s="3">
        <v>19968</v>
      </c>
      <c r="E17" s="3">
        <v>14304</v>
      </c>
      <c r="F17" s="3">
        <v>14279</v>
      </c>
      <c r="H17" s="3">
        <v>14166</v>
      </c>
      <c r="I17" s="3"/>
      <c r="J17" s="3"/>
      <c r="K17" s="3"/>
    </row>
    <row r="18" spans="2:11" x14ac:dyDescent="0.25">
      <c r="B18" s="33"/>
      <c r="C18" s="3">
        <v>19971</v>
      </c>
      <c r="D18" s="3">
        <v>19968</v>
      </c>
      <c r="E18" s="3">
        <v>14251</v>
      </c>
      <c r="F18" s="3">
        <v>14279</v>
      </c>
      <c r="H18" s="3">
        <v>14149</v>
      </c>
      <c r="I18" s="3"/>
      <c r="J18" s="3"/>
      <c r="K18" s="3"/>
    </row>
    <row r="19" spans="2:11" x14ac:dyDescent="0.25">
      <c r="B19" s="33"/>
      <c r="C19" s="3">
        <v>19946</v>
      </c>
      <c r="D19" s="3">
        <v>19969</v>
      </c>
      <c r="E19" s="3">
        <v>14223</v>
      </c>
      <c r="F19" s="3">
        <v>14286</v>
      </c>
      <c r="H19" s="3">
        <v>14266</v>
      </c>
      <c r="I19" s="3"/>
      <c r="J19" s="3"/>
      <c r="K19" s="3"/>
    </row>
    <row r="20" spans="2:11" x14ac:dyDescent="0.25">
      <c r="B20" s="33"/>
      <c r="C20" s="3">
        <v>19906</v>
      </c>
      <c r="D20" s="3">
        <v>19953</v>
      </c>
      <c r="E20" s="3">
        <v>14189</v>
      </c>
      <c r="F20" s="3">
        <v>14174</v>
      </c>
      <c r="H20" s="3">
        <v>14193</v>
      </c>
      <c r="I20" s="3"/>
      <c r="J20" s="3"/>
      <c r="K20" s="3"/>
    </row>
    <row r="21" spans="2:11" x14ac:dyDescent="0.25">
      <c r="B21" s="33"/>
      <c r="C21" s="3">
        <v>19978</v>
      </c>
      <c r="D21" s="3">
        <v>19914</v>
      </c>
      <c r="E21" s="3">
        <v>14237</v>
      </c>
      <c r="F21" s="3">
        <v>14179</v>
      </c>
      <c r="H21" s="3">
        <v>14271</v>
      </c>
      <c r="I21" s="3"/>
      <c r="J21" s="3"/>
      <c r="K21" s="3"/>
    </row>
    <row r="22" spans="2:11" x14ac:dyDescent="0.25">
      <c r="B22" s="33"/>
      <c r="C22" s="3">
        <v>19952</v>
      </c>
      <c r="D22" s="3">
        <v>19967</v>
      </c>
      <c r="E22" s="3">
        <v>14120</v>
      </c>
      <c r="F22" s="3">
        <v>14210</v>
      </c>
      <c r="H22" s="3">
        <v>14229</v>
      </c>
      <c r="I22" s="3"/>
      <c r="J22" s="3"/>
      <c r="K22" s="3"/>
    </row>
    <row r="23" spans="2:11" x14ac:dyDescent="0.25">
      <c r="B23" s="33"/>
      <c r="C23" s="3">
        <v>20001</v>
      </c>
      <c r="D23" s="3">
        <v>19942</v>
      </c>
      <c r="E23" s="3">
        <v>14252</v>
      </c>
      <c r="F23" s="3">
        <v>14144</v>
      </c>
      <c r="H23" s="3">
        <v>14232</v>
      </c>
      <c r="I23" s="3"/>
      <c r="J23" s="3"/>
      <c r="K23" s="3"/>
    </row>
    <row r="24" spans="2:11" x14ac:dyDescent="0.25">
      <c r="B24" s="33"/>
      <c r="C24" s="3">
        <v>19956</v>
      </c>
      <c r="D24" s="3">
        <v>19938</v>
      </c>
      <c r="E24" s="3">
        <v>14128</v>
      </c>
      <c r="F24" s="3">
        <v>14122</v>
      </c>
      <c r="H24" s="3">
        <v>14168</v>
      </c>
      <c r="I24" s="3"/>
      <c r="J24" s="3"/>
      <c r="K24" s="3"/>
    </row>
    <row r="25" spans="2:11" x14ac:dyDescent="0.25">
      <c r="B25" s="33"/>
      <c r="C25" s="3">
        <v>19889</v>
      </c>
      <c r="D25" s="3">
        <v>19986</v>
      </c>
      <c r="E25" s="3">
        <v>14199</v>
      </c>
      <c r="F25" s="3">
        <v>14144</v>
      </c>
      <c r="H25" s="3">
        <v>14172</v>
      </c>
      <c r="I25" s="3"/>
      <c r="J25" s="3"/>
      <c r="K25" s="3"/>
    </row>
    <row r="26" spans="2:11" x14ac:dyDescent="0.25">
      <c r="B26" s="21" t="s">
        <v>28</v>
      </c>
      <c r="C26" s="2">
        <f>(C6+C7+C8+C9+C10+C11+C12+C13+C14+C15+C16+C17+C18+C19+C20+C21+C22+C23+C24+C25)/20</f>
        <v>19951.900000000001</v>
      </c>
      <c r="D26" s="2">
        <f>(D6+D7+D8+D9+D10+D11+D12+D13+D14+D15+D16+D17+D18+D19+D20+D21+D22+D23+D24+D25)/20</f>
        <v>19948.55</v>
      </c>
      <c r="E26" s="2">
        <f>(E6+E7+E8+E9+E10+E11+E12+E13+E14+E15+E16+E17+E18+E19+E20+E21+E22+E23+E24+E25)/20</f>
        <v>14220.65</v>
      </c>
      <c r="F26" s="3">
        <f>(F6+F7+F8+F9+F10+F11+F12+F13+F14+F15+F16+F17+F18+F19+F20+F21+F22+F23+F24+F25)/20</f>
        <v>14192</v>
      </c>
    </row>
  </sheetData>
  <mergeCells count="1">
    <mergeCell ref="B6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Hoja1</vt:lpstr>
      <vt:lpstr>Hoja2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2017-11-29T23:21:10Z</dcterms:modified>
</cp:coreProperties>
</file>