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3.0\"/>
    </mc:Choice>
  </mc:AlternateContent>
  <bookViews>
    <workbookView xWindow="0" yWindow="0" windowWidth="20490" windowHeight="7755" activeTab="4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  <sheet name="Hoja6" sheetId="6" r:id="rId6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5" l="1"/>
  <c r="R14" i="5"/>
  <c r="R15" i="5"/>
  <c r="R16" i="5"/>
  <c r="R17" i="5"/>
  <c r="R18" i="5"/>
  <c r="R19" i="5"/>
  <c r="R20" i="5"/>
  <c r="R21" i="5"/>
  <c r="R22" i="5"/>
  <c r="R23" i="5"/>
  <c r="R12" i="5"/>
  <c r="I16" i="4" l="1"/>
  <c r="H16" i="4"/>
  <c r="G16" i="4"/>
  <c r="F16" i="4"/>
  <c r="E16" i="4"/>
  <c r="D16" i="4"/>
  <c r="C16" i="4"/>
  <c r="B16" i="4"/>
  <c r="C26" i="6" l="1"/>
  <c r="C57" i="6"/>
  <c r="C56" i="6"/>
  <c r="C55" i="6"/>
  <c r="C54" i="6"/>
  <c r="C49" i="6"/>
  <c r="C48" i="6"/>
  <c r="O26" i="6"/>
  <c r="C47" i="6"/>
  <c r="N26" i="6"/>
  <c r="C46" i="6"/>
  <c r="C41" i="6"/>
  <c r="C40" i="6"/>
  <c r="C39" i="6"/>
  <c r="C38" i="6"/>
  <c r="C32" i="6"/>
  <c r="C31" i="6"/>
  <c r="C30" i="6"/>
  <c r="C29" i="6"/>
  <c r="U26" i="6"/>
  <c r="T26" i="6"/>
  <c r="S26" i="6"/>
  <c r="R26" i="6"/>
  <c r="P26" i="6"/>
  <c r="K26" i="6"/>
  <c r="M26" i="6"/>
  <c r="I26" i="6"/>
  <c r="J26" i="6"/>
  <c r="H26" i="6"/>
  <c r="F26" i="6"/>
  <c r="D26" i="6" l="1"/>
  <c r="E26" i="6"/>
  <c r="G32" i="5" l="1"/>
  <c r="H32" i="5" s="1"/>
  <c r="G31" i="5"/>
  <c r="G30" i="5"/>
  <c r="G24" i="5"/>
  <c r="H24" i="5" s="1"/>
  <c r="G23" i="5"/>
  <c r="H23" i="5" s="1"/>
  <c r="G22" i="5"/>
  <c r="H22" i="5" s="1"/>
  <c r="G16" i="5"/>
  <c r="H16" i="5" s="1"/>
  <c r="G15" i="5"/>
  <c r="H15" i="5" s="1"/>
  <c r="G14" i="5"/>
  <c r="G8" i="5"/>
  <c r="H8" i="5" s="1"/>
  <c r="G7" i="5"/>
  <c r="H7" i="5" s="1"/>
  <c r="G6" i="5"/>
  <c r="H6" i="5" s="1"/>
  <c r="I24" i="5" l="1"/>
  <c r="I15" i="5"/>
  <c r="I16" i="5"/>
  <c r="H30" i="5"/>
  <c r="I30" i="5" s="1"/>
  <c r="I23" i="5"/>
  <c r="H14" i="5"/>
  <c r="I14" i="5" s="1"/>
  <c r="H31" i="5"/>
  <c r="I31" i="5" s="1"/>
  <c r="I32" i="5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<sst xmlns="http://schemas.openxmlformats.org/spreadsheetml/2006/main" count="94" uniqueCount="41">
  <si>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</si>
  <si>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</si>
  <si>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</si>
  <si>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</si>
  <si>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</si>
  <si>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</si>
  <si>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</si>
  <si>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</si>
  <si>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</si>
  <si>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</si>
  <si>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</si>
  <si>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</si>
  <si>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</si>
  <si>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</si>
  <si>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</si>
  <si>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</si>
  <si>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</si>
  <si>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</si>
  <si>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</si>
  <si>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</si>
  <si>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</si>
  <si>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</si>
  <si>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</si>
  <si>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</si>
  <si>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</si>
  <si>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</si>
  <si>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</si>
  <si>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</si>
  <si>
    <t>Total</t>
  </si>
  <si>
    <t>CURVA 1</t>
  </si>
  <si>
    <t>CURVA 2</t>
  </si>
  <si>
    <t>CURVA 3</t>
  </si>
  <si>
    <t>CURVA 4</t>
  </si>
  <si>
    <t>20076.97</t>
  </si>
  <si>
    <t>20086.38</t>
  </si>
  <si>
    <t>19813.01</t>
  </si>
  <si>
    <t>19832.52</t>
  </si>
  <si>
    <t>19382.31</t>
  </si>
  <si>
    <t>Valor de Farbica</t>
  </si>
  <si>
    <t>Valor Sensado</t>
  </si>
  <si>
    <t>Error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</si>
</sst>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4" xfId="0" applyFont="1" applyFill="1" applyBorder="1"/>
    <xf numFmtId="0" fontId="5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4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5" fillId="5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Bioimpedancia</a:t>
            </a:r>
            <a:r>
              <a:rPr lang="es-CO" baseline="0"/>
              <a:t> vs Porcentaje Placa de Retorno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Impedancia [Ω]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Hoja4!$B$25:$B$27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Hoja4!$C$25:$C$27</c:f>
              <c:numCache>
                <c:formatCode>General</c:formatCode>
                <c:ptCount val="3"/>
                <c:pt idx="0">
                  <c:v>154.4</c:v>
                </c:pt>
                <c:pt idx="1">
                  <c:v>477.2</c:v>
                </c:pt>
                <c:pt idx="2">
                  <c:v>639.9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1703744"/>
        <c:axId val="-841700480"/>
      </c:scatterChart>
      <c:valAx>
        <c:axId val="-8417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Placa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41700480"/>
        <c:crosses val="autoZero"/>
        <c:crossBetween val="midCat"/>
      </c:valAx>
      <c:valAx>
        <c:axId val="-841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Bioimpedancia</a:t>
                </a:r>
                <a:r>
                  <a:rPr lang="es-CO" baseline="0"/>
                  <a:t> [</a:t>
                </a:r>
                <a:r>
                  <a:rPr lang="es-CO" sz="1000" b="1" i="0" u="none" strike="noStrike" baseline="0">
                    <a:effectLst/>
                  </a:rPr>
                  <a:t>Ω</a:t>
                </a:r>
                <a:r>
                  <a:rPr lang="es-CO" baseline="0"/>
                  <a:t>]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417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ser>
          <c:idx val="0"/>
          <c:order val="1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7504"/>
        <c:axId val="-775556416"/>
      </c:scatterChart>
      <c:valAx>
        <c:axId val="-775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6416"/>
        <c:crosses val="autoZero"/>
        <c:crossBetween val="midCat"/>
      </c:valAx>
      <c:valAx>
        <c:axId val="-775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7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928032"/>
        <c:axId val="-774931840"/>
      </c:scatterChart>
      <c:valAx>
        <c:axId val="-7749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31840"/>
        <c:crosses val="autoZero"/>
        <c:crossBetween val="midCat"/>
      </c:valAx>
      <c:valAx>
        <c:axId val="-774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28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930208"/>
        <c:axId val="-774927488"/>
      </c:scatterChart>
      <c:valAx>
        <c:axId val="-7749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27488"/>
        <c:crosses val="autoZero"/>
        <c:crossBetween val="midCat"/>
      </c:valAx>
      <c:valAx>
        <c:axId val="-7749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30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929664"/>
        <c:axId val="-774929120"/>
      </c:scatterChart>
      <c:valAx>
        <c:axId val="-7749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29120"/>
        <c:crosses val="autoZero"/>
        <c:crossBetween val="midCat"/>
      </c:valAx>
      <c:valAx>
        <c:axId val="-7749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49296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Impedancia Sensada vs Impedancia Real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Hoja5!$P$12:$P$23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xVal>
          <c:yVal>
            <c:numRef>
              <c:f>Hoja5!$Q$12:$Q$23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17680"/>
        <c:axId val="-773919312"/>
      </c:scatterChart>
      <c:valAx>
        <c:axId val="-7739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Real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19312"/>
        <c:crosses val="autoZero"/>
        <c:crossBetween val="midCat"/>
      </c:valAx>
      <c:valAx>
        <c:axId val="-773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Sensada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17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50864140317649"/>
                  <c:y val="-0.30956138057413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Hoja6!$C$29:$C$32</c:f>
              <c:numCache>
                <c:formatCode>General</c:formatCode>
                <c:ptCount val="4"/>
                <c:pt idx="0">
                  <c:v>20140.8</c:v>
                </c:pt>
                <c:pt idx="1">
                  <c:v>20120.8</c:v>
                </c:pt>
                <c:pt idx="2">
                  <c:v>20107.45</c:v>
                </c:pt>
                <c:pt idx="3">
                  <c:v>20084.599999999999</c:v>
                </c:pt>
              </c:numCache>
            </c:numRef>
          </c:xVal>
          <c:yVal>
            <c:numRef>
              <c:f>Hoja6!$D$29:$D$32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10064"/>
        <c:axId val="-773923664"/>
      </c:scatterChart>
      <c:valAx>
        <c:axId val="-7739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23664"/>
        <c:crosses val="autoZero"/>
        <c:crossBetween val="midCat"/>
      </c:valAx>
      <c:valAx>
        <c:axId val="-773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1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9863705258281"/>
                  <c:y val="-0.23722243603510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Hoja6!$C$38:$C$41</c:f>
              <c:numCache>
                <c:formatCode>General</c:formatCode>
                <c:ptCount val="4"/>
                <c:pt idx="0">
                  <c:v>20052.2</c:v>
                </c:pt>
                <c:pt idx="1">
                  <c:v>20011.400000000001</c:v>
                </c:pt>
                <c:pt idx="2">
                  <c:v>19950.599999999999</c:v>
                </c:pt>
                <c:pt idx="3">
                  <c:v>19838.099999999999</c:v>
                </c:pt>
              </c:numCache>
            </c:numRef>
          </c:xVal>
          <c:yVal>
            <c:numRef>
              <c:f>Hoja6!$D$38:$D$41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22576"/>
        <c:axId val="-773909520"/>
      </c:scatterChart>
      <c:valAx>
        <c:axId val="-7739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09520"/>
        <c:crosses val="autoZero"/>
        <c:crossBetween val="midCat"/>
      </c:valAx>
      <c:valAx>
        <c:axId val="-7739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4865798810329E-2"/>
                  <c:y val="-0.1222878397337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Hoja6!$C$46:$C$49</c:f>
              <c:numCache>
                <c:formatCode>General</c:formatCode>
                <c:ptCount val="4"/>
                <c:pt idx="0">
                  <c:v>19808.5</c:v>
                </c:pt>
                <c:pt idx="1">
                  <c:v>19663.849999999999</c:v>
                </c:pt>
                <c:pt idx="2">
                  <c:v>19486.5</c:v>
                </c:pt>
                <c:pt idx="3">
                  <c:v>19472.099999999999</c:v>
                </c:pt>
              </c:numCache>
            </c:numRef>
          </c:xVal>
          <c:yVal>
            <c:numRef>
              <c:f>Hoja6!$D$46:$D$49</c:f>
              <c:numCache>
                <c:formatCode>General</c:formatCode>
                <c:ptCount val="4"/>
                <c:pt idx="0">
                  <c:v>550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20944"/>
        <c:axId val="-773920400"/>
      </c:scatterChart>
      <c:valAx>
        <c:axId val="-7739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20400"/>
        <c:crosses val="autoZero"/>
        <c:crossBetween val="midCat"/>
      </c:valAx>
      <c:valAx>
        <c:axId val="-773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3178845586103"/>
                  <c:y val="-0.132745903120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Hoja6!$C$54:$C$57</c:f>
              <c:numCache>
                <c:formatCode>General</c:formatCode>
                <c:ptCount val="4"/>
                <c:pt idx="0">
                  <c:v>19347.45</c:v>
                </c:pt>
                <c:pt idx="1">
                  <c:v>18965.849999999999</c:v>
                </c:pt>
                <c:pt idx="2">
                  <c:v>18418.45</c:v>
                </c:pt>
                <c:pt idx="3">
                  <c:v>17900.349999999999</c:v>
                </c:pt>
              </c:numCache>
            </c:numRef>
          </c:xVal>
          <c:yVal>
            <c:numRef>
              <c:f>Hoja6!$D$54:$D$57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916048"/>
        <c:axId val="-773917136"/>
      </c:scatterChart>
      <c:valAx>
        <c:axId val="-7739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17136"/>
        <c:crosses val="autoZero"/>
        <c:crossBetween val="midCat"/>
      </c:valAx>
      <c:valAx>
        <c:axId val="-773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39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1698848"/>
        <c:axId val="-841698304"/>
      </c:lineChart>
      <c:catAx>
        <c:axId val="-8416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41698304"/>
        <c:crosses val="autoZero"/>
        <c:auto val="1"/>
        <c:lblAlgn val="ctr"/>
        <c:lblOffset val="100"/>
        <c:noMultiLvlLbl val="0"/>
      </c:catAx>
      <c:valAx>
        <c:axId val="-841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41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209696"/>
        <c:axId val="-775561856"/>
      </c:lineChart>
      <c:catAx>
        <c:axId val="-8752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61856"/>
        <c:crosses val="autoZero"/>
        <c:auto val="1"/>
        <c:lblAlgn val="ctr"/>
        <c:lblOffset val="100"/>
        <c:noMultiLvlLbl val="0"/>
      </c:catAx>
      <c:valAx>
        <c:axId val="-775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752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2608"/>
        <c:axId val="-775561312"/>
      </c:scatterChart>
      <c:valAx>
        <c:axId val="-7755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61312"/>
        <c:crosses val="autoZero"/>
        <c:crossBetween val="midCat"/>
      </c:valAx>
      <c:valAx>
        <c:axId val="-775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4240"/>
        <c:axId val="-775552064"/>
      </c:scatterChart>
      <c:valAx>
        <c:axId val="-775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2064"/>
        <c:crosses val="autoZero"/>
        <c:crossBetween val="midCat"/>
      </c:valAx>
      <c:valAx>
        <c:axId val="-775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3152"/>
        <c:axId val="-775550976"/>
      </c:scatterChart>
      <c:valAx>
        <c:axId val="-775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0976"/>
        <c:crosses val="autoZero"/>
        <c:crossBetween val="midCat"/>
      </c:valAx>
      <c:valAx>
        <c:axId val="-7755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0432"/>
        <c:axId val="-775565664"/>
      </c:scatterChart>
      <c:valAx>
        <c:axId val="-7755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65664"/>
        <c:crosses val="autoZero"/>
        <c:crossBetween val="midCat"/>
      </c:valAx>
      <c:valAx>
        <c:axId val="-7755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9680"/>
        <c:axId val="-775558048"/>
      </c:scatterChart>
      <c:valAx>
        <c:axId val="-7755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8048"/>
        <c:crosses val="autoZero"/>
        <c:crossBetween val="midCat"/>
      </c:valAx>
      <c:valAx>
        <c:axId val="-7755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9136"/>
        <c:axId val="-775562944"/>
      </c:scatterChart>
      <c:valAx>
        <c:axId val="-7755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62944"/>
        <c:crosses val="autoZero"/>
        <c:crossBetween val="midCat"/>
      </c:valAx>
      <c:valAx>
        <c:axId val="-775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755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21</xdr:row>
      <xdr:rowOff>166687</xdr:rowOff>
    </xdr:from>
    <xdr:to>
      <xdr:col>5</xdr:col>
      <xdr:colOff>1647825</xdr:colOff>
      <xdr:row>36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685800</xdr:colOff>
      <xdr:row>11</xdr:row>
      <xdr:rowOff>71437</xdr:rowOff>
    </xdr:from>
    <xdr:to>
      <xdr:col>26</xdr:col>
      <xdr:colOff>685800</xdr:colOff>
      <xdr:row>25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26</xdr:row>
      <xdr:rowOff>23812</xdr:rowOff>
    </xdr:from>
    <xdr:to>
      <xdr:col>9</xdr:col>
      <xdr:colOff>714375</xdr:colOff>
      <xdr:row>35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752476</xdr:colOff>
      <xdr:row>35</xdr:row>
      <xdr:rowOff>33338</xdr:rowOff>
    </xdr:from>
    <xdr:to>
      <xdr:col>9</xdr:col>
      <xdr:colOff>714375</xdr:colOff>
      <xdr:row>45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45</xdr:row>
      <xdr:rowOff>14287</xdr:rowOff>
    </xdr:from>
    <xdr:to>
      <xdr:col>9</xdr:col>
      <xdr:colOff>733425</xdr:colOff>
      <xdr:row>55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742951</xdr:colOff>
      <xdr:row>55</xdr:row>
      <xdr:rowOff>23813</xdr:rowOff>
    </xdr:from>
    <xdr:to>
      <xdr:col>9</xdr:col>
      <xdr:colOff>733425</xdr:colOff>
      <xdr:row>65</xdr:row>
      <xdr:rowOff>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7" workbookViewId="0">
      <selection activeCell="B3" sqref="B3:I18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36" t="s">
        <v>14</v>
      </c>
      <c r="B2" s="37"/>
      <c r="C2" s="37"/>
      <c r="D2" s="37"/>
      <c r="E2" s="37"/>
      <c r="F2" s="37"/>
      <c r="G2" s="37"/>
      <c r="H2" s="37"/>
      <c r="I2" s="38"/>
    </row>
    <row r="3" spans="1:9" ht="15.75" x14ac:dyDescent="0.25">
      <c r="A3" s="33"/>
      <c r="B3" s="22" t="s">
        <v>15</v>
      </c>
      <c r="C3" s="23" t="s">
        <v>17</v>
      </c>
      <c r="D3" s="23" t="s">
        <v>16</v>
      </c>
      <c r="E3" s="23" t="s">
        <v>18</v>
      </c>
      <c r="F3" s="23" t="s">
        <v>15</v>
      </c>
      <c r="G3" s="23" t="s">
        <v>20</v>
      </c>
      <c r="H3" s="23" t="s">
        <v>21</v>
      </c>
      <c r="I3" s="23" t="s">
        <v>22</v>
      </c>
    </row>
    <row r="4" spans="1:9" ht="15.75" x14ac:dyDescent="0.25">
      <c r="A4" s="34"/>
      <c r="B4" s="24">
        <v>140</v>
      </c>
      <c r="C4" s="25">
        <v>135</v>
      </c>
      <c r="D4" s="25">
        <v>483</v>
      </c>
      <c r="E4" s="25">
        <v>615</v>
      </c>
      <c r="F4" s="25">
        <v>139</v>
      </c>
      <c r="G4" s="25">
        <v>72</v>
      </c>
      <c r="H4" s="25">
        <v>6318</v>
      </c>
      <c r="I4" s="25">
        <v>335</v>
      </c>
    </row>
    <row r="5" spans="1:9" ht="15.75" x14ac:dyDescent="0.25">
      <c r="A5" s="34"/>
      <c r="B5" s="24">
        <v>163</v>
      </c>
      <c r="C5" s="25">
        <v>131</v>
      </c>
      <c r="D5" s="25">
        <v>472</v>
      </c>
      <c r="E5" s="25">
        <v>651</v>
      </c>
      <c r="F5" s="25">
        <v>131</v>
      </c>
      <c r="G5" s="25">
        <v>67</v>
      </c>
      <c r="H5" s="25">
        <v>6317</v>
      </c>
      <c r="I5" s="25">
        <v>325</v>
      </c>
    </row>
    <row r="6" spans="1:9" ht="15.75" x14ac:dyDescent="0.25">
      <c r="A6" s="34"/>
      <c r="B6" s="24">
        <v>149</v>
      </c>
      <c r="C6" s="25">
        <v>129</v>
      </c>
      <c r="D6" s="25">
        <v>507</v>
      </c>
      <c r="E6" s="25">
        <v>626</v>
      </c>
      <c r="F6" s="25">
        <v>202</v>
      </c>
      <c r="G6" s="25">
        <v>42</v>
      </c>
      <c r="H6" s="25">
        <v>6329</v>
      </c>
      <c r="I6" s="25">
        <v>209</v>
      </c>
    </row>
    <row r="7" spans="1:9" ht="15.75" x14ac:dyDescent="0.25">
      <c r="A7" s="34"/>
      <c r="B7" s="24">
        <v>135</v>
      </c>
      <c r="C7" s="25">
        <v>134</v>
      </c>
      <c r="D7" s="25">
        <v>510</v>
      </c>
      <c r="E7" s="25">
        <v>614</v>
      </c>
      <c r="F7" s="25">
        <v>177</v>
      </c>
      <c r="G7" s="25">
        <v>45</v>
      </c>
      <c r="H7" s="25">
        <v>6321</v>
      </c>
      <c r="I7" s="25">
        <v>390</v>
      </c>
    </row>
    <row r="8" spans="1:9" ht="15.75" x14ac:dyDescent="0.25">
      <c r="A8" s="34"/>
      <c r="B8" s="24">
        <v>149</v>
      </c>
      <c r="C8" s="25">
        <v>134</v>
      </c>
      <c r="D8" s="25">
        <v>459</v>
      </c>
      <c r="E8" s="25">
        <v>683</v>
      </c>
      <c r="F8" s="25">
        <v>140</v>
      </c>
      <c r="G8" s="25">
        <v>60</v>
      </c>
      <c r="H8" s="25">
        <v>6316</v>
      </c>
      <c r="I8" s="25">
        <v>462</v>
      </c>
    </row>
    <row r="9" spans="1:9" ht="15.75" x14ac:dyDescent="0.25">
      <c r="A9" s="34"/>
      <c r="B9" s="24">
        <v>140</v>
      </c>
      <c r="C9" s="25">
        <v>151</v>
      </c>
      <c r="D9" s="25">
        <v>492</v>
      </c>
      <c r="E9" s="25">
        <v>642</v>
      </c>
      <c r="F9" s="25">
        <v>145</v>
      </c>
      <c r="G9" s="25">
        <v>65</v>
      </c>
      <c r="H9" s="25">
        <v>6335</v>
      </c>
      <c r="I9" s="25">
        <v>302</v>
      </c>
    </row>
    <row r="10" spans="1:9" ht="15.75" x14ac:dyDescent="0.25">
      <c r="A10" s="34"/>
      <c r="B10" s="24">
        <v>134</v>
      </c>
      <c r="C10" s="25">
        <v>154</v>
      </c>
      <c r="D10" s="25">
        <v>507</v>
      </c>
      <c r="E10" s="25">
        <v>655</v>
      </c>
      <c r="F10" s="25">
        <v>188</v>
      </c>
      <c r="G10" s="25">
        <v>61</v>
      </c>
      <c r="H10" s="25">
        <v>6338</v>
      </c>
      <c r="I10" s="25">
        <v>388</v>
      </c>
    </row>
    <row r="11" spans="1:9" ht="15.75" x14ac:dyDescent="0.25">
      <c r="A11" s="34"/>
      <c r="B11" s="24">
        <v>183</v>
      </c>
      <c r="C11" s="25">
        <v>164</v>
      </c>
      <c r="D11" s="25">
        <v>439</v>
      </c>
      <c r="E11" s="25">
        <v>654</v>
      </c>
      <c r="F11" s="25">
        <v>179</v>
      </c>
      <c r="G11" s="25">
        <v>48</v>
      </c>
      <c r="H11" s="25">
        <v>6330</v>
      </c>
      <c r="I11" s="25">
        <v>284</v>
      </c>
    </row>
    <row r="12" spans="1:9" ht="15.75" x14ac:dyDescent="0.25">
      <c r="A12" s="34"/>
      <c r="B12" s="24">
        <v>171</v>
      </c>
      <c r="C12" s="25">
        <v>141</v>
      </c>
      <c r="D12" s="25">
        <v>427</v>
      </c>
      <c r="E12" s="25">
        <v>649</v>
      </c>
      <c r="F12" s="25">
        <v>176</v>
      </c>
      <c r="G12" s="25">
        <v>57</v>
      </c>
      <c r="H12" s="25">
        <v>6327</v>
      </c>
      <c r="I12" s="25">
        <v>180</v>
      </c>
    </row>
    <row r="13" spans="1:9" ht="15.75" x14ac:dyDescent="0.25">
      <c r="A13" s="34"/>
      <c r="B13" s="24">
        <v>180</v>
      </c>
      <c r="C13" s="25">
        <v>170</v>
      </c>
      <c r="D13" s="25">
        <v>476</v>
      </c>
      <c r="E13" s="25">
        <v>610</v>
      </c>
      <c r="F13" s="25">
        <v>151</v>
      </c>
      <c r="G13" s="25">
        <v>66</v>
      </c>
      <c r="H13" s="25">
        <v>6326</v>
      </c>
      <c r="I13" s="25">
        <v>190</v>
      </c>
    </row>
    <row r="14" spans="1:9" ht="15.75" x14ac:dyDescent="0.25">
      <c r="A14" s="34"/>
      <c r="B14" s="24">
        <v>139</v>
      </c>
      <c r="C14" s="25">
        <v>134</v>
      </c>
      <c r="D14" s="25">
        <v>486</v>
      </c>
      <c r="E14" s="25">
        <v>661</v>
      </c>
      <c r="F14" s="25">
        <v>165</v>
      </c>
      <c r="G14" s="25">
        <v>79</v>
      </c>
      <c r="H14" s="25">
        <v>6320</v>
      </c>
      <c r="I14" s="25">
        <v>288</v>
      </c>
    </row>
    <row r="15" spans="1:9" ht="15.75" x14ac:dyDescent="0.25">
      <c r="A15" s="34"/>
      <c r="B15" s="26"/>
      <c r="C15" s="27"/>
      <c r="D15" s="27"/>
      <c r="E15" s="27"/>
      <c r="F15" s="28" t="s">
        <v>19</v>
      </c>
      <c r="G15" s="27"/>
      <c r="H15" s="27"/>
      <c r="I15" s="27"/>
    </row>
    <row r="16" spans="1:9" ht="15.75" x14ac:dyDescent="0.25">
      <c r="A16" s="35"/>
      <c r="B16" s="29">
        <f t="shared" ref="B16:I16" si="0">(B4+B5+B6+B7+B8+B9+B10+B11+B12+B13)/10</f>
        <v>154.4</v>
      </c>
      <c r="C16" s="30">
        <f t="shared" si="0"/>
        <v>144.30000000000001</v>
      </c>
      <c r="D16" s="30">
        <f t="shared" si="0"/>
        <v>477.2</v>
      </c>
      <c r="E16" s="30">
        <f t="shared" si="0"/>
        <v>639.9</v>
      </c>
      <c r="F16" s="30">
        <f t="shared" si="0"/>
        <v>162.80000000000001</v>
      </c>
      <c r="G16" s="30">
        <f t="shared" si="0"/>
        <v>58.3</v>
      </c>
      <c r="H16" s="30">
        <f t="shared" si="0"/>
        <v>6325.7</v>
      </c>
      <c r="I16" s="30">
        <f t="shared" si="0"/>
        <v>306.5</v>
      </c>
    </row>
    <row r="17" spans="1:9" ht="15.75" x14ac:dyDescent="0.25">
      <c r="A17" s="2" t="s">
        <v>23</v>
      </c>
      <c r="B17" s="30">
        <f>MAX(B4:B14)</f>
        <v>183</v>
      </c>
      <c r="C17" s="30">
        <f t="shared" ref="C17:I17" si="1">MAX(C4:C14)</f>
        <v>170</v>
      </c>
      <c r="D17" s="30">
        <f t="shared" si="1"/>
        <v>510</v>
      </c>
      <c r="E17" s="30">
        <f t="shared" si="1"/>
        <v>683</v>
      </c>
      <c r="F17" s="31">
        <f t="shared" si="1"/>
        <v>202</v>
      </c>
      <c r="G17" s="30">
        <f t="shared" si="1"/>
        <v>79</v>
      </c>
      <c r="H17" s="30">
        <f t="shared" si="1"/>
        <v>6338</v>
      </c>
      <c r="I17" s="30">
        <f t="shared" si="1"/>
        <v>462</v>
      </c>
    </row>
    <row r="18" spans="1:9" ht="15.75" x14ac:dyDescent="0.25">
      <c r="A18" s="2" t="s">
        <v>24</v>
      </c>
      <c r="B18" s="30">
        <f>MIN(B4:B14)</f>
        <v>134</v>
      </c>
      <c r="C18" s="30">
        <f t="shared" ref="C18:I18" si="2">MIN(C4:C14)</f>
        <v>129</v>
      </c>
      <c r="D18" s="32">
        <f t="shared" si="2"/>
        <v>427</v>
      </c>
      <c r="E18" s="30">
        <f t="shared" si="2"/>
        <v>610</v>
      </c>
      <c r="F18" s="30">
        <f t="shared" si="2"/>
        <v>131</v>
      </c>
      <c r="G18" s="30">
        <f t="shared" si="2"/>
        <v>42</v>
      </c>
      <c r="H18" s="30">
        <f t="shared" si="2"/>
        <v>6316</v>
      </c>
      <c r="I18" s="30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  <row r="24" spans="1:9" x14ac:dyDescent="0.25">
      <c r="B24" s="8"/>
      <c r="C24" s="8"/>
    </row>
    <row r="25" spans="1:9" x14ac:dyDescent="0.25">
      <c r="B25" s="2">
        <v>1</v>
      </c>
      <c r="C25" s="2">
        <v>154.4</v>
      </c>
    </row>
    <row r="26" spans="1:9" x14ac:dyDescent="0.25">
      <c r="B26" s="2">
        <v>0.5</v>
      </c>
      <c r="C26" s="2">
        <v>477.2</v>
      </c>
    </row>
    <row r="27" spans="1:9" x14ac:dyDescent="0.25">
      <c r="B27" s="2">
        <v>0.25</v>
      </c>
      <c r="C27" s="2">
        <v>639.9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39" t="s">
        <v>3</v>
      </c>
      <c r="B3" s="39"/>
      <c r="C3" s="39"/>
      <c r="D3" s="39"/>
      <c r="E3" s="39"/>
      <c r="F3" s="39"/>
      <c r="H3" s="39" t="s">
        <v>6</v>
      </c>
      <c r="I3" s="39"/>
      <c r="J3" s="39"/>
      <c r="K3" s="39"/>
      <c r="L3" s="39"/>
      <c r="M3" s="39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36" t="s">
        <v>11</v>
      </c>
      <c r="D5" s="37"/>
      <c r="E5" s="37"/>
      <c r="F5" s="37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36" t="s">
        <v>11</v>
      </c>
      <c r="D13" s="37"/>
      <c r="E13" s="37"/>
      <c r="F13" s="37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36" t="s">
        <v>11</v>
      </c>
      <c r="D21" s="37"/>
      <c r="E21" s="37"/>
      <c r="F21" s="37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36" t="s">
        <v>11</v>
      </c>
      <c r="D30" s="37"/>
      <c r="E30" s="37"/>
      <c r="F30" s="37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"/>
  <sheetViews>
    <sheetView tabSelected="1" topLeftCell="L5" workbookViewId="0">
      <selection activeCell="P11" sqref="P11:R23"/>
    </sheetView>
  </sheetViews>
  <sheetFormatPr baseColWidth="10" defaultRowHeight="15" x14ac:dyDescent="0.25"/>
  <cols>
    <col min="2" max="2" width="14.7109375" customWidth="1"/>
    <col min="16" max="16" width="17.85546875" customWidth="1"/>
    <col min="17" max="17" width="16.85546875" customWidth="1"/>
    <col min="18" max="18" width="17.85546875" customWidth="1"/>
  </cols>
  <sheetData>
    <row r="5" spans="2:18" x14ac:dyDescent="0.25">
      <c r="B5" s="11" t="s">
        <v>10</v>
      </c>
      <c r="C5" s="36" t="s">
        <v>11</v>
      </c>
      <c r="D5" s="37"/>
      <c r="E5" s="37"/>
      <c r="F5" s="37"/>
      <c r="G5" s="11" t="s">
        <v>7</v>
      </c>
      <c r="H5" s="11" t="s">
        <v>13</v>
      </c>
      <c r="I5" s="11" t="s">
        <v>12</v>
      </c>
    </row>
    <row r="6" spans="2:18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8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8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8" x14ac:dyDescent="0.25">
      <c r="J9">
        <v>14181</v>
      </c>
    </row>
    <row r="11" spans="2:18" ht="15.75" x14ac:dyDescent="0.25">
      <c r="P11" s="23" t="s">
        <v>38</v>
      </c>
      <c r="Q11" s="23" t="s">
        <v>39</v>
      </c>
      <c r="R11" s="44" t="s">
        <v>40</v>
      </c>
    </row>
    <row r="12" spans="2:18" ht="15.75" x14ac:dyDescent="0.25">
      <c r="J12">
        <v>14229</v>
      </c>
      <c r="P12" s="25">
        <v>120</v>
      </c>
      <c r="Q12" s="25">
        <v>125.68</v>
      </c>
      <c r="R12" s="30">
        <f>((Q12-P12)/P12)*100</f>
        <v>4.7333333333333387</v>
      </c>
    </row>
    <row r="13" spans="2:18" ht="15.75" x14ac:dyDescent="0.25">
      <c r="B13" s="11" t="s">
        <v>10</v>
      </c>
      <c r="C13" s="36" t="s">
        <v>11</v>
      </c>
      <c r="D13" s="37"/>
      <c r="E13" s="37"/>
      <c r="F13" s="37"/>
      <c r="G13" s="11" t="s">
        <v>7</v>
      </c>
      <c r="H13" s="11" t="s">
        <v>13</v>
      </c>
      <c r="I13" s="11" t="s">
        <v>12</v>
      </c>
      <c r="P13" s="25">
        <v>180</v>
      </c>
      <c r="Q13" s="25">
        <v>169.46</v>
      </c>
      <c r="R13" s="30">
        <f t="shared" ref="R13:R23" si="3">((Q13-P13)/P13)*100</f>
        <v>-5.8555555555555516</v>
      </c>
    </row>
    <row r="14" spans="2:18" ht="15.75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  <c r="P14" s="25">
        <v>240</v>
      </c>
      <c r="Q14" s="25">
        <v>243.16</v>
      </c>
      <c r="R14" s="30">
        <f t="shared" si="3"/>
        <v>1.3166666666666653</v>
      </c>
    </row>
    <row r="15" spans="2:18" ht="15.75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4">(C15+D15+E15+F15)/4</f>
        <v>14084.25</v>
      </c>
      <c r="H15" s="2">
        <f t="shared" ref="H15:H16" si="5">(-1.143*G15)+16544</f>
        <v>445.70225000000028</v>
      </c>
      <c r="I15" s="2">
        <f t="shared" ref="I15:I16" si="6">((B15-H15)/B15)*100</f>
        <v>5.1697340425531326</v>
      </c>
      <c r="P15" s="25">
        <v>360</v>
      </c>
      <c r="Q15" s="25">
        <v>372.26</v>
      </c>
      <c r="R15" s="30">
        <f t="shared" si="3"/>
        <v>3.4055555555555532</v>
      </c>
    </row>
    <row r="16" spans="2:18" ht="15.75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4"/>
        <v>14148.5</v>
      </c>
      <c r="H16" s="2">
        <f t="shared" si="5"/>
        <v>372.26449999999932</v>
      </c>
      <c r="I16" s="2">
        <f t="shared" si="6"/>
        <v>-3.406805555555366</v>
      </c>
      <c r="P16" s="25">
        <v>470</v>
      </c>
      <c r="Q16" s="25">
        <v>445.7</v>
      </c>
      <c r="R16" s="30">
        <f t="shared" si="3"/>
        <v>-5.1702127659574497</v>
      </c>
    </row>
    <row r="17" spans="2:18" ht="15.75" x14ac:dyDescent="0.25">
      <c r="J17">
        <v>13984</v>
      </c>
      <c r="P17" s="25">
        <v>530</v>
      </c>
      <c r="Q17" s="25">
        <v>539.41999999999996</v>
      </c>
      <c r="R17" s="30">
        <f t="shared" si="3"/>
        <v>1.7773584905660298</v>
      </c>
    </row>
    <row r="18" spans="2:18" ht="15.75" x14ac:dyDescent="0.25">
      <c r="P18" s="25">
        <v>590</v>
      </c>
      <c r="Q18" s="25">
        <v>589.5</v>
      </c>
      <c r="R18" s="30">
        <f t="shared" si="3"/>
        <v>-8.4745762711864403E-2</v>
      </c>
    </row>
    <row r="19" spans="2:18" ht="15.75" x14ac:dyDescent="0.25">
      <c r="P19" s="25">
        <v>650</v>
      </c>
      <c r="Q19" s="25">
        <v>650.78</v>
      </c>
      <c r="R19" s="30">
        <f t="shared" si="3"/>
        <v>0.1199999999999958</v>
      </c>
    </row>
    <row r="20" spans="2:18" ht="15.75" x14ac:dyDescent="0.25">
      <c r="J20">
        <v>13963</v>
      </c>
      <c r="P20" s="25">
        <v>710</v>
      </c>
      <c r="Q20" s="25">
        <v>709.49</v>
      </c>
      <c r="R20" s="30">
        <f t="shared" si="3"/>
        <v>-7.1830985915491682E-2</v>
      </c>
    </row>
    <row r="21" spans="2:18" ht="15.75" x14ac:dyDescent="0.25">
      <c r="B21" s="11" t="s">
        <v>10</v>
      </c>
      <c r="C21" s="36" t="s">
        <v>11</v>
      </c>
      <c r="D21" s="37"/>
      <c r="E21" s="37"/>
      <c r="F21" s="37"/>
      <c r="G21" s="11" t="s">
        <v>7</v>
      </c>
      <c r="H21" s="11" t="s">
        <v>13</v>
      </c>
      <c r="I21" s="11" t="s">
        <v>12</v>
      </c>
      <c r="P21" s="25">
        <v>830</v>
      </c>
      <c r="Q21" s="25">
        <v>841.21</v>
      </c>
      <c r="R21" s="30">
        <f t="shared" si="3"/>
        <v>1.3506024096385585</v>
      </c>
    </row>
    <row r="22" spans="2:18" ht="15.75" x14ac:dyDescent="0.25">
      <c r="B22" s="3">
        <v>710</v>
      </c>
      <c r="C22" s="16">
        <v>13795</v>
      </c>
      <c r="D22" s="16">
        <v>13791</v>
      </c>
      <c r="E22" s="16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  <c r="P22" s="25">
        <v>940</v>
      </c>
      <c r="Q22" s="25">
        <v>918.97</v>
      </c>
      <c r="R22" s="30">
        <f t="shared" si="3"/>
        <v>-2.2372340425531885</v>
      </c>
    </row>
    <row r="23" spans="2:18" ht="15.75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7">(C23+D23+E23+F23)/4</f>
        <v>13848.75</v>
      </c>
      <c r="H23" s="2">
        <f t="shared" ref="H23:H24" si="8">(-0.7933*G23)+11637</f>
        <v>650.78662500000064</v>
      </c>
      <c r="I23" s="2">
        <f t="shared" ref="I23:I24" si="9">((B23-H23)/B23)*100</f>
        <v>-0.12101923076932929</v>
      </c>
      <c r="P23" s="25">
        <v>1000</v>
      </c>
      <c r="Q23" s="25">
        <v>1009.61</v>
      </c>
      <c r="R23" s="30">
        <f t="shared" si="3"/>
        <v>0.96100000000000141</v>
      </c>
    </row>
    <row r="24" spans="2:18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7"/>
        <v>13926</v>
      </c>
      <c r="H24" s="2">
        <f t="shared" si="8"/>
        <v>589.5041999999994</v>
      </c>
      <c r="I24" s="2">
        <f t="shared" si="9"/>
        <v>8.4033898305186358E-2</v>
      </c>
    </row>
    <row r="25" spans="2:18" x14ac:dyDescent="0.25">
      <c r="J25">
        <v>13711</v>
      </c>
    </row>
    <row r="26" spans="2:18" x14ac:dyDescent="0.25">
      <c r="C26" s="16"/>
      <c r="D26" s="16"/>
      <c r="E26" s="16"/>
    </row>
    <row r="28" spans="2:18" x14ac:dyDescent="0.25">
      <c r="J28">
        <v>13816</v>
      </c>
    </row>
    <row r="29" spans="2:18" x14ac:dyDescent="0.25">
      <c r="B29" s="11" t="s">
        <v>10</v>
      </c>
      <c r="C29" s="36" t="s">
        <v>11</v>
      </c>
      <c r="D29" s="37"/>
      <c r="E29" s="37"/>
      <c r="F29" s="37"/>
      <c r="G29" s="11" t="s">
        <v>7</v>
      </c>
      <c r="H29" s="11" t="s">
        <v>13</v>
      </c>
      <c r="I29" s="11" t="s">
        <v>12</v>
      </c>
    </row>
    <row r="30" spans="2:18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8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10">(C31+D31+E31+F31)/4</f>
        <v>13492.5</v>
      </c>
      <c r="H31" s="2">
        <f t="shared" ref="H31:H32" si="11">(-0.4906*G31)+7538.4</f>
        <v>918.97949999999946</v>
      </c>
      <c r="I31" s="2">
        <f t="shared" ref="I31:I32" si="12">((B31-H31)/B31)*100</f>
        <v>2.2362234042553766</v>
      </c>
    </row>
    <row r="32" spans="2:18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10"/>
        <v>13651</v>
      </c>
      <c r="H32" s="2">
        <f t="shared" si="11"/>
        <v>841.21939999999995</v>
      </c>
      <c r="I32" s="2">
        <f t="shared" si="12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opLeftCell="A3" workbookViewId="0">
      <selection activeCell="P49" sqref="P49"/>
    </sheetView>
  </sheetViews>
  <sheetFormatPr baseColWidth="10" defaultRowHeight="15" x14ac:dyDescent="0.25"/>
  <cols>
    <col min="2" max="2" width="14.28515625" customWidth="1"/>
  </cols>
  <sheetData>
    <row r="5" spans="2:21" x14ac:dyDescent="0.25">
      <c r="B5" s="12" t="s">
        <v>10</v>
      </c>
      <c r="C5" s="13">
        <v>100</v>
      </c>
      <c r="D5" s="14">
        <v>150</v>
      </c>
      <c r="E5" s="15">
        <v>200</v>
      </c>
      <c r="F5" s="15">
        <v>250</v>
      </c>
      <c r="H5" s="18">
        <v>300</v>
      </c>
      <c r="I5" s="12">
        <v>350</v>
      </c>
      <c r="J5" s="12">
        <v>400</v>
      </c>
      <c r="K5" s="17">
        <v>500</v>
      </c>
      <c r="M5" s="17">
        <v>550</v>
      </c>
      <c r="N5" s="17">
        <v>600</v>
      </c>
      <c r="O5" s="17">
        <v>700</v>
      </c>
      <c r="P5" s="17">
        <v>750</v>
      </c>
      <c r="R5" s="17">
        <v>800</v>
      </c>
      <c r="S5" s="17">
        <v>900</v>
      </c>
      <c r="T5" s="17">
        <v>1000</v>
      </c>
      <c r="U5" s="17">
        <v>1100</v>
      </c>
    </row>
    <row r="6" spans="2:21" x14ac:dyDescent="0.25">
      <c r="B6" s="40" t="s">
        <v>11</v>
      </c>
      <c r="C6" s="3">
        <v>20147</v>
      </c>
      <c r="D6" s="3">
        <v>20108</v>
      </c>
      <c r="E6" s="3">
        <v>20073</v>
      </c>
      <c r="F6" s="3">
        <v>20074</v>
      </c>
      <c r="H6" s="3">
        <v>20101</v>
      </c>
      <c r="I6" s="3">
        <v>20011</v>
      </c>
      <c r="J6" s="3">
        <v>19946</v>
      </c>
      <c r="K6" s="3">
        <v>19848</v>
      </c>
      <c r="M6" s="3">
        <v>19804</v>
      </c>
      <c r="N6" s="3">
        <v>19666</v>
      </c>
      <c r="O6" s="3">
        <v>19473</v>
      </c>
      <c r="P6" s="19">
        <v>19473</v>
      </c>
      <c r="R6" s="3">
        <v>19361</v>
      </c>
      <c r="S6" s="3">
        <v>19025</v>
      </c>
      <c r="T6" s="3">
        <v>18422</v>
      </c>
      <c r="U6" s="3">
        <v>17910</v>
      </c>
    </row>
    <row r="7" spans="2:21" x14ac:dyDescent="0.25">
      <c r="B7" s="40"/>
      <c r="C7" s="3">
        <v>20164</v>
      </c>
      <c r="D7" s="3">
        <v>20104</v>
      </c>
      <c r="E7" s="3">
        <v>20087</v>
      </c>
      <c r="F7" s="3">
        <v>20099</v>
      </c>
      <c r="H7" s="3">
        <v>20067</v>
      </c>
      <c r="I7" s="3">
        <v>20035</v>
      </c>
      <c r="J7" s="3">
        <v>19936</v>
      </c>
      <c r="K7" s="3">
        <v>19827</v>
      </c>
      <c r="M7" s="3">
        <v>19833</v>
      </c>
      <c r="N7" s="3">
        <v>19674</v>
      </c>
      <c r="O7" s="3">
        <v>19472</v>
      </c>
      <c r="P7" s="19">
        <v>19475</v>
      </c>
      <c r="R7" s="3">
        <v>19347</v>
      </c>
      <c r="S7" s="3">
        <v>18910</v>
      </c>
      <c r="T7" s="3">
        <v>18422</v>
      </c>
      <c r="U7" s="3">
        <v>17892</v>
      </c>
    </row>
    <row r="8" spans="2:21" x14ac:dyDescent="0.25">
      <c r="B8" s="40"/>
      <c r="C8" s="3">
        <v>20128</v>
      </c>
      <c r="D8" s="3">
        <v>20111</v>
      </c>
      <c r="E8" s="3">
        <v>20120</v>
      </c>
      <c r="F8" s="3">
        <v>20066</v>
      </c>
      <c r="H8" s="3">
        <v>20022</v>
      </c>
      <c r="I8" s="3">
        <v>20038</v>
      </c>
      <c r="J8" s="3">
        <v>19965</v>
      </c>
      <c r="K8" s="3">
        <v>19827</v>
      </c>
      <c r="M8" s="3">
        <v>19792</v>
      </c>
      <c r="N8" s="3">
        <v>19657</v>
      </c>
      <c r="O8" s="3">
        <v>19514</v>
      </c>
      <c r="P8" s="19">
        <v>19473</v>
      </c>
      <c r="R8" s="3">
        <v>19358</v>
      </c>
      <c r="S8" s="3">
        <v>18973</v>
      </c>
      <c r="T8" s="3">
        <v>18416</v>
      </c>
      <c r="U8" s="3">
        <v>17897</v>
      </c>
    </row>
    <row r="9" spans="2:21" x14ac:dyDescent="0.25">
      <c r="B9" s="40"/>
      <c r="C9" s="3">
        <v>20138</v>
      </c>
      <c r="D9" s="3">
        <v>20104</v>
      </c>
      <c r="E9" s="3">
        <v>20133</v>
      </c>
      <c r="F9" s="3">
        <v>20061</v>
      </c>
      <c r="H9" s="3">
        <v>20076</v>
      </c>
      <c r="I9" s="3">
        <v>20067</v>
      </c>
      <c r="J9" s="3">
        <v>19939</v>
      </c>
      <c r="K9" s="3">
        <v>19839</v>
      </c>
      <c r="M9" s="3">
        <v>19800</v>
      </c>
      <c r="N9" s="3">
        <v>19668</v>
      </c>
      <c r="O9" s="3">
        <v>19481</v>
      </c>
      <c r="P9" s="19">
        <v>19462</v>
      </c>
      <c r="R9" s="3">
        <v>19358</v>
      </c>
      <c r="S9" s="3">
        <v>18912</v>
      </c>
      <c r="T9" s="3">
        <v>18416</v>
      </c>
      <c r="U9" s="3">
        <v>17898</v>
      </c>
    </row>
    <row r="10" spans="2:21" x14ac:dyDescent="0.25">
      <c r="B10" s="40"/>
      <c r="C10" s="3">
        <v>20196</v>
      </c>
      <c r="D10" s="3">
        <v>20109</v>
      </c>
      <c r="E10" s="3">
        <v>20128</v>
      </c>
      <c r="F10" s="3">
        <v>20061</v>
      </c>
      <c r="H10" s="3">
        <v>20042</v>
      </c>
      <c r="I10" s="3">
        <v>20010</v>
      </c>
      <c r="J10" s="3">
        <v>19968</v>
      </c>
      <c r="K10" s="3">
        <v>19833</v>
      </c>
      <c r="M10" s="3">
        <v>19800</v>
      </c>
      <c r="N10" s="3">
        <v>19649</v>
      </c>
      <c r="O10" s="3">
        <v>19497</v>
      </c>
      <c r="P10" s="19">
        <v>19466</v>
      </c>
      <c r="R10" s="3">
        <v>19341</v>
      </c>
      <c r="S10" s="3">
        <v>18910</v>
      </c>
      <c r="T10" s="3">
        <v>18418</v>
      </c>
      <c r="U10" s="3">
        <v>17908</v>
      </c>
    </row>
    <row r="11" spans="2:21" x14ac:dyDescent="0.25">
      <c r="B11" s="40"/>
      <c r="C11" s="3">
        <v>20120</v>
      </c>
      <c r="D11" s="3">
        <v>20133</v>
      </c>
      <c r="E11" s="3">
        <v>20089</v>
      </c>
      <c r="F11" s="3">
        <v>20112</v>
      </c>
      <c r="H11" s="3">
        <v>20032</v>
      </c>
      <c r="I11" s="3">
        <v>20037</v>
      </c>
      <c r="J11" s="3">
        <v>19949</v>
      </c>
      <c r="K11" s="3">
        <v>19838</v>
      </c>
      <c r="M11" s="3">
        <v>19813</v>
      </c>
      <c r="N11" s="3">
        <v>19672</v>
      </c>
      <c r="O11" s="3">
        <v>19480</v>
      </c>
      <c r="P11" s="19">
        <v>19489</v>
      </c>
      <c r="R11" s="3">
        <v>19330</v>
      </c>
      <c r="S11" s="3">
        <v>19007</v>
      </c>
      <c r="T11" s="3">
        <v>18422</v>
      </c>
      <c r="U11" s="3">
        <v>17907</v>
      </c>
    </row>
    <row r="12" spans="2:21" x14ac:dyDescent="0.25">
      <c r="B12" s="40"/>
      <c r="C12" s="3">
        <v>20132</v>
      </c>
      <c r="D12" s="3">
        <v>20098</v>
      </c>
      <c r="E12" s="3">
        <v>20083</v>
      </c>
      <c r="F12" s="3">
        <v>20102</v>
      </c>
      <c r="H12" s="3">
        <v>20060</v>
      </c>
      <c r="I12" s="3">
        <v>19989</v>
      </c>
      <c r="J12" s="3">
        <v>19964</v>
      </c>
      <c r="K12" s="3">
        <v>19867</v>
      </c>
      <c r="M12" s="3">
        <v>19811</v>
      </c>
      <c r="N12" s="3">
        <v>19657</v>
      </c>
      <c r="O12" s="3">
        <v>19478</v>
      </c>
      <c r="P12" s="19">
        <v>19457</v>
      </c>
      <c r="R12" s="3">
        <v>19352</v>
      </c>
      <c r="S12" s="3">
        <v>18918</v>
      </c>
      <c r="T12" s="3">
        <v>18418</v>
      </c>
      <c r="U12" s="3">
        <v>17901</v>
      </c>
    </row>
    <row r="13" spans="2:21" x14ac:dyDescent="0.25">
      <c r="B13" s="40"/>
      <c r="C13" s="3">
        <v>20183</v>
      </c>
      <c r="D13" s="3">
        <v>20202</v>
      </c>
      <c r="E13" s="3">
        <v>20114</v>
      </c>
      <c r="F13" s="3">
        <v>20071</v>
      </c>
      <c r="H13" s="3">
        <v>20021</v>
      </c>
      <c r="I13" s="3">
        <v>20015</v>
      </c>
      <c r="J13" s="3">
        <v>19959</v>
      </c>
      <c r="K13" s="3">
        <v>19840</v>
      </c>
      <c r="M13" s="3">
        <v>19815</v>
      </c>
      <c r="N13" s="3">
        <v>19656</v>
      </c>
      <c r="O13" s="3">
        <v>19487</v>
      </c>
      <c r="P13" s="19">
        <v>19470</v>
      </c>
      <c r="R13" s="3">
        <v>19335</v>
      </c>
      <c r="S13" s="3">
        <v>18923</v>
      </c>
      <c r="T13" s="3">
        <v>18417</v>
      </c>
      <c r="U13" s="3">
        <v>17893</v>
      </c>
    </row>
    <row r="14" spans="2:21" x14ac:dyDescent="0.25">
      <c r="B14" s="40"/>
      <c r="C14" s="3">
        <v>20129</v>
      </c>
      <c r="D14" s="3">
        <v>20108</v>
      </c>
      <c r="E14" s="3">
        <v>20175</v>
      </c>
      <c r="F14" s="3">
        <v>20100</v>
      </c>
      <c r="H14" s="3">
        <v>20038</v>
      </c>
      <c r="I14" s="3">
        <v>20000</v>
      </c>
      <c r="J14" s="3">
        <v>19943</v>
      </c>
      <c r="K14" s="3">
        <v>19851</v>
      </c>
      <c r="M14" s="3">
        <v>19791</v>
      </c>
      <c r="N14" s="3">
        <v>19684</v>
      </c>
      <c r="O14" s="3">
        <v>19476</v>
      </c>
      <c r="P14" s="19">
        <v>19456</v>
      </c>
      <c r="R14" s="3">
        <v>19361</v>
      </c>
      <c r="S14" s="3">
        <v>19029</v>
      </c>
      <c r="T14" s="3">
        <v>18421</v>
      </c>
      <c r="U14" s="3">
        <v>17907</v>
      </c>
    </row>
    <row r="15" spans="2:21" x14ac:dyDescent="0.25">
      <c r="B15" s="40"/>
      <c r="C15" s="3">
        <v>20131</v>
      </c>
      <c r="D15" s="3">
        <v>20103</v>
      </c>
      <c r="E15" s="3">
        <v>20079</v>
      </c>
      <c r="F15" s="3">
        <v>20111</v>
      </c>
      <c r="H15" s="3">
        <v>20072</v>
      </c>
      <c r="I15" s="3">
        <v>19988</v>
      </c>
      <c r="J15" s="3">
        <v>19937</v>
      </c>
      <c r="K15" s="3">
        <v>19832</v>
      </c>
      <c r="M15" s="3">
        <v>19805</v>
      </c>
      <c r="N15" s="3">
        <v>19657</v>
      </c>
      <c r="O15" s="3">
        <v>19480</v>
      </c>
      <c r="P15" s="19">
        <v>19484</v>
      </c>
      <c r="R15" s="3">
        <v>19342</v>
      </c>
      <c r="S15" s="3">
        <v>18991</v>
      </c>
      <c r="T15" s="3">
        <v>18416</v>
      </c>
      <c r="U15" s="3">
        <v>17908</v>
      </c>
    </row>
    <row r="16" spans="2:21" x14ac:dyDescent="0.25">
      <c r="B16" s="40"/>
      <c r="C16" s="3">
        <v>20133</v>
      </c>
      <c r="D16" s="3">
        <v>20141</v>
      </c>
      <c r="E16" s="3">
        <v>20072</v>
      </c>
      <c r="F16" s="3">
        <v>20133</v>
      </c>
      <c r="H16" s="3">
        <v>20049</v>
      </c>
      <c r="I16" s="3">
        <v>19993</v>
      </c>
      <c r="J16" s="3">
        <v>19950</v>
      </c>
      <c r="K16" s="3">
        <v>19827</v>
      </c>
      <c r="M16" s="3">
        <v>19827</v>
      </c>
      <c r="N16" s="3">
        <v>19669</v>
      </c>
      <c r="O16" s="3">
        <v>19508</v>
      </c>
      <c r="P16" s="19">
        <v>19463</v>
      </c>
      <c r="R16" s="3">
        <v>19343</v>
      </c>
      <c r="S16" s="3">
        <v>19020</v>
      </c>
      <c r="T16" s="3">
        <v>18414</v>
      </c>
      <c r="U16" s="3">
        <v>17898</v>
      </c>
    </row>
    <row r="17" spans="2:21" x14ac:dyDescent="0.25">
      <c r="B17" s="40"/>
      <c r="C17" s="3">
        <v>20181</v>
      </c>
      <c r="D17" s="3">
        <v>20179</v>
      </c>
      <c r="E17" s="3">
        <v>20098</v>
      </c>
      <c r="F17" s="3">
        <v>20112</v>
      </c>
      <c r="H17" s="3">
        <v>20064</v>
      </c>
      <c r="I17" s="3">
        <v>19983</v>
      </c>
      <c r="J17" s="3">
        <v>19964</v>
      </c>
      <c r="K17" s="3">
        <v>19848</v>
      </c>
      <c r="M17" s="3">
        <v>19781</v>
      </c>
      <c r="N17" s="3">
        <v>19671</v>
      </c>
      <c r="O17" s="3">
        <v>19467</v>
      </c>
      <c r="P17" s="19">
        <v>19483</v>
      </c>
      <c r="R17" s="3">
        <v>19348</v>
      </c>
      <c r="S17" s="3">
        <v>18958</v>
      </c>
      <c r="T17" s="3">
        <v>18421</v>
      </c>
      <c r="U17" s="3">
        <v>17908</v>
      </c>
    </row>
    <row r="18" spans="2:21" x14ac:dyDescent="0.25">
      <c r="B18" s="40"/>
      <c r="C18" s="3">
        <v>20169</v>
      </c>
      <c r="D18" s="3">
        <v>20128</v>
      </c>
      <c r="E18" s="3">
        <v>20145</v>
      </c>
      <c r="F18" s="3">
        <v>20127</v>
      </c>
      <c r="H18" s="3">
        <v>20021</v>
      </c>
      <c r="I18" s="3">
        <v>20030</v>
      </c>
      <c r="J18" s="3">
        <v>19931</v>
      </c>
      <c r="K18" s="3">
        <v>19815</v>
      </c>
      <c r="M18" s="3">
        <v>19796</v>
      </c>
      <c r="N18" s="3">
        <v>19657</v>
      </c>
      <c r="O18" s="3">
        <v>19479</v>
      </c>
      <c r="P18" s="19">
        <v>19489</v>
      </c>
      <c r="R18" s="3">
        <v>19339</v>
      </c>
      <c r="S18" s="3">
        <v>19003</v>
      </c>
      <c r="T18" s="3">
        <v>18417</v>
      </c>
      <c r="U18" s="3">
        <v>17902</v>
      </c>
    </row>
    <row r="19" spans="2:21" x14ac:dyDescent="0.25">
      <c r="B19" s="40"/>
      <c r="C19" s="3">
        <v>20101</v>
      </c>
      <c r="D19" s="3">
        <v>20124</v>
      </c>
      <c r="E19" s="3">
        <v>20080</v>
      </c>
      <c r="F19" s="3">
        <v>20097</v>
      </c>
      <c r="H19" s="3">
        <v>20071</v>
      </c>
      <c r="I19" s="3">
        <v>19998</v>
      </c>
      <c r="J19" s="3">
        <v>19956</v>
      </c>
      <c r="K19" s="3">
        <v>19860</v>
      </c>
      <c r="M19" s="3">
        <v>19833</v>
      </c>
      <c r="N19" s="3">
        <v>19667</v>
      </c>
      <c r="O19" s="3">
        <v>19494</v>
      </c>
      <c r="P19" s="19">
        <v>19457</v>
      </c>
      <c r="R19" s="3">
        <v>19357</v>
      </c>
      <c r="S19" s="3">
        <v>18964</v>
      </c>
      <c r="T19" s="3">
        <v>18417</v>
      </c>
      <c r="U19" s="3">
        <v>17901</v>
      </c>
    </row>
    <row r="20" spans="2:21" x14ac:dyDescent="0.25">
      <c r="B20" s="40"/>
      <c r="C20" s="3">
        <v>20133</v>
      </c>
      <c r="D20" s="3">
        <v>20136</v>
      </c>
      <c r="E20" s="3">
        <v>20113</v>
      </c>
      <c r="F20" s="3">
        <v>20053</v>
      </c>
      <c r="H20" s="3">
        <v>20036</v>
      </c>
      <c r="I20" s="3">
        <v>19987</v>
      </c>
      <c r="J20" s="3">
        <v>19938</v>
      </c>
      <c r="K20" s="3">
        <v>19841</v>
      </c>
      <c r="M20" s="3">
        <v>19813</v>
      </c>
      <c r="N20" s="3">
        <v>19666</v>
      </c>
      <c r="O20" s="3">
        <v>19472</v>
      </c>
      <c r="P20" s="19">
        <v>19482</v>
      </c>
      <c r="R20" s="3">
        <v>19344</v>
      </c>
      <c r="S20" s="3">
        <v>18956</v>
      </c>
      <c r="T20" s="3">
        <v>18417</v>
      </c>
      <c r="U20" s="3">
        <v>17893</v>
      </c>
    </row>
    <row r="21" spans="2:21" x14ac:dyDescent="0.25">
      <c r="B21" s="40"/>
      <c r="C21" s="3">
        <v>20144</v>
      </c>
      <c r="D21" s="3">
        <v>20119</v>
      </c>
      <c r="E21" s="3">
        <v>20138</v>
      </c>
      <c r="F21" s="3">
        <v>20068</v>
      </c>
      <c r="H21" s="3">
        <v>20049</v>
      </c>
      <c r="I21" s="3">
        <v>19990</v>
      </c>
      <c r="J21" s="3">
        <v>19956</v>
      </c>
      <c r="K21" s="3">
        <v>19828</v>
      </c>
      <c r="M21" s="3">
        <v>19806</v>
      </c>
      <c r="N21" s="3">
        <v>19660</v>
      </c>
      <c r="O21" s="3">
        <v>19501</v>
      </c>
      <c r="P21" s="19">
        <v>19469</v>
      </c>
      <c r="R21" s="3">
        <v>19345</v>
      </c>
      <c r="S21" s="3">
        <v>18915</v>
      </c>
      <c r="T21" s="3">
        <v>18422</v>
      </c>
      <c r="U21" s="3">
        <v>17891</v>
      </c>
    </row>
    <row r="22" spans="2:21" x14ac:dyDescent="0.25">
      <c r="B22" s="40"/>
      <c r="C22" s="3">
        <v>20103</v>
      </c>
      <c r="D22" s="3">
        <v>20122</v>
      </c>
      <c r="E22" s="3">
        <v>20077</v>
      </c>
      <c r="F22" s="3">
        <v>20052</v>
      </c>
      <c r="H22" s="3">
        <v>20024</v>
      </c>
      <c r="I22" s="3">
        <v>20000</v>
      </c>
      <c r="J22" s="3">
        <v>19955</v>
      </c>
      <c r="K22" s="3">
        <v>19830</v>
      </c>
      <c r="M22" s="3">
        <v>19814</v>
      </c>
      <c r="N22" s="3">
        <v>19659</v>
      </c>
      <c r="O22" s="3">
        <v>19501</v>
      </c>
      <c r="P22" s="19">
        <v>19477</v>
      </c>
      <c r="R22" s="3">
        <v>19352</v>
      </c>
      <c r="S22" s="3">
        <v>19000</v>
      </c>
      <c r="T22" s="3">
        <v>18425</v>
      </c>
      <c r="U22" s="3">
        <v>17911</v>
      </c>
    </row>
    <row r="23" spans="2:21" x14ac:dyDescent="0.25">
      <c r="B23" s="40"/>
      <c r="C23" s="3">
        <v>20169</v>
      </c>
      <c r="D23" s="3">
        <v>20095</v>
      </c>
      <c r="E23" s="3">
        <v>20091</v>
      </c>
      <c r="F23" s="3">
        <v>20070</v>
      </c>
      <c r="H23" s="3">
        <v>20022</v>
      </c>
      <c r="I23" s="3">
        <v>20019</v>
      </c>
      <c r="J23" s="3">
        <v>19935</v>
      </c>
      <c r="K23" s="3">
        <v>19836</v>
      </c>
      <c r="M23" s="3">
        <v>19811</v>
      </c>
      <c r="N23" s="3">
        <v>19670</v>
      </c>
      <c r="O23" s="3">
        <v>19490</v>
      </c>
      <c r="P23" s="19">
        <v>19463</v>
      </c>
      <c r="R23" s="3">
        <v>19363</v>
      </c>
      <c r="S23" s="3">
        <v>18916</v>
      </c>
      <c r="T23" s="3">
        <v>18411</v>
      </c>
      <c r="U23" s="3">
        <v>17901</v>
      </c>
    </row>
    <row r="24" spans="2:21" x14ac:dyDescent="0.25">
      <c r="B24" s="40"/>
      <c r="C24" s="3">
        <v>20100</v>
      </c>
      <c r="D24" s="3">
        <v>20091</v>
      </c>
      <c r="E24" s="3">
        <v>20121</v>
      </c>
      <c r="F24" s="3">
        <v>20072</v>
      </c>
      <c r="H24" s="3">
        <v>20063</v>
      </c>
      <c r="I24" s="3">
        <v>20011</v>
      </c>
      <c r="J24" s="3">
        <v>19981</v>
      </c>
      <c r="K24" s="3">
        <v>19839</v>
      </c>
      <c r="M24" s="3">
        <v>19809</v>
      </c>
      <c r="N24" s="3">
        <v>19651</v>
      </c>
      <c r="O24" s="3">
        <v>19482</v>
      </c>
      <c r="P24" s="19">
        <v>19465</v>
      </c>
      <c r="R24" s="3">
        <v>19344</v>
      </c>
      <c r="S24" s="3">
        <v>18994</v>
      </c>
      <c r="T24" s="3">
        <v>18420</v>
      </c>
      <c r="U24" s="3">
        <v>17891</v>
      </c>
    </row>
    <row r="25" spans="2:21" x14ac:dyDescent="0.25">
      <c r="B25" s="40"/>
      <c r="C25" s="3">
        <v>20115</v>
      </c>
      <c r="D25" s="3">
        <v>20101</v>
      </c>
      <c r="E25" s="3">
        <v>20133</v>
      </c>
      <c r="F25" s="3">
        <v>20051</v>
      </c>
      <c r="H25" s="3">
        <v>20114</v>
      </c>
      <c r="I25" s="3">
        <v>20027</v>
      </c>
      <c r="J25" s="3">
        <v>19940</v>
      </c>
      <c r="K25" s="3">
        <v>19836</v>
      </c>
      <c r="M25" s="3">
        <v>19816</v>
      </c>
      <c r="N25" s="3">
        <v>19667</v>
      </c>
      <c r="O25" s="3">
        <v>19498</v>
      </c>
      <c r="P25" s="19">
        <v>19489</v>
      </c>
      <c r="R25" s="3">
        <v>19329</v>
      </c>
      <c r="S25" s="3">
        <v>18993</v>
      </c>
      <c r="T25" s="3">
        <v>18417</v>
      </c>
      <c r="U25" s="3">
        <v>17890</v>
      </c>
    </row>
    <row r="26" spans="2:21" x14ac:dyDescent="0.25">
      <c r="B26" s="12" t="s">
        <v>28</v>
      </c>
      <c r="C26" s="3">
        <f>(C6+C7+C8+C9+C10+C11+C12+C13+C14+C15+C16+C17+C18+C19+C20+C21+C22+C23+C24+C25)/20</f>
        <v>20140.8</v>
      </c>
      <c r="D26" s="3">
        <f>(D6+D7+D8+D9+D10+D11+D12+D13+D14+D15+D16+D17+D18+D19+D20+D21+D22+D23+D24+D25)/20</f>
        <v>20120.8</v>
      </c>
      <c r="E26" s="3">
        <f>(E6+E7+E8+E9+E10+E11+E12+E13+E14+E15+E16+E17+E18+E19+E20+E21+E22+E23+E24+E25)/20</f>
        <v>20107.45</v>
      </c>
      <c r="F26" s="3">
        <f>(F6+F7+F8+F9+F10+F11+F12+F13+F14+F15+F16+F17+F18+F19+F20+F21+F22+F23+F24+F25)/20</f>
        <v>20084.599999999999</v>
      </c>
      <c r="H26" s="3">
        <f>(H6+H7+H8+H9+H10+H11+H12+H13+H14+H15+H16+H17+H18+H19+H20+H21+H22+H23+H24+H25)/20</f>
        <v>20052.2</v>
      </c>
      <c r="I26" s="3">
        <f>(I6+I7+I8+I9+I10+I11+I12+I13+I14+I15+I16+I17+I18+I19+I20+I21+I22+I23+I24+I25)/20</f>
        <v>20011.400000000001</v>
      </c>
      <c r="J26" s="3">
        <f>(J6+J7+J8+J9+J10+J11+J12+J13+J14+J15+J16+J17+J18+J19+J20+J21+J22+J23+J24+J25)/20</f>
        <v>19950.599999999999</v>
      </c>
      <c r="K26" s="3">
        <f>(K6+K7+K8+K9+K10+K11+K12+K13+K14+K15+K16+K17+K18+K19+K20+K21+K22+K23+K24+K25)/20</f>
        <v>19838.099999999999</v>
      </c>
      <c r="M26" s="3">
        <f>(M6+M7+M8+M9+M10+M11+M12+M13+M14+M15+M16+M17+M18+M19+M20+M21+M22+M23+M24+M25)/20</f>
        <v>19808.5</v>
      </c>
      <c r="N26" s="3">
        <f>(N6+N7+N8+N9+N10+N11+N12+N13+N14+N15+N16+N17+N18+N19+N20+N21+N22+N23+N24+N25)/20</f>
        <v>19663.849999999999</v>
      </c>
      <c r="O26" s="3">
        <f>(O6+O7+O8+O9+O10+O11+O12+O13+O14+O15+O16+O17+O18+O19+O20+O21+O22+O23+O24+O25)/20</f>
        <v>19486.5</v>
      </c>
      <c r="P26" s="3">
        <f>(P6+P7+P8+P9+P10+P11+P12+P13+P14+P15+P16+P17+P18+P19+P20+P21+P22+P23+P24+P25)/20</f>
        <v>19472.099999999999</v>
      </c>
      <c r="R26" s="3">
        <f>(R6+R7+R8+R9+R10+R11+R12+R13+R14+R15+R16+R17+R18+R19+R20+R21+R22+R23+R24+R25)/20</f>
        <v>19347.45</v>
      </c>
      <c r="S26" s="3">
        <f>(S6+S7+S8+S9+S10+S11+S12+S13+S14+S15+S16+S17+S18+S19+S20+S21+S22+S23+S24+S25)/20</f>
        <v>18965.849999999999</v>
      </c>
      <c r="T26" s="3">
        <f>(T6+T7+T8+T9+T10+T11+T12+T13+T14+T15+T16+T17+T18+T19+T20+T21+T22+T23+T24+T25)/20</f>
        <v>18418.45</v>
      </c>
      <c r="U26" s="3">
        <f>(U6+U7+U8+U9+U10+U11+U12+U13+U14+U15+U16+U17+U18+U19+U20+U21+U22+U23+U24+U25)/20</f>
        <v>17900.349999999999</v>
      </c>
    </row>
    <row r="29" spans="2:21" x14ac:dyDescent="0.25">
      <c r="B29" s="41" t="s">
        <v>29</v>
      </c>
      <c r="C29" s="3">
        <f>(C6+C7+C8+C9+C10+C11+C12+C13+C14+C15+C16+C17+C18+C19+C20+C21+C22+C23+C24+C25)/20</f>
        <v>20140.8</v>
      </c>
      <c r="D29" s="3">
        <v>100</v>
      </c>
    </row>
    <row r="30" spans="2:21" x14ac:dyDescent="0.25">
      <c r="B30" s="42"/>
      <c r="C30" s="3">
        <f>(D6+D7+D8+D9+D10+D11+D12+D13+D14+D15+D16+D17+D18+D19+D20+D21+D22+D23+D24+D25)/20</f>
        <v>20120.8</v>
      </c>
      <c r="D30" s="3">
        <v>150</v>
      </c>
    </row>
    <row r="31" spans="2:21" x14ac:dyDescent="0.25">
      <c r="B31" s="42"/>
      <c r="C31" s="3">
        <f>(E6+E7+E8+E9+E10+E11+E12+E13+E14+E15+E16+E17+E18+E19+E20+E21+E22+E23+E24+E25)/20</f>
        <v>20107.45</v>
      </c>
      <c r="D31" s="3">
        <v>200</v>
      </c>
    </row>
    <row r="32" spans="2:21" x14ac:dyDescent="0.25">
      <c r="B32" s="43"/>
      <c r="C32" s="3">
        <f>(F6+F7+F8+F9+F10+F11+F12+F13+F14+F15+F16+F17+F18+F19+F20+F21+F22+F23+F24+F25)/20</f>
        <v>20084.599999999999</v>
      </c>
      <c r="D32" s="3">
        <v>250</v>
      </c>
    </row>
    <row r="33" spans="2:5" x14ac:dyDescent="0.25">
      <c r="B33" s="20"/>
      <c r="D33" s="7"/>
      <c r="E33" t="s">
        <v>33</v>
      </c>
    </row>
    <row r="34" spans="2:5" x14ac:dyDescent="0.25">
      <c r="B34" s="20"/>
      <c r="D34" s="7"/>
    </row>
    <row r="35" spans="2:5" x14ac:dyDescent="0.25">
      <c r="B35" s="20"/>
      <c r="D35" s="7"/>
      <c r="E35">
        <v>299</v>
      </c>
    </row>
    <row r="36" spans="2:5" x14ac:dyDescent="0.25">
      <c r="B36" s="20"/>
      <c r="D36" s="7"/>
    </row>
    <row r="37" spans="2:5" x14ac:dyDescent="0.25">
      <c r="B37" s="20"/>
      <c r="D37" s="7"/>
      <c r="E37" t="s">
        <v>34</v>
      </c>
    </row>
    <row r="38" spans="2:5" x14ac:dyDescent="0.25">
      <c r="B38" s="41" t="s">
        <v>30</v>
      </c>
      <c r="C38" s="3">
        <f>(H6+H7+H8+H9+H10+H11+H12+H13+H14+H15+H16+H17+H18+H19+H20+H21+H22+H23+H24+H25)/20</f>
        <v>20052.2</v>
      </c>
      <c r="D38" s="3">
        <v>300</v>
      </c>
    </row>
    <row r="39" spans="2:5" x14ac:dyDescent="0.25">
      <c r="B39" s="42"/>
      <c r="C39" s="3">
        <f>(I6+I7+I8+I9+I10+I11+I12+I13+I14+I15+I16+I17+I18+I19+I20+I21+I22+I23+I24+I25)/20</f>
        <v>20011.400000000001</v>
      </c>
      <c r="D39" s="3">
        <v>350</v>
      </c>
    </row>
    <row r="40" spans="2:5" x14ac:dyDescent="0.25">
      <c r="B40" s="42"/>
      <c r="C40" s="3">
        <f>(J6+J7+J8+J9+J10+J11+J12+J13+J14+J15+J16+J17+J18+J19+J20+J21+J22+J23+J24+J25)/20</f>
        <v>19950.599999999999</v>
      </c>
      <c r="D40" s="3">
        <v>400</v>
      </c>
    </row>
    <row r="41" spans="2:5" x14ac:dyDescent="0.25">
      <c r="B41" s="43"/>
      <c r="C41" s="3">
        <f>(K6+K7+K8+K9+K10+K11+K12+K13+K14+K15+K16+K17+K18+K19+K20+K21+K22+K23+K24+K25)/20</f>
        <v>19838.099999999999</v>
      </c>
      <c r="D41" s="3">
        <v>500</v>
      </c>
    </row>
    <row r="42" spans="2:5" x14ac:dyDescent="0.25">
      <c r="B42" s="20"/>
      <c r="C42" s="7"/>
      <c r="D42" s="7"/>
      <c r="E42" t="s">
        <v>35</v>
      </c>
    </row>
    <row r="43" spans="2:5" x14ac:dyDescent="0.25">
      <c r="B43" s="20"/>
      <c r="C43" s="7"/>
      <c r="D43" s="7"/>
      <c r="E43">
        <v>546</v>
      </c>
    </row>
    <row r="44" spans="2:5" x14ac:dyDescent="0.25">
      <c r="B44" s="21"/>
      <c r="C44" s="7"/>
      <c r="D44" s="7"/>
    </row>
    <row r="45" spans="2:5" x14ac:dyDescent="0.25">
      <c r="B45" s="21"/>
      <c r="C45" s="7"/>
      <c r="D45" s="7"/>
      <c r="E45" t="s">
        <v>36</v>
      </c>
    </row>
    <row r="46" spans="2:5" x14ac:dyDescent="0.25">
      <c r="B46" s="41" t="s">
        <v>31</v>
      </c>
      <c r="C46" s="3">
        <f>(M6+M7+M8+M9+M10+M11+M12+M13+M14+M15+M16+M17+M18+M19+M20+M21+M22+M23+M24+M25)/20</f>
        <v>19808.5</v>
      </c>
      <c r="D46" s="3">
        <v>550</v>
      </c>
    </row>
    <row r="47" spans="2:5" x14ac:dyDescent="0.25">
      <c r="B47" s="42"/>
      <c r="C47" s="3">
        <f>(N6+N7+N8+N9+N10+N11+N12+N13+N14+N15+N16+N17+N18+N19+N20+N21+N22+N23+N24+N25)/20</f>
        <v>19663.849999999999</v>
      </c>
      <c r="D47" s="3">
        <v>600</v>
      </c>
    </row>
    <row r="48" spans="2:5" x14ac:dyDescent="0.25">
      <c r="B48" s="42"/>
      <c r="C48" s="3">
        <f>(O6+O7+O8+O9+O10+O11+O12+O13+O14+O15+O16+O17+O18+O19+O20+O21+O22+O23+O24+O25)/20</f>
        <v>19486.5</v>
      </c>
      <c r="D48" s="3">
        <v>700</v>
      </c>
    </row>
    <row r="49" spans="2:5" x14ac:dyDescent="0.25">
      <c r="B49" s="43"/>
      <c r="C49" s="3">
        <f>(P6+P7+P8+P9+P10+P11+P12+P13+P14+P15+P16+P17+P18+P19+P20+P21+P22+P23+P24+P25)/20</f>
        <v>19472.099999999999</v>
      </c>
      <c r="D49" s="3">
        <v>750</v>
      </c>
    </row>
    <row r="50" spans="2:5" x14ac:dyDescent="0.25">
      <c r="B50" s="21"/>
      <c r="D50" s="7"/>
      <c r="E50" t="s">
        <v>37</v>
      </c>
    </row>
    <row r="51" spans="2:5" x14ac:dyDescent="0.25">
      <c r="B51" s="21"/>
      <c r="D51" s="7"/>
    </row>
    <row r="52" spans="2:5" x14ac:dyDescent="0.25">
      <c r="B52" s="21"/>
      <c r="D52" s="7"/>
      <c r="E52">
        <v>799</v>
      </c>
    </row>
    <row r="53" spans="2:5" x14ac:dyDescent="0.25">
      <c r="B53" s="21"/>
      <c r="D53" s="7"/>
      <c r="E53">
        <v>19521</v>
      </c>
    </row>
    <row r="54" spans="2:5" x14ac:dyDescent="0.25">
      <c r="B54" s="41" t="s">
        <v>32</v>
      </c>
      <c r="C54" s="2">
        <f>(R6+R7+R8+R9+R10+R11+R12+R13+R14+R15+R16+R17+R18+R19+R20+R21+R22+R23+R24+R25)/20</f>
        <v>19347.45</v>
      </c>
      <c r="D54" s="3">
        <v>800</v>
      </c>
    </row>
    <row r="55" spans="2:5" x14ac:dyDescent="0.25">
      <c r="B55" s="42"/>
      <c r="C55" s="2">
        <f>(S6+S7+S8+S9+S10+S11+S12+S13+S14+S15+S16+S17+S18+S19+S20+S21+S22+S23+S24+S25)/20</f>
        <v>18965.849999999999</v>
      </c>
      <c r="D55" s="3">
        <v>900</v>
      </c>
    </row>
    <row r="56" spans="2:5" x14ac:dyDescent="0.25">
      <c r="B56" s="42"/>
      <c r="C56" s="2">
        <f>(T6+T7+T8+T9+T10+T11+T12+T13+T14+T15+T16+T17+T18+T19+T20+T21+T22+T23+T24+T25)/20</f>
        <v>18418.45</v>
      </c>
      <c r="D56" s="3">
        <v>1000</v>
      </c>
    </row>
    <row r="57" spans="2:5" x14ac:dyDescent="0.25">
      <c r="B57" s="43"/>
      <c r="C57" s="2">
        <f>(U6+U7+U8+U9+U10+U11+U12+U13+U14+U15+U16+U17+U18+U19+U20+U21+U22+U23+U24+U25)/20</f>
        <v>17900.349999999999</v>
      </c>
      <c r="D57" s="3">
        <v>1100</v>
      </c>
    </row>
  </sheetData>
  <mergeCells count="5">
    <mergeCell ref="B6:B25"/>
    <mergeCell ref="B29:B32"/>
    <mergeCell ref="B38:B41"/>
    <mergeCell ref="B46:B49"/>
    <mergeCell ref="B54:B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Hoja2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2018-01-29T04:41:22Z</dcterms:modified>
</cp:coreProperties>
</file>