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305C2D08-5EA5-474E-964C-9564AA6711F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ort" sheetId="1" r:id="rId1"/>
    <sheet name="Long" sheetId="2" r:id="rId2"/>
    <sheet name="Fogli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B24" i="2"/>
  <c r="H30" i="1"/>
  <c r="E30" i="1"/>
  <c r="B16" i="1"/>
  <c r="E15" i="1"/>
  <c r="J15" i="1"/>
  <c r="E14" i="1"/>
  <c r="J14" i="1" s="1"/>
  <c r="B15" i="1" s="1"/>
  <c r="L14" i="1"/>
  <c r="I15" i="1"/>
  <c r="F15" i="1"/>
  <c r="I14" i="1"/>
  <c r="F9" i="2"/>
  <c r="E9" i="2"/>
  <c r="L9" i="2"/>
  <c r="C9" i="2" s="1"/>
  <c r="B9" i="2"/>
  <c r="F8" i="2"/>
  <c r="E8" i="2" s="1"/>
  <c r="C8" i="2"/>
  <c r="F3" i="2"/>
  <c r="E3" i="2" s="1"/>
  <c r="C3" i="2"/>
  <c r="L8" i="2"/>
  <c r="B20" i="2"/>
  <c r="I9" i="2"/>
  <c r="I8" i="2"/>
  <c r="E2" i="2"/>
  <c r="J2" i="2" s="1"/>
  <c r="F9" i="1"/>
  <c r="E9" i="1" s="1"/>
  <c r="J9" i="1" s="1"/>
  <c r="I9" i="1"/>
  <c r="I8" i="1"/>
  <c r="E8" i="1"/>
  <c r="E2" i="1"/>
  <c r="J2" i="1" s="1"/>
  <c r="B26" i="1"/>
  <c r="K15" i="1" l="1"/>
  <c r="K16" i="1"/>
  <c r="L15" i="1"/>
  <c r="B10" i="1"/>
  <c r="J8" i="1"/>
  <c r="B9" i="1" s="1"/>
  <c r="K10" i="1" s="1"/>
  <c r="L8" i="1"/>
  <c r="B3" i="1"/>
  <c r="J9" i="2"/>
  <c r="B10" i="2" s="1"/>
  <c r="J8" i="2"/>
  <c r="K9" i="2" s="1"/>
  <c r="B3" i="2"/>
  <c r="K3" i="2" s="1"/>
  <c r="J3" i="2"/>
  <c r="B4" i="2" s="1"/>
  <c r="K3" i="1" l="1"/>
  <c r="F3" i="1"/>
  <c r="E3" i="1" s="1"/>
  <c r="C3" i="1"/>
  <c r="L9" i="1"/>
  <c r="K9" i="1"/>
  <c r="K4" i="2"/>
  <c r="K10" i="2"/>
  <c r="J3" i="1" l="1"/>
  <c r="B4" i="1" s="1"/>
  <c r="K4" i="1" l="1"/>
  <c r="B30" i="1"/>
</calcChain>
</file>

<file path=xl/sharedStrings.xml><?xml version="1.0" encoding="utf-8"?>
<sst xmlns="http://schemas.openxmlformats.org/spreadsheetml/2006/main" count="95" uniqueCount="29">
  <si>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</si>
  <si>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</si>
  <si>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</si>
  <si>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</si>
  <si>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</si>
  <si>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</si>
  <si>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</si>
  <si>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</si>
  <si>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</si>
  <si>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</si>
  <si>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</si>
  <si>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</si>
  <si>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</si>
  <si>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</si>
  <si>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</si>
  <si>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</si>
  <si>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</si>
  <si>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</si>
  <si>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</si>
  <si>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</si>
  <si>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Tf</t>
  </si>
  <si>
    <t>Usata correlazione per cilindro tra Re 40 e 4000, proprietà valutate a Tf</t>
  </si>
  <si>
    <t>Tf media tra Tgas e Tg</t>
  </si>
  <si>
    <t>Fonte TBD</t>
  </si>
  <si>
    <t>Caso 1</t>
  </si>
  <si>
    <t>Caso 2</t>
  </si>
  <si>
    <t>Caso 3</t>
  </si>
  <si>
    <t>Caso 4</t>
  </si>
  <si>
    <t>Caso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</si>
</sst>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42938</xdr:colOff>
      <xdr:row>0</xdr:row>
      <xdr:rowOff>0</xdr:rowOff>
    </xdr:from>
    <xdr:to>
      <xdr:col>28</xdr:col>
      <xdr:colOff>110473</xdr:colOff>
      <xdr:row>38</xdr:row>
      <xdr:rowOff>1010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F045B35-65B1-DF19-7F23-B85C6B68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0544176" y="538237"/>
          <a:ext cx="7240010" cy="6163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H5" sqref="H5"/>
    </sheetView>
  </sheetViews>
  <sheetFormatPr defaultRowHeight="15" x14ac:dyDescent="0.25"/>
  <cols>
    <col min="2" max="2" width="9.570312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B25*B23/F2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3">
        <f>C2/B23*D2*E2^G2*H2^I2</f>
        <v>254.44010951123281</v>
      </c>
      <c r="K2">
        <v>0</v>
      </c>
    </row>
    <row r="3" spans="1:14" x14ac:dyDescent="0.25">
      <c r="A3">
        <v>1</v>
      </c>
      <c r="B3" s="2">
        <f>B26+B27*B28*(B26^4-B24^4)/J2</f>
        <v>1506.2504593257388</v>
      </c>
      <c r="C3" s="4">
        <f>(0.1-0.0946)/100*(B3-B2)+C2</f>
        <v>9.4937524803589898E-2</v>
      </c>
      <c r="D3">
        <v>0.8</v>
      </c>
      <c r="E3" s="3">
        <f>B25*B23/F3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3">
        <f>C3/B23*D3*E3^G3*H3^I3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B26+B27*B28*(B26^4-B24^4)/J3</f>
        <v>1506.1137930071534</v>
      </c>
      <c r="J4" s="1"/>
      <c r="K4">
        <f>(B4-B3)/B3*100</f>
        <v>-9.0732797948217623E-3</v>
      </c>
    </row>
    <row r="6" spans="1:14" x14ac:dyDescent="0.25">
      <c r="N6" t="s">
        <v>23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E25*B23/F8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1">
        <f>C8/B23*D8*E8^G8*H8^I8</f>
        <v>1226.2104036057281</v>
      </c>
      <c r="K8">
        <v>0</v>
      </c>
      <c r="L8" s="2">
        <f>(B8+B26)/2</f>
        <v>1377.9749999999999</v>
      </c>
      <c r="N8" t="s">
        <v>22</v>
      </c>
    </row>
    <row r="9" spans="1:14" x14ac:dyDescent="0.25">
      <c r="A9">
        <v>1</v>
      </c>
      <c r="B9" s="2">
        <f>B26+B27*B28*(B26^4-B24^4)/J8</f>
        <v>1387.1375231346722</v>
      </c>
      <c r="C9" s="4">
        <v>8.7599999999999997E-2</v>
      </c>
      <c r="D9">
        <v>0.68300000000000005</v>
      </c>
      <c r="E9" s="3">
        <f>E25*B23/F9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1">
        <f>C9/B23*D9*E9^G9*H9^I9</f>
        <v>1226.0251680439217</v>
      </c>
      <c r="K9">
        <f>(B9-B8)/B8*100</f>
        <v>-0.91874834752341683</v>
      </c>
      <c r="L9" s="2">
        <f>(B9+B26)/2</f>
        <v>1371.5437615673359</v>
      </c>
    </row>
    <row r="10" spans="1:14" x14ac:dyDescent="0.25">
      <c r="A10">
        <v>2</v>
      </c>
      <c r="B10" s="2">
        <f>B26+B27*B28*(B26^4-B24^4)/J9</f>
        <v>1387.1422351410158</v>
      </c>
      <c r="J10" s="1"/>
      <c r="K10">
        <f>(B10-B9)/B9*100</f>
        <v>3.3969280371019475E-4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5</v>
      </c>
      <c r="H13" t="s">
        <v>7</v>
      </c>
      <c r="I13" t="s">
        <v>8</v>
      </c>
      <c r="J13" t="s">
        <v>9</v>
      </c>
      <c r="K13" t="s">
        <v>18</v>
      </c>
      <c r="L13" t="s">
        <v>20</v>
      </c>
      <c r="N13" t="s">
        <v>21</v>
      </c>
    </row>
    <row r="14" spans="1:14" x14ac:dyDescent="0.25">
      <c r="A14">
        <v>0</v>
      </c>
      <c r="B14" s="2">
        <v>1400</v>
      </c>
      <c r="C14" s="4">
        <v>8.7900000000000006E-2</v>
      </c>
      <c r="D14" s="3">
        <v>0.68300000000000005</v>
      </c>
      <c r="E14" s="3">
        <f>H25*B23/F14</f>
        <v>52.408285500374348</v>
      </c>
      <c r="F14" s="1">
        <v>2.0034999999999999E-4</v>
      </c>
      <c r="G14" s="5">
        <v>0.46600000000000003</v>
      </c>
      <c r="H14" s="5">
        <v>0.70599999999999996</v>
      </c>
      <c r="I14" s="5">
        <f>1/3</f>
        <v>0.33333333333333331</v>
      </c>
      <c r="J14" s="3">
        <f>C14/B23*D14*E14^G14*H14^I14</f>
        <v>966.45909896950366</v>
      </c>
      <c r="K14" s="3">
        <v>0</v>
      </c>
      <c r="L14" s="2">
        <f>(B14+B26)/2</f>
        <v>1377.9749999999999</v>
      </c>
      <c r="N14" t="s">
        <v>22</v>
      </c>
    </row>
    <row r="15" spans="1:14" x14ac:dyDescent="0.25">
      <c r="A15">
        <v>1</v>
      </c>
      <c r="B15" s="2">
        <f>B26+B27*B28*(B26^4-B24^4)/J14</f>
        <v>1395.5196676364326</v>
      </c>
      <c r="C15" s="4">
        <v>8.7599999999999997E-2</v>
      </c>
      <c r="D15" s="3">
        <v>0.68300000000000005</v>
      </c>
      <c r="E15" s="3">
        <f>H25*B23/F15</f>
        <v>52.777079668258359</v>
      </c>
      <c r="F15" s="1">
        <f>0.00019895</f>
        <v>1.9895000000000001E-4</v>
      </c>
      <c r="G15" s="5">
        <v>0.46600000000000003</v>
      </c>
      <c r="H15" s="5">
        <v>0.70599999999999996</v>
      </c>
      <c r="I15" s="5">
        <f>1/3</f>
        <v>0.33333333333333331</v>
      </c>
      <c r="J15" s="3">
        <f>C15/B23*D15*E15^G15*H15^I15</f>
        <v>966.31310233333568</v>
      </c>
      <c r="K15" s="3">
        <f>(B15-B14)/B14*100</f>
        <v>-0.32002374025481523</v>
      </c>
      <c r="L15" s="2">
        <f>(B15+B26)/2</f>
        <v>1375.7348338182162</v>
      </c>
    </row>
    <row r="16" spans="1:14" x14ac:dyDescent="0.25">
      <c r="A16">
        <v>2</v>
      </c>
      <c r="B16" s="2">
        <f>B26+B27*B28*(B26^4-B24^4)/J15</f>
        <v>1395.5256460696705</v>
      </c>
      <c r="C16" s="3"/>
      <c r="D16" s="3"/>
      <c r="E16" s="3"/>
      <c r="F16" s="3"/>
      <c r="G16" s="3"/>
      <c r="H16" s="3"/>
      <c r="I16" s="3"/>
      <c r="J16" s="3"/>
      <c r="K16" s="3">
        <f>(B16-B15)/B15*100</f>
        <v>4.2840193345807843E-4</v>
      </c>
      <c r="L16" s="2"/>
    </row>
    <row r="17" spans="1:17" x14ac:dyDescent="0.25">
      <c r="B17" s="2"/>
      <c r="J17" s="1"/>
    </row>
    <row r="18" spans="1:17" x14ac:dyDescent="0.25">
      <c r="B18" s="2"/>
      <c r="J18" s="1"/>
    </row>
    <row r="19" spans="1:17" x14ac:dyDescent="0.25">
      <c r="B19" s="2"/>
      <c r="J19" s="1"/>
    </row>
    <row r="20" spans="1:17" x14ac:dyDescent="0.25">
      <c r="A20" t="s">
        <v>24</v>
      </c>
      <c r="B20" s="2"/>
      <c r="E20" t="s">
        <v>25</v>
      </c>
      <c r="H20" t="s">
        <v>26</v>
      </c>
      <c r="J20" s="1"/>
      <c r="K20" t="s">
        <v>27</v>
      </c>
      <c r="N20" t="s">
        <v>28</v>
      </c>
    </row>
    <row r="21" spans="1:17" x14ac:dyDescent="0.25">
      <c r="B21" s="2"/>
      <c r="J21" s="1"/>
      <c r="Q21" s="6"/>
    </row>
    <row r="23" spans="1:17" x14ac:dyDescent="0.25">
      <c r="A23" t="s">
        <v>10</v>
      </c>
      <c r="B23" s="1">
        <v>3.5E-4</v>
      </c>
      <c r="C23" t="s">
        <v>8</v>
      </c>
    </row>
    <row r="24" spans="1:17" x14ac:dyDescent="0.25">
      <c r="A24" t="s">
        <v>11</v>
      </c>
      <c r="B24">
        <v>300</v>
      </c>
      <c r="C24" t="s">
        <v>12</v>
      </c>
    </row>
    <row r="25" spans="1:17" x14ac:dyDescent="0.25">
      <c r="A25" t="s">
        <v>13</v>
      </c>
      <c r="B25">
        <v>1</v>
      </c>
      <c r="C25" t="s">
        <v>14</v>
      </c>
      <c r="E25">
        <v>50</v>
      </c>
      <c r="F25" t="s">
        <v>14</v>
      </c>
      <c r="H25">
        <v>30</v>
      </c>
      <c r="I25" t="s">
        <v>14</v>
      </c>
      <c r="K25">
        <v>15</v>
      </c>
      <c r="N25">
        <v>42</v>
      </c>
    </row>
    <row r="26" spans="1:17" x14ac:dyDescent="0.25">
      <c r="A26" t="s">
        <v>15</v>
      </c>
      <c r="B26" s="3">
        <f>273.15+1082.8</f>
        <v>1355.9499999999998</v>
      </c>
      <c r="C26" t="s">
        <v>12</v>
      </c>
    </row>
    <row r="27" spans="1:17" x14ac:dyDescent="0.25">
      <c r="A27" t="s">
        <v>16</v>
      </c>
      <c r="B27" s="1">
        <v>5.6699999999999998E-8</v>
      </c>
    </row>
    <row r="28" spans="1:17" x14ac:dyDescent="0.25">
      <c r="A28" t="s">
        <v>17</v>
      </c>
      <c r="B28">
        <v>0.2</v>
      </c>
    </row>
    <row r="30" spans="1:17" x14ac:dyDescent="0.25">
      <c r="A30" t="s">
        <v>19</v>
      </c>
      <c r="B30" s="2">
        <f>B4-B26</f>
        <v>150.16379300715357</v>
      </c>
      <c r="E30" s="2">
        <f>B10-B26</f>
        <v>31.192235141015999</v>
      </c>
      <c r="H30" s="2">
        <f>B16-B26</f>
        <v>39.575646069670711</v>
      </c>
    </row>
    <row r="31" spans="1:17" x14ac:dyDescent="0.25">
      <c r="B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4"/>
  <sheetViews>
    <sheetView tabSelected="1" workbookViewId="0">
      <selection activeCell="H29" sqref="H29"/>
    </sheetView>
  </sheetViews>
  <sheetFormatPr defaultRowHeight="15" x14ac:dyDescent="0.25"/>
  <cols>
    <col min="2" max="2" width="16.7109375" bestFit="1" customWidth="1"/>
    <col min="5" max="5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1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1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 s="5">
        <f>1/3</f>
        <v>0.33333333333333331</v>
      </c>
      <c r="J8" s="3">
        <f>C8/B17*D8*E8^G8*H8^I8</f>
        <v>1233.2793288156774</v>
      </c>
      <c r="K8">
        <v>0</v>
      </c>
      <c r="L8" s="2">
        <f>(B8+B20)/2</f>
        <v>1451.175</v>
      </c>
      <c r="N8" t="s">
        <v>22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 s="5">
        <f>1/3</f>
        <v>0.33333333333333331</v>
      </c>
      <c r="J9" s="3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7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  <row r="24" spans="1:6" x14ac:dyDescent="0.25">
      <c r="A24" t="s">
        <v>19</v>
      </c>
      <c r="B24" s="2">
        <f>B4-B20</f>
        <v>184.08552126873701</v>
      </c>
      <c r="E24" s="2">
        <f>B10-B20</f>
        <v>38.627082093150193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DC08-682B-4233-96D4-6DEFDB0C13E7}">
  <dimension ref="A1"/>
  <sheetViews>
    <sheetView topLeftCell="O1" workbookViewId="0">
      <selection activeCell="AI17" sqref="A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Short</vt:lpstr>
      <vt:lpstr>Long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2024-06-04T12:33:11Z</dcterms:modified>
</cp:coreProperties>
</file>