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4500" tabRatio="500"/>
  </bookViews>
  <sheets>
    <sheet name="costs_a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E5" i="1"/>
  <c r="E4" i="1"/>
  <c r="D4" i="1"/>
  <c r="F4" i="1"/>
  <c r="F11" i="1"/>
  <c r="F9" i="1"/>
  <c r="F8" i="1"/>
  <c r="F7" i="1"/>
  <c r="F6" i="1"/>
  <c r="F3" i="1"/>
  <c r="F2" i="1"/>
  <c r="D5" i="1"/>
  <c r="F10" i="1"/>
  <c r="E7" i="1"/>
  <c r="D7" i="1"/>
</calcChain>
</file>

<file path=xl/sharedStrings.xml><?xml version="1.0" encoding="utf-8"?>
<sst xmlns="http://schemas.openxmlformats.org/spreadsheetml/2006/main" count="48" uniqueCount="34">
  <si>
    <t>mean</t>
  </si>
  <si>
    <t>lower</t>
  </si>
  <si>
    <t>upper</t>
  </si>
  <si>
    <t>se</t>
  </si>
  <si>
    <t>Diarrhea</t>
  </si>
  <si>
    <t>Dry skin</t>
  </si>
  <si>
    <t>Elevated alanine transaminase</t>
  </si>
  <si>
    <t>Elevated aspartate transaminase</t>
  </si>
  <si>
    <t>Eye problems</t>
  </si>
  <si>
    <t>Paronychia</t>
  </si>
  <si>
    <t>Pneumonitis</t>
  </si>
  <si>
    <t>Pruritus</t>
  </si>
  <si>
    <t>Rash</t>
  </si>
  <si>
    <t>Stomatitis</t>
  </si>
  <si>
    <t>diarrhea</t>
  </si>
  <si>
    <t>dry_skin</t>
  </si>
  <si>
    <t>alt</t>
  </si>
  <si>
    <t>ast</t>
  </si>
  <si>
    <t>paronychia</t>
  </si>
  <si>
    <t>pneumonitis</t>
  </si>
  <si>
    <t>pruritus</t>
  </si>
  <si>
    <t>rash</t>
  </si>
  <si>
    <t>stomatitis</t>
  </si>
  <si>
    <t>ref</t>
  </si>
  <si>
    <t>DRG 602</t>
  </si>
  <si>
    <t>ae_name</t>
  </si>
  <si>
    <t>ae_abb</t>
  </si>
  <si>
    <t>eye_problems</t>
  </si>
  <si>
    <t>notes</t>
  </si>
  <si>
    <t>wong2018assessment</t>
  </si>
  <si>
    <t>Used the cost estimate for dermatitis all AE</t>
  </si>
  <si>
    <t>Grade 3/4 from trials, severe AE (i.e. inpatient) assumed</t>
  </si>
  <si>
    <t>bilir2016economic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</si>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</sst>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 applyFill="1"/>
    <xf numFmtId="0" fontId="0" fillId="0" borderId="0" xfId="0" applyFill="1" applyAlignment="1">
      <alignment wrapText="1"/>
    </xf>
    <xf numFmtId="0" fontId="0" fillId="0" borderId="0" xfId="0" applyNumberForma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H6" sqref="H6"/>
    </sheetView>
  </sheetViews>
  <sheetFormatPr baseColWidth="10" defaultRowHeight="15" x14ac:dyDescent="0"/>
  <cols>
    <col min="1" max="1" width="27.83203125" bestFit="1" customWidth="1"/>
    <col min="2" max="2" width="12.83203125" bestFit="1" customWidth="1"/>
    <col min="7" max="7" width="5.1640625" style="5" bestFit="1" customWidth="1"/>
    <col min="8" max="8" width="41.1640625" customWidth="1"/>
    <col min="9" max="9" width="43.6640625" customWidth="1"/>
  </cols>
  <sheetData>
    <row r="1" spans="1:9">
      <c r="A1" t="s">
        <v>25</v>
      </c>
      <c r="B1" t="s">
        <v>26</v>
      </c>
      <c r="C1" t="s">
        <v>0</v>
      </c>
      <c r="D1" t="s">
        <v>1</v>
      </c>
      <c r="E1" t="s">
        <v>2</v>
      </c>
      <c r="F1" t="s">
        <v>3</v>
      </c>
      <c r="G1" s="5" t="s">
        <v>33</v>
      </c>
      <c r="H1" t="s">
        <v>23</v>
      </c>
      <c r="I1" t="s">
        <v>28</v>
      </c>
    </row>
    <row r="2" spans="1:9" ht="30">
      <c r="A2" t="s">
        <v>4</v>
      </c>
      <c r="B2" t="s">
        <v>14</v>
      </c>
      <c r="C2" s="1">
        <v>16510</v>
      </c>
      <c r="D2" s="1">
        <v>14090</v>
      </c>
      <c r="E2" s="1">
        <v>18791</v>
      </c>
      <c r="F2">
        <f>(E2-D2)/3.92</f>
        <v>1199.2346938775511</v>
      </c>
      <c r="G2" s="5">
        <v>2015</v>
      </c>
      <c r="H2" s="2" t="s">
        <v>29</v>
      </c>
      <c r="I2" s="2" t="s">
        <v>31</v>
      </c>
    </row>
    <row r="3" spans="1:9">
      <c r="A3" t="s">
        <v>5</v>
      </c>
      <c r="B3" t="s">
        <v>15</v>
      </c>
      <c r="C3">
        <v>940</v>
      </c>
      <c r="D3" s="1">
        <v>106</v>
      </c>
      <c r="E3" s="1">
        <v>1844</v>
      </c>
      <c r="F3">
        <f>(E3-D3)/3.92</f>
        <v>443.36734693877554</v>
      </c>
      <c r="G3" s="5">
        <v>2015</v>
      </c>
      <c r="H3" s="2" t="s">
        <v>29</v>
      </c>
      <c r="I3" s="2" t="s">
        <v>30</v>
      </c>
    </row>
    <row r="4" spans="1:9" ht="30">
      <c r="A4" t="s">
        <v>6</v>
      </c>
      <c r="B4" t="s">
        <v>16</v>
      </c>
      <c r="C4" s="3">
        <v>19122</v>
      </c>
      <c r="D4" s="3">
        <f>C4-1.96*F4</f>
        <v>7915.7615769072636</v>
      </c>
      <c r="E4" s="3">
        <f>C4+1.96*F4</f>
        <v>30328.238423092735</v>
      </c>
      <c r="F4">
        <f>15127/SQRT(7)</f>
        <v>5717.4685832105797</v>
      </c>
      <c r="G4" s="5">
        <v>2014</v>
      </c>
      <c r="H4" s="4" t="s">
        <v>32</v>
      </c>
      <c r="I4" s="2" t="s">
        <v>31</v>
      </c>
    </row>
    <row r="5" spans="1:9" ht="30">
      <c r="A5" t="s">
        <v>7</v>
      </c>
      <c r="B5" t="s">
        <v>17</v>
      </c>
      <c r="C5" s="3">
        <v>19122</v>
      </c>
      <c r="D5" s="3">
        <f>C5-1.96*F5</f>
        <v>7915.7615769072636</v>
      </c>
      <c r="E5" s="3">
        <f>C5+1.96*F5</f>
        <v>30328.238423092735</v>
      </c>
      <c r="F5">
        <f>15127/SQRT(7)</f>
        <v>5717.4685832105797</v>
      </c>
      <c r="G5" s="5">
        <v>2014</v>
      </c>
      <c r="H5" s="4" t="s">
        <v>32</v>
      </c>
      <c r="I5" s="2" t="s">
        <v>31</v>
      </c>
    </row>
    <row r="6" spans="1:9" ht="30">
      <c r="A6" t="s">
        <v>8</v>
      </c>
      <c r="B6" t="s">
        <v>27</v>
      </c>
      <c r="C6" s="1">
        <v>31975</v>
      </c>
      <c r="D6" s="1">
        <v>21923</v>
      </c>
      <c r="E6" s="1">
        <v>49448</v>
      </c>
      <c r="F6">
        <f t="shared" ref="F6:F11" si="0">(E6-D6)/3.92</f>
        <v>7021.6836734693879</v>
      </c>
      <c r="G6" s="5">
        <v>2015</v>
      </c>
      <c r="H6" s="2" t="s">
        <v>29</v>
      </c>
      <c r="I6" s="2" t="s">
        <v>31</v>
      </c>
    </row>
    <row r="7" spans="1:9">
      <c r="A7" t="s">
        <v>9</v>
      </c>
      <c r="B7" t="s">
        <v>18</v>
      </c>
      <c r="C7" s="1">
        <v>7788</v>
      </c>
      <c r="D7" s="1">
        <f t="shared" ref="D7" si="1">C7*0.8</f>
        <v>6230.4000000000005</v>
      </c>
      <c r="E7" s="1">
        <f t="shared" ref="E7" si="2">C7*1.2</f>
        <v>9345.6</v>
      </c>
      <c r="F7">
        <f t="shared" si="0"/>
        <v>794.69387755102036</v>
      </c>
      <c r="G7" s="5">
        <v>2016</v>
      </c>
      <c r="H7" s="2" t="s">
        <v>24</v>
      </c>
      <c r="I7" s="2"/>
    </row>
    <row r="8" spans="1:9" ht="30">
      <c r="A8" t="s">
        <v>10</v>
      </c>
      <c r="B8" t="s">
        <v>19</v>
      </c>
      <c r="C8" s="1">
        <v>21929</v>
      </c>
      <c r="D8" s="1">
        <v>20697</v>
      </c>
      <c r="E8" s="1">
        <v>23425</v>
      </c>
      <c r="F8">
        <f t="shared" si="0"/>
        <v>695.91836734693879</v>
      </c>
      <c r="G8" s="5">
        <v>2015</v>
      </c>
      <c r="H8" s="2" t="s">
        <v>29</v>
      </c>
      <c r="I8" s="2" t="s">
        <v>31</v>
      </c>
    </row>
    <row r="9" spans="1:9" ht="30">
      <c r="A9" t="s">
        <v>11</v>
      </c>
      <c r="B9" t="s">
        <v>20</v>
      </c>
      <c r="C9" s="1">
        <v>26172</v>
      </c>
      <c r="D9" s="1">
        <v>3663</v>
      </c>
      <c r="E9" s="1">
        <v>62005</v>
      </c>
      <c r="F9">
        <f t="shared" si="0"/>
        <v>14883.163265306122</v>
      </c>
      <c r="G9" s="5">
        <v>2015</v>
      </c>
      <c r="H9" s="2" t="s">
        <v>29</v>
      </c>
      <c r="I9" s="2" t="s">
        <v>31</v>
      </c>
    </row>
    <row r="10" spans="1:9" ht="30">
      <c r="A10" t="s">
        <v>12</v>
      </c>
      <c r="B10" t="s">
        <v>21</v>
      </c>
      <c r="C10" s="3">
        <v>940</v>
      </c>
      <c r="D10" s="1">
        <v>106</v>
      </c>
      <c r="E10" s="1">
        <v>1844</v>
      </c>
      <c r="F10">
        <f t="shared" si="0"/>
        <v>443.36734693877554</v>
      </c>
      <c r="G10" s="5">
        <v>2015</v>
      </c>
      <c r="H10" s="2" t="s">
        <v>29</v>
      </c>
      <c r="I10" s="2" t="s">
        <v>31</v>
      </c>
    </row>
    <row r="11" spans="1:9" ht="30">
      <c r="A11" t="s">
        <v>13</v>
      </c>
      <c r="B11" t="s">
        <v>22</v>
      </c>
      <c r="C11" s="1">
        <v>18151</v>
      </c>
      <c r="D11" s="1">
        <v>15111</v>
      </c>
      <c r="E11" s="1">
        <v>22542</v>
      </c>
      <c r="F11">
        <f t="shared" si="0"/>
        <v>1895.6632653061224</v>
      </c>
      <c r="G11" s="5">
        <v>2015</v>
      </c>
      <c r="H11" s="2" t="s">
        <v>29</v>
      </c>
      <c r="I11" s="2" t="s">
        <v>31</v>
      </c>
    </row>
    <row r="14" spans="1:9">
      <c r="C14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costs_ae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Incerti</dc:creator>
  <cp:lastModifiedBy>Devin Incerti</cp:lastModifiedBy>
  <dcterms:created xsi:type="dcterms:W3CDTF">2018-10-24T03:44:39Z</dcterms:created>
  <dcterms:modified xsi:type="dcterms:W3CDTF">2019-01-30T01:47:51Z</dcterms:modified>
</cp:coreProperties>
</file>