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724F2A24-8B3D-0E49-99C3-44809F1933E8}" xr6:coauthVersionLast="36" xr6:coauthVersionMax="36" xr10:uidLastSave="{00000000-0000-0000-0000-000000000000}"/>
  <bookViews>
    <workbookView xWindow="0" yWindow="460" windowWidth="33600" windowHeight="18920" tabRatio="500" activeTab="4" xr2:uid="{00000000-000D-0000-FFFF-FFFF00000000}"/>
  </bookViews>
  <sheets>
    <sheet name="dosage" sheetId="1" r:id="rId1"/>
    <sheet name="acquisition_costs" sheetId="2" r:id="rId2"/>
    <sheet name="discounts" sheetId="5" r:id="rId3"/>
    <sheet name="administration_costs" sheetId="3" r:id="rId4"/>
    <sheet name="lookup" sheetId="4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I12" i="1"/>
  <c r="I11" i="1"/>
  <c r="I10" i="1"/>
  <c r="I9" i="1"/>
  <c r="I8" i="1"/>
  <c r="I7" i="1"/>
  <c r="C2" i="2"/>
  <c r="C9" i="1"/>
  <c r="C7" i="1"/>
  <c r="C3" i="2"/>
</calcChain>
</file>

<file path=xl/sharedStrings.xml><?xml version="1.0" encoding="utf-8"?>
<sst xmlns="http://schemas.openxmlformats.org/spreadsheetml/2006/main" count="263" uniqueCount="113">
  <si>
    <t>erlotinib</t>
  </si>
  <si>
    <t>150mg tablet</t>
  </si>
  <si>
    <t>150 mg orally, once daily</t>
  </si>
  <si>
    <t>Until progression</t>
  </si>
  <si>
    <t>FDA label</t>
  </si>
  <si>
    <t>N/A</t>
  </si>
  <si>
    <t>gefitinib</t>
  </si>
  <si>
    <t>250mg tablet</t>
  </si>
  <si>
    <t>250 mg orally, daily</t>
  </si>
  <si>
    <t>afatinib</t>
  </si>
  <si>
    <t>40mg tablet</t>
  </si>
  <si>
    <t>40 mg orally, once daily</t>
  </si>
  <si>
    <t>ICER Report Treatment Options for Advanced Non-Small Cell Lung Cancer: Effectiveness, Value and Value Based Price Benchmarks (2016)</t>
  </si>
  <si>
    <t>dacomitinib</t>
  </si>
  <si>
    <t>45 mg orally, once daily</t>
  </si>
  <si>
    <t>80 mg orally, once daily</t>
  </si>
  <si>
    <t>ProspectoRx; WAC price 1/1/2018</t>
  </si>
  <si>
    <t>PBDC</t>
  </si>
  <si>
    <t>cisplatin</t>
  </si>
  <si>
    <t>100mg/100ml vial</t>
  </si>
  <si>
    <t>pemetrexed</t>
  </si>
  <si>
    <t>500 mg, 1x/cycle, 6 21-day cycles</t>
  </si>
  <si>
    <t>bevacizumab</t>
  </si>
  <si>
    <t>15mg/kg IV every 3 weeks with carboplatin/paclitaxel</t>
  </si>
  <si>
    <t>nivolumab</t>
  </si>
  <si>
    <t>240 mg every 2 weeks or 480 mg every 4 weeks</t>
  </si>
  <si>
    <t>pembrolizumab</t>
  </si>
  <si>
    <t xml:space="preserve">200 mg every 3 weeks </t>
  </si>
  <si>
    <t>atezolizumab</t>
  </si>
  <si>
    <t xml:space="preserve">1200 mg as an IV infusion over 60 min every 3 weeks </t>
  </si>
  <si>
    <t>75mg/m2, 1x/cycle, 6 21-day cycles</t>
  </si>
  <si>
    <t>carboplatin</t>
  </si>
  <si>
    <t>gemcitabine</t>
  </si>
  <si>
    <t>docetaxel</t>
  </si>
  <si>
    <t>paclitaxel</t>
  </si>
  <si>
    <t>50mg/50ml vial</t>
  </si>
  <si>
    <t>200mg/200ml vial</t>
  </si>
  <si>
    <t>50mg/5ml</t>
  </si>
  <si>
    <t>AnalySource 201875 (NDC: 47781-0603-20)</t>
  </si>
  <si>
    <t>150mg/15ml</t>
  </si>
  <si>
    <t>450mg/45ml</t>
  </si>
  <si>
    <t>600mg/60ml</t>
  </si>
  <si>
    <t>AnalySource 201875 (NDC: 50742-0446-15)</t>
  </si>
  <si>
    <t>AnalySource 201875 (NDC: 47781-0605-94)</t>
  </si>
  <si>
    <t>AnalySource 201875 (NDC: 47781-0606-94)</t>
  </si>
  <si>
    <t>dose</t>
  </si>
  <si>
    <t>units_per_day</t>
  </si>
  <si>
    <t>duration_days</t>
  </si>
  <si>
    <t>strength</t>
  </si>
  <si>
    <t>dosage</t>
  </si>
  <si>
    <t>80mg tablet</t>
  </si>
  <si>
    <t>1 100mg/100ml vial, 1 50mg/50ml vial</t>
  </si>
  <si>
    <t>osimertinib</t>
  </si>
  <si>
    <t>400mg/16ml vial</t>
  </si>
  <si>
    <t>3 400mg/16ml vials</t>
  </si>
  <si>
    <t>unit</t>
  </si>
  <si>
    <t>2 100mg/10ml, 1 40mg/4ml</t>
  </si>
  <si>
    <t>strength1</t>
  </si>
  <si>
    <t>strength2</t>
  </si>
  <si>
    <t>100mg/4ml vial</t>
  </si>
  <si>
    <t>100mg/10ml vial</t>
  </si>
  <si>
    <t>40mg/4ml vial</t>
  </si>
  <si>
    <t>2 100mg/4ml vial</t>
  </si>
  <si>
    <t>1200mg/20ml vial</t>
  </si>
  <si>
    <t>100mg vial</t>
  </si>
  <si>
    <t>500mg vial</t>
  </si>
  <si>
    <t>45mg tablet</t>
  </si>
  <si>
    <t>CPT 96413</t>
  </si>
  <si>
    <t>quantity1</t>
  </si>
  <si>
    <t>quantity2</t>
  </si>
  <si>
    <t>acquisition_cost</t>
  </si>
  <si>
    <t>administration_cost</t>
  </si>
  <si>
    <t>agent_name</t>
  </si>
  <si>
    <t>tx_name</t>
  </si>
  <si>
    <t>agent_name1</t>
  </si>
  <si>
    <t>agent_name2</t>
  </si>
  <si>
    <t>agent_name3</t>
  </si>
  <si>
    <t>agent_name4</t>
  </si>
  <si>
    <t>PBDC + bevacizumab</t>
  </si>
  <si>
    <t>PBDC + nivolumab</t>
  </si>
  <si>
    <t>PBDC + pembrolizumab</t>
  </si>
  <si>
    <t>PBDC + atezolizumab</t>
  </si>
  <si>
    <t>PBDC + bevacizumab + nivolumab</t>
  </si>
  <si>
    <t>PBDC + bevacizumab + pembrolizumab</t>
  </si>
  <si>
    <t>PBDC + bevacizumab + atezolizumab</t>
  </si>
  <si>
    <t>discount_lower</t>
  </si>
  <si>
    <t>discount_upper</t>
  </si>
  <si>
    <t>source</t>
  </si>
  <si>
    <t>ProspectoRx; WAC price 12/15/2017</t>
  </si>
  <si>
    <t>ProspectoRx; WAC price 9/1/2017</t>
  </si>
  <si>
    <t>200mg/2mL</t>
  </si>
  <si>
    <t>1g/10mL</t>
  </si>
  <si>
    <t>2g/20mL</t>
  </si>
  <si>
    <t>160mg/16ml</t>
  </si>
  <si>
    <t xml:space="preserve">80mg/8ml </t>
  </si>
  <si>
    <t>20mg/2ml</t>
  </si>
  <si>
    <t>300mg/50ml</t>
  </si>
  <si>
    <t>100mg/16.7ml</t>
  </si>
  <si>
    <t>30mg/5ml</t>
  </si>
  <si>
    <t>ProspectoRx; WAC price 3/8/2018</t>
  </si>
  <si>
    <t>ProspectoRx; WAC price 9/12/2016</t>
  </si>
  <si>
    <t>ProspectoRx; WAC price 10/17/2016</t>
  </si>
  <si>
    <t>ProspectoRx; WAC price 3/30/2018</t>
  </si>
  <si>
    <t>ProspectoRx; WAC price 5/1/2018</t>
  </si>
  <si>
    <t>ProspectoRx; WAC price 9/5/2018</t>
  </si>
  <si>
    <t>ProspectoRx; WAC price 9/28/2018</t>
  </si>
  <si>
    <t>ProspectoRx; WAC price 1/23/2018</t>
  </si>
  <si>
    <t>ProspectoRx; WAC price 7/1/2018</t>
  </si>
  <si>
    <t>ProspectoRx; WAC price 4/1/2018</t>
  </si>
  <si>
    <t>ProspectoRx; WAC price 3/22/2018</t>
  </si>
  <si>
    <t>CPT 96417, 96415</t>
  </si>
  <si>
    <t>CPT 96413, 96415, 96417</t>
  </si>
  <si>
    <t>Public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</si>
</sst>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0" fillId="0" borderId="0" xfId="0" applyNumberFormat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64" fontId="0" fillId="0" borderId="0" xfId="0" applyNumberFormat="1" applyFont="1" applyAlignment="1">
      <alignment wrapText="1"/>
    </xf>
    <xf numFmtId="0" fontId="6" fillId="0" borderId="0" xfId="0" applyFont="1"/>
    <xf numFmtId="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6" fillId="0" borderId="0" xfId="0" applyNumberFormat="1" applyFont="1" applyAlignment="1">
      <alignment wrapText="1"/>
    </xf>
    <xf numFmtId="4" fontId="0" fillId="0" borderId="0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vertical="top" wrapText="1"/>
    </xf>
    <xf numFmtId="0" fontId="6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vertical="top" wrapText="1"/>
    </xf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RowHeight="16" x14ac:dyDescent="0.2"/>
  <cols>
    <col min="1" max="1" width="14" bestFit="1" customWidth="1"/>
    <col min="2" max="2" width="35.33203125" bestFit="1" customWidth="1"/>
    <col min="3" max="3" width="7.83203125" bestFit="1" customWidth="1"/>
    <col min="4" max="4" width="19.33203125" style="2" bestFit="1" customWidth="1"/>
    <col min="5" max="5" width="14.83203125" style="2" bestFit="1" customWidth="1"/>
    <col min="6" max="6" width="10.6640625" style="2" bestFit="1" customWidth="1"/>
    <col min="7" max="8" width="10.6640625" style="30" customWidth="1"/>
    <col min="9" max="9" width="14.33203125" style="11" customWidth="1"/>
    <col min="10" max="10" width="15.1640625" bestFit="1" customWidth="1"/>
    <col min="11" max="11" width="35.83203125" customWidth="1"/>
  </cols>
  <sheetData>
    <row r="1" spans="1:11" ht="17" x14ac:dyDescent="0.2">
      <c r="A1" s="13" t="s">
        <v>72</v>
      </c>
      <c r="B1" s="14" t="s">
        <v>49</v>
      </c>
      <c r="C1" s="14" t="s">
        <v>45</v>
      </c>
      <c r="D1" s="22" t="s">
        <v>55</v>
      </c>
      <c r="E1" s="22" t="s">
        <v>57</v>
      </c>
      <c r="F1" s="22" t="s">
        <v>58</v>
      </c>
      <c r="G1" s="26" t="s">
        <v>68</v>
      </c>
      <c r="H1" s="26" t="s">
        <v>69</v>
      </c>
      <c r="I1" s="15" t="s">
        <v>46</v>
      </c>
      <c r="J1" s="14" t="s">
        <v>47</v>
      </c>
      <c r="K1" s="13" t="s">
        <v>87</v>
      </c>
    </row>
    <row r="2" spans="1:11" ht="17" x14ac:dyDescent="0.2">
      <c r="A2" s="16" t="s">
        <v>0</v>
      </c>
      <c r="B2" s="16" t="s">
        <v>2</v>
      </c>
      <c r="C2" s="17">
        <v>150</v>
      </c>
      <c r="D2" s="19" t="s">
        <v>1</v>
      </c>
      <c r="E2" s="19" t="s">
        <v>1</v>
      </c>
      <c r="F2" s="19"/>
      <c r="G2" s="27">
        <v>1</v>
      </c>
      <c r="H2" s="27">
        <v>0</v>
      </c>
      <c r="I2" s="18">
        <v>1</v>
      </c>
      <c r="J2" s="16" t="s">
        <v>3</v>
      </c>
      <c r="K2" s="16" t="s">
        <v>4</v>
      </c>
    </row>
    <row r="3" spans="1:11" ht="17" x14ac:dyDescent="0.2">
      <c r="A3" s="16" t="s">
        <v>6</v>
      </c>
      <c r="B3" s="3" t="s">
        <v>8</v>
      </c>
      <c r="C3" s="9">
        <v>250</v>
      </c>
      <c r="D3" s="19" t="s">
        <v>7</v>
      </c>
      <c r="E3" s="19" t="s">
        <v>7</v>
      </c>
      <c r="F3" s="19"/>
      <c r="G3" s="27">
        <v>1</v>
      </c>
      <c r="H3" s="27">
        <v>0</v>
      </c>
      <c r="I3" s="18">
        <v>1</v>
      </c>
      <c r="J3" s="16" t="s">
        <v>3</v>
      </c>
      <c r="K3" s="16" t="s">
        <v>4</v>
      </c>
    </row>
    <row r="4" spans="1:11" ht="17" x14ac:dyDescent="0.2">
      <c r="A4" s="16" t="s">
        <v>9</v>
      </c>
      <c r="B4" s="3" t="s">
        <v>11</v>
      </c>
      <c r="C4" s="9">
        <v>40</v>
      </c>
      <c r="D4" s="19" t="s">
        <v>10</v>
      </c>
      <c r="E4" s="19" t="s">
        <v>10</v>
      </c>
      <c r="F4" s="19"/>
      <c r="G4" s="27">
        <v>1</v>
      </c>
      <c r="H4" s="27">
        <v>0</v>
      </c>
      <c r="I4" s="18">
        <v>1</v>
      </c>
      <c r="J4" s="16" t="s">
        <v>3</v>
      </c>
      <c r="K4" s="16" t="s">
        <v>4</v>
      </c>
    </row>
    <row r="5" spans="1:11" ht="17" x14ac:dyDescent="0.2">
      <c r="A5" s="16" t="s">
        <v>13</v>
      </c>
      <c r="B5" s="3" t="s">
        <v>14</v>
      </c>
      <c r="C5" s="9">
        <v>45</v>
      </c>
      <c r="D5" s="19" t="s">
        <v>66</v>
      </c>
      <c r="E5" s="19" t="s">
        <v>66</v>
      </c>
      <c r="F5" s="19"/>
      <c r="G5" s="27">
        <v>1</v>
      </c>
      <c r="H5" s="27">
        <v>0</v>
      </c>
      <c r="I5" s="18">
        <v>1</v>
      </c>
      <c r="J5" s="16" t="s">
        <v>3</v>
      </c>
      <c r="K5" s="16" t="s">
        <v>4</v>
      </c>
    </row>
    <row r="6" spans="1:11" ht="17" x14ac:dyDescent="0.2">
      <c r="A6" s="16" t="s">
        <v>52</v>
      </c>
      <c r="B6" s="3" t="s">
        <v>15</v>
      </c>
      <c r="C6" s="9">
        <v>80</v>
      </c>
      <c r="D6" s="19" t="s">
        <v>50</v>
      </c>
      <c r="E6" s="19" t="s">
        <v>50</v>
      </c>
      <c r="F6" s="19"/>
      <c r="G6" s="27">
        <v>1</v>
      </c>
      <c r="H6" s="27">
        <v>0</v>
      </c>
      <c r="I6" s="18">
        <v>1</v>
      </c>
      <c r="J6" s="16" t="s">
        <v>3</v>
      </c>
      <c r="K6" s="16" t="s">
        <v>4</v>
      </c>
    </row>
    <row r="7" spans="1:11" ht="68" x14ac:dyDescent="0.2">
      <c r="A7" s="4" t="s">
        <v>18</v>
      </c>
      <c r="B7" s="3" t="s">
        <v>30</v>
      </c>
      <c r="C7" s="3">
        <f xml:space="preserve"> 75 * 1.9</f>
        <v>142.5</v>
      </c>
      <c r="D7" s="23" t="s">
        <v>51</v>
      </c>
      <c r="E7" s="23" t="s">
        <v>19</v>
      </c>
      <c r="F7" s="23" t="s">
        <v>35</v>
      </c>
      <c r="G7" s="28">
        <v>1</v>
      </c>
      <c r="H7" s="28">
        <v>1</v>
      </c>
      <c r="I7" s="12">
        <f>1/21</f>
        <v>4.7619047619047616E-2</v>
      </c>
      <c r="J7" s="3">
        <v>126</v>
      </c>
      <c r="K7" s="19" t="s">
        <v>12</v>
      </c>
    </row>
    <row r="8" spans="1:11" ht="17" x14ac:dyDescent="0.2">
      <c r="A8" s="16" t="s">
        <v>20</v>
      </c>
      <c r="B8" s="16" t="s">
        <v>21</v>
      </c>
      <c r="C8" s="8">
        <v>500</v>
      </c>
      <c r="D8" s="6" t="s">
        <v>65</v>
      </c>
      <c r="E8" s="6" t="s">
        <v>65</v>
      </c>
      <c r="F8" s="19"/>
      <c r="G8" s="27">
        <v>1</v>
      </c>
      <c r="H8" s="27">
        <v>0</v>
      </c>
      <c r="I8" s="18">
        <f>1/21</f>
        <v>4.7619047619047616E-2</v>
      </c>
      <c r="J8" s="16">
        <v>126</v>
      </c>
      <c r="K8" s="16"/>
    </row>
    <row r="9" spans="1:11" ht="34" x14ac:dyDescent="0.2">
      <c r="A9" s="20" t="s">
        <v>22</v>
      </c>
      <c r="B9" s="8" t="s">
        <v>23</v>
      </c>
      <c r="C9" s="8">
        <f>15 * 74.13</f>
        <v>1111.9499999999998</v>
      </c>
      <c r="D9" s="24" t="s">
        <v>54</v>
      </c>
      <c r="E9" s="24" t="s">
        <v>53</v>
      </c>
      <c r="F9" s="24"/>
      <c r="G9" s="29">
        <v>3</v>
      </c>
      <c r="H9" s="29">
        <v>0</v>
      </c>
      <c r="I9" s="18">
        <f>1/21</f>
        <v>4.7619047619047616E-2</v>
      </c>
      <c r="J9" s="16" t="s">
        <v>3</v>
      </c>
      <c r="K9" s="16" t="s">
        <v>4</v>
      </c>
    </row>
    <row r="10" spans="1:11" ht="34" x14ac:dyDescent="0.2">
      <c r="A10" s="16" t="s">
        <v>24</v>
      </c>
      <c r="B10" s="8" t="s">
        <v>25</v>
      </c>
      <c r="C10" s="8">
        <v>240</v>
      </c>
      <c r="D10" s="19" t="s">
        <v>56</v>
      </c>
      <c r="E10" s="19" t="s">
        <v>60</v>
      </c>
      <c r="F10" s="19" t="s">
        <v>61</v>
      </c>
      <c r="G10" s="27">
        <v>2</v>
      </c>
      <c r="H10" s="27">
        <v>1</v>
      </c>
      <c r="I10" s="18">
        <f>1/14</f>
        <v>7.1428571428571425E-2</v>
      </c>
      <c r="J10" s="16" t="s">
        <v>3</v>
      </c>
      <c r="K10" s="16" t="s">
        <v>4</v>
      </c>
    </row>
    <row r="11" spans="1:11" ht="17" x14ac:dyDescent="0.2">
      <c r="A11" s="16" t="s">
        <v>26</v>
      </c>
      <c r="B11" s="8" t="s">
        <v>27</v>
      </c>
      <c r="C11" s="8">
        <v>200</v>
      </c>
      <c r="D11" s="19" t="s">
        <v>62</v>
      </c>
      <c r="E11" s="19" t="s">
        <v>59</v>
      </c>
      <c r="F11" s="19"/>
      <c r="G11" s="27">
        <v>2</v>
      </c>
      <c r="H11" s="27">
        <v>0</v>
      </c>
      <c r="I11" s="18">
        <f>1/21</f>
        <v>4.7619047619047616E-2</v>
      </c>
      <c r="J11" s="16" t="s">
        <v>3</v>
      </c>
      <c r="K11" s="16" t="s">
        <v>4</v>
      </c>
    </row>
    <row r="12" spans="1:11" ht="34" x14ac:dyDescent="0.2">
      <c r="A12" s="16" t="s">
        <v>28</v>
      </c>
      <c r="B12" s="8" t="s">
        <v>29</v>
      </c>
      <c r="C12" s="8">
        <v>1200</v>
      </c>
      <c r="D12" s="19" t="s">
        <v>63</v>
      </c>
      <c r="E12" s="19" t="s">
        <v>63</v>
      </c>
      <c r="F12" s="19"/>
      <c r="G12" s="27">
        <v>1</v>
      </c>
      <c r="H12" s="27">
        <v>0</v>
      </c>
      <c r="I12" s="18">
        <f>1/21</f>
        <v>4.7619047619047616E-2</v>
      </c>
      <c r="J12" s="16" t="s">
        <v>3</v>
      </c>
      <c r="K12" s="1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D9" sqref="D9"/>
    </sheetView>
  </sheetViews>
  <sheetFormatPr baseColWidth="10" defaultRowHeight="16" x14ac:dyDescent="0.2"/>
  <cols>
    <col min="1" max="1" width="14" bestFit="1" customWidth="1"/>
    <col min="2" max="2" width="13.83203125" bestFit="1" customWidth="1"/>
    <col min="3" max="3" width="15.6640625" customWidth="1"/>
    <col min="4" max="4" width="136.83203125" customWidth="1"/>
  </cols>
  <sheetData>
    <row r="1" spans="1:4" x14ac:dyDescent="0.2">
      <c r="A1" s="1" t="s">
        <v>72</v>
      </c>
      <c r="B1" s="1" t="s">
        <v>48</v>
      </c>
      <c r="C1" s="1" t="s">
        <v>70</v>
      </c>
      <c r="D1" s="1" t="s">
        <v>87</v>
      </c>
    </row>
    <row r="2" spans="1:4" ht="17" x14ac:dyDescent="0.2">
      <c r="A2" t="s">
        <v>0</v>
      </c>
      <c r="B2" t="s">
        <v>1</v>
      </c>
      <c r="C2">
        <f>8451.4/30</f>
        <v>281.71333333333331</v>
      </c>
      <c r="D2" s="2" t="s">
        <v>88</v>
      </c>
    </row>
    <row r="3" spans="1:4" ht="17" x14ac:dyDescent="0.2">
      <c r="A3" t="s">
        <v>6</v>
      </c>
      <c r="B3" t="s">
        <v>7</v>
      </c>
      <c r="C3">
        <f>7711.77/30</f>
        <v>257.05900000000003</v>
      </c>
      <c r="D3" s="2" t="s">
        <v>16</v>
      </c>
    </row>
    <row r="4" spans="1:4" ht="17" x14ac:dyDescent="0.2">
      <c r="A4" t="s">
        <v>9</v>
      </c>
      <c r="B4" t="s">
        <v>10</v>
      </c>
      <c r="C4">
        <v>235.05</v>
      </c>
      <c r="D4" s="2" t="s">
        <v>89</v>
      </c>
    </row>
    <row r="5" spans="1:4" ht="17" x14ac:dyDescent="0.2">
      <c r="A5" t="s">
        <v>13</v>
      </c>
      <c r="B5" t="s">
        <v>66</v>
      </c>
      <c r="C5">
        <v>407.39</v>
      </c>
      <c r="D5" s="10" t="s">
        <v>112</v>
      </c>
    </row>
    <row r="6" spans="1:4" ht="17" x14ac:dyDescent="0.2">
      <c r="A6" t="s">
        <v>52</v>
      </c>
      <c r="B6" t="s">
        <v>50</v>
      </c>
      <c r="C6">
        <f>14616.47/30</f>
        <v>487.21566666666666</v>
      </c>
      <c r="D6" s="2" t="s">
        <v>16</v>
      </c>
    </row>
    <row r="7" spans="1:4" ht="34" x14ac:dyDescent="0.2">
      <c r="A7" s="4" t="s">
        <v>18</v>
      </c>
      <c r="B7" s="4" t="s">
        <v>35</v>
      </c>
      <c r="C7">
        <v>14.51</v>
      </c>
      <c r="D7" s="2" t="s">
        <v>99</v>
      </c>
    </row>
    <row r="8" spans="1:4" ht="34" x14ac:dyDescent="0.2">
      <c r="A8" s="4" t="s">
        <v>18</v>
      </c>
      <c r="B8" s="4" t="s">
        <v>19</v>
      </c>
      <c r="C8" s="4">
        <v>35</v>
      </c>
      <c r="D8" s="5" t="s">
        <v>100</v>
      </c>
    </row>
    <row r="9" spans="1:4" ht="34" x14ac:dyDescent="0.2">
      <c r="A9" s="4" t="s">
        <v>18</v>
      </c>
      <c r="B9" s="6" t="s">
        <v>36</v>
      </c>
      <c r="C9" s="6">
        <v>100</v>
      </c>
      <c r="D9" s="10" t="s">
        <v>101</v>
      </c>
    </row>
    <row r="10" spans="1:4" ht="17" x14ac:dyDescent="0.2">
      <c r="A10" s="32" t="s">
        <v>20</v>
      </c>
      <c r="B10" s="33" t="s">
        <v>64</v>
      </c>
      <c r="C10" s="6">
        <v>676.52</v>
      </c>
      <c r="D10" s="2" t="s">
        <v>102</v>
      </c>
    </row>
    <row r="11" spans="1:4" ht="17" x14ac:dyDescent="0.2">
      <c r="A11" s="32" t="s">
        <v>20</v>
      </c>
      <c r="B11" s="33" t="s">
        <v>65</v>
      </c>
      <c r="C11" s="25">
        <v>3382.6</v>
      </c>
      <c r="D11" s="2" t="s">
        <v>102</v>
      </c>
    </row>
    <row r="12" spans="1:4" ht="17" x14ac:dyDescent="0.2">
      <c r="A12" s="6" t="s">
        <v>31</v>
      </c>
      <c r="B12" s="6" t="s">
        <v>37</v>
      </c>
      <c r="C12" s="6">
        <v>5.99</v>
      </c>
      <c r="D12" s="10" t="s">
        <v>38</v>
      </c>
    </row>
    <row r="13" spans="1:4" ht="17" x14ac:dyDescent="0.2">
      <c r="A13" s="6" t="s">
        <v>31</v>
      </c>
      <c r="B13" s="6" t="s">
        <v>39</v>
      </c>
      <c r="C13" s="6">
        <v>14.2</v>
      </c>
      <c r="D13" s="10" t="s">
        <v>42</v>
      </c>
    </row>
    <row r="14" spans="1:4" ht="17" x14ac:dyDescent="0.2">
      <c r="A14" s="6" t="s">
        <v>31</v>
      </c>
      <c r="B14" s="6" t="s">
        <v>40</v>
      </c>
      <c r="C14" s="6">
        <v>32.99</v>
      </c>
      <c r="D14" s="10" t="s">
        <v>43</v>
      </c>
    </row>
    <row r="15" spans="1:4" ht="17" x14ac:dyDescent="0.2">
      <c r="A15" s="6" t="s">
        <v>31</v>
      </c>
      <c r="B15" s="6" t="s">
        <v>41</v>
      </c>
      <c r="C15" s="6">
        <v>43.99</v>
      </c>
      <c r="D15" s="10" t="s">
        <v>44</v>
      </c>
    </row>
    <row r="16" spans="1:4" ht="17" x14ac:dyDescent="0.2">
      <c r="A16" s="33" t="s">
        <v>32</v>
      </c>
      <c r="B16" s="33" t="s">
        <v>90</v>
      </c>
      <c r="C16" s="6">
        <v>3.7</v>
      </c>
      <c r="D16" s="10" t="s">
        <v>103</v>
      </c>
    </row>
    <row r="17" spans="1:4" ht="17" x14ac:dyDescent="0.2">
      <c r="A17" s="33" t="s">
        <v>32</v>
      </c>
      <c r="B17" s="33" t="s">
        <v>91</v>
      </c>
      <c r="C17" s="6">
        <v>3.69</v>
      </c>
      <c r="D17" s="10" t="s">
        <v>103</v>
      </c>
    </row>
    <row r="18" spans="1:4" ht="17" x14ac:dyDescent="0.2">
      <c r="A18" s="33" t="s">
        <v>32</v>
      </c>
      <c r="B18" s="33" t="s">
        <v>92</v>
      </c>
      <c r="C18" s="6">
        <v>4.0999999999999996</v>
      </c>
      <c r="D18" s="10" t="s">
        <v>103</v>
      </c>
    </row>
    <row r="19" spans="1:4" ht="17" x14ac:dyDescent="0.2">
      <c r="A19" s="33" t="s">
        <v>33</v>
      </c>
      <c r="B19" s="33" t="s">
        <v>93</v>
      </c>
      <c r="C19" s="6">
        <v>34.380000000000003</v>
      </c>
      <c r="D19" s="10" t="s">
        <v>104</v>
      </c>
    </row>
    <row r="20" spans="1:4" ht="17" x14ac:dyDescent="0.2">
      <c r="A20" s="33" t="s">
        <v>33</v>
      </c>
      <c r="B20" s="33" t="s">
        <v>94</v>
      </c>
      <c r="C20" s="6">
        <v>34.380000000000003</v>
      </c>
      <c r="D20" s="10" t="s">
        <v>105</v>
      </c>
    </row>
    <row r="21" spans="1:4" ht="17" x14ac:dyDescent="0.2">
      <c r="A21" s="33" t="s">
        <v>33</v>
      </c>
      <c r="B21" s="33" t="s">
        <v>95</v>
      </c>
      <c r="C21" s="6">
        <v>34.380000000000003</v>
      </c>
      <c r="D21" s="10" t="s">
        <v>105</v>
      </c>
    </row>
    <row r="22" spans="1:4" ht="17" x14ac:dyDescent="0.2">
      <c r="A22" s="33" t="s">
        <v>34</v>
      </c>
      <c r="B22" s="33" t="s">
        <v>96</v>
      </c>
      <c r="C22" s="6">
        <v>55</v>
      </c>
      <c r="D22" s="10" t="s">
        <v>106</v>
      </c>
    </row>
    <row r="23" spans="1:4" ht="17" x14ac:dyDescent="0.2">
      <c r="A23" s="33" t="s">
        <v>34</v>
      </c>
      <c r="B23" s="33" t="s">
        <v>97</v>
      </c>
      <c r="C23" s="6">
        <v>24.5</v>
      </c>
      <c r="D23" s="10" t="s">
        <v>106</v>
      </c>
    </row>
    <row r="24" spans="1:4" ht="17" x14ac:dyDescent="0.2">
      <c r="A24" s="33" t="s">
        <v>34</v>
      </c>
      <c r="B24" s="33" t="s">
        <v>98</v>
      </c>
      <c r="C24" s="6">
        <v>10.5</v>
      </c>
      <c r="D24" s="10" t="s">
        <v>106</v>
      </c>
    </row>
    <row r="25" spans="1:4" ht="17" x14ac:dyDescent="0.2">
      <c r="A25" s="7" t="s">
        <v>22</v>
      </c>
      <c r="B25" t="s">
        <v>59</v>
      </c>
      <c r="C25" s="6">
        <v>199.23500000000001</v>
      </c>
      <c r="D25" s="10" t="s">
        <v>107</v>
      </c>
    </row>
    <row r="26" spans="1:4" ht="17" x14ac:dyDescent="0.2">
      <c r="A26" s="7" t="s">
        <v>22</v>
      </c>
      <c r="B26" t="s">
        <v>53</v>
      </c>
      <c r="C26" s="21">
        <v>199.23500000000001</v>
      </c>
      <c r="D26" s="10" t="s">
        <v>107</v>
      </c>
    </row>
    <row r="27" spans="1:4" ht="17" x14ac:dyDescent="0.2">
      <c r="A27" t="s">
        <v>24</v>
      </c>
      <c r="B27" s="21" t="s">
        <v>60</v>
      </c>
      <c r="C27" s="21">
        <v>262.20800000000003</v>
      </c>
      <c r="D27" s="2" t="s">
        <v>108</v>
      </c>
    </row>
    <row r="28" spans="1:4" ht="17" x14ac:dyDescent="0.2">
      <c r="A28" t="s">
        <v>24</v>
      </c>
      <c r="B28" s="21" t="s">
        <v>61</v>
      </c>
      <c r="C28" s="21">
        <v>262.20749999999998</v>
      </c>
      <c r="D28" s="2" t="s">
        <v>108</v>
      </c>
    </row>
    <row r="29" spans="1:4" ht="17" x14ac:dyDescent="0.2">
      <c r="A29" t="s">
        <v>26</v>
      </c>
      <c r="B29" t="s">
        <v>59</v>
      </c>
      <c r="C29" s="21">
        <v>1162.4100000000001</v>
      </c>
      <c r="D29" s="2" t="s">
        <v>109</v>
      </c>
    </row>
    <row r="30" spans="1:4" ht="17" x14ac:dyDescent="0.2">
      <c r="A30" t="s">
        <v>28</v>
      </c>
      <c r="B30" t="s">
        <v>63</v>
      </c>
      <c r="C30" s="21">
        <v>444.02699999999999</v>
      </c>
      <c r="D30" s="2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D1" sqref="D1"/>
    </sheetView>
  </sheetViews>
  <sheetFormatPr baseColWidth="10" defaultRowHeight="16" x14ac:dyDescent="0.2"/>
  <cols>
    <col min="1" max="1" width="14" bestFit="1" customWidth="1"/>
    <col min="2" max="2" width="13.83203125" customWidth="1"/>
    <col min="3" max="3" width="14.6640625" customWidth="1"/>
  </cols>
  <sheetData>
    <row r="1" spans="1:3" ht="17" x14ac:dyDescent="0.2">
      <c r="A1" s="13" t="s">
        <v>72</v>
      </c>
      <c r="B1" s="13" t="s">
        <v>85</v>
      </c>
      <c r="C1" s="13" t="s">
        <v>86</v>
      </c>
    </row>
    <row r="2" spans="1:3" x14ac:dyDescent="0.2">
      <c r="A2" s="16" t="s">
        <v>0</v>
      </c>
      <c r="B2">
        <v>0.2</v>
      </c>
      <c r="C2">
        <v>0.3</v>
      </c>
    </row>
    <row r="3" spans="1:3" x14ac:dyDescent="0.2">
      <c r="A3" s="16" t="s">
        <v>6</v>
      </c>
      <c r="B3">
        <v>0.2</v>
      </c>
      <c r="C3">
        <v>0.3</v>
      </c>
    </row>
    <row r="4" spans="1:3" x14ac:dyDescent="0.2">
      <c r="A4" s="16" t="s">
        <v>9</v>
      </c>
      <c r="B4">
        <v>0.2</v>
      </c>
      <c r="C4">
        <v>0.3</v>
      </c>
    </row>
    <row r="5" spans="1:3" x14ac:dyDescent="0.2">
      <c r="A5" s="16" t="s">
        <v>13</v>
      </c>
      <c r="B5">
        <v>0.2</v>
      </c>
      <c r="C5">
        <v>0.3</v>
      </c>
    </row>
    <row r="6" spans="1:3" x14ac:dyDescent="0.2">
      <c r="A6" s="16" t="s">
        <v>52</v>
      </c>
      <c r="B6">
        <v>0.2</v>
      </c>
      <c r="C6">
        <v>0.3</v>
      </c>
    </row>
    <row r="7" spans="1:3" ht="17" x14ac:dyDescent="0.2">
      <c r="A7" s="4" t="s">
        <v>18</v>
      </c>
      <c r="B7">
        <v>0.2</v>
      </c>
      <c r="C7">
        <v>0.3</v>
      </c>
    </row>
    <row r="8" spans="1:3" x14ac:dyDescent="0.2">
      <c r="A8" s="16" t="s">
        <v>20</v>
      </c>
      <c r="B8">
        <v>0.2</v>
      </c>
      <c r="C8">
        <v>0.3</v>
      </c>
    </row>
    <row r="9" spans="1:3" x14ac:dyDescent="0.2">
      <c r="A9" s="20" t="s">
        <v>22</v>
      </c>
      <c r="B9">
        <v>0.2</v>
      </c>
      <c r="C9">
        <v>0.3</v>
      </c>
    </row>
    <row r="10" spans="1:3" x14ac:dyDescent="0.2">
      <c r="A10" s="16" t="s">
        <v>24</v>
      </c>
      <c r="B10">
        <v>0.2</v>
      </c>
      <c r="C10">
        <v>0.3</v>
      </c>
    </row>
    <row r="11" spans="1:3" x14ac:dyDescent="0.2">
      <c r="A11" s="16" t="s">
        <v>26</v>
      </c>
      <c r="B11">
        <v>0.2</v>
      </c>
      <c r="C11">
        <v>0.3</v>
      </c>
    </row>
    <row r="12" spans="1:3" x14ac:dyDescent="0.2">
      <c r="A12" s="16" t="s">
        <v>28</v>
      </c>
      <c r="B12">
        <v>0.2</v>
      </c>
      <c r="C12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1" sqref="C11"/>
    </sheetView>
  </sheetViews>
  <sheetFormatPr baseColWidth="10" defaultRowHeight="16" x14ac:dyDescent="0.2"/>
  <cols>
    <col min="1" max="1" width="14" bestFit="1" customWidth="1"/>
    <col min="2" max="2" width="18" customWidth="1"/>
    <col min="3" max="3" width="21.83203125" bestFit="1" customWidth="1"/>
  </cols>
  <sheetData>
    <row r="1" spans="1:3" ht="17" x14ac:dyDescent="0.2">
      <c r="A1" s="13" t="s">
        <v>72</v>
      </c>
      <c r="B1" s="13" t="s">
        <v>71</v>
      </c>
      <c r="C1" s="13" t="s">
        <v>87</v>
      </c>
    </row>
    <row r="2" spans="1:3" x14ac:dyDescent="0.2">
      <c r="A2" s="16" t="s">
        <v>0</v>
      </c>
      <c r="B2">
        <v>0</v>
      </c>
      <c r="C2" t="s">
        <v>5</v>
      </c>
    </row>
    <row r="3" spans="1:3" x14ac:dyDescent="0.2">
      <c r="A3" s="16" t="s">
        <v>6</v>
      </c>
      <c r="B3">
        <v>0</v>
      </c>
      <c r="C3" t="s">
        <v>5</v>
      </c>
    </row>
    <row r="4" spans="1:3" x14ac:dyDescent="0.2">
      <c r="A4" s="16" t="s">
        <v>9</v>
      </c>
      <c r="B4">
        <v>0</v>
      </c>
      <c r="C4" t="s">
        <v>5</v>
      </c>
    </row>
    <row r="5" spans="1:3" x14ac:dyDescent="0.2">
      <c r="A5" s="16" t="s">
        <v>13</v>
      </c>
      <c r="B5">
        <v>0</v>
      </c>
      <c r="C5" t="s">
        <v>5</v>
      </c>
    </row>
    <row r="6" spans="1:3" x14ac:dyDescent="0.2">
      <c r="A6" s="16" t="s">
        <v>52</v>
      </c>
      <c r="B6">
        <v>0</v>
      </c>
      <c r="C6" t="s">
        <v>5</v>
      </c>
    </row>
    <row r="7" spans="1:3" ht="17" x14ac:dyDescent="0.2">
      <c r="A7" s="4" t="s">
        <v>18</v>
      </c>
      <c r="B7">
        <v>91.72</v>
      </c>
      <c r="C7" t="s">
        <v>110</v>
      </c>
    </row>
    <row r="8" spans="1:3" x14ac:dyDescent="0.2">
      <c r="A8" s="16" t="s">
        <v>20</v>
      </c>
      <c r="B8">
        <v>136.15</v>
      </c>
      <c r="C8" t="s">
        <v>67</v>
      </c>
    </row>
    <row r="9" spans="1:3" x14ac:dyDescent="0.2">
      <c r="A9" s="20" t="s">
        <v>22</v>
      </c>
      <c r="B9">
        <v>91.72</v>
      </c>
      <c r="C9" t="s">
        <v>111</v>
      </c>
    </row>
    <row r="10" spans="1:3" x14ac:dyDescent="0.2">
      <c r="A10" s="16" t="s">
        <v>24</v>
      </c>
      <c r="B10">
        <v>136.15</v>
      </c>
      <c r="C10" t="s">
        <v>67</v>
      </c>
    </row>
    <row r="11" spans="1:3" x14ac:dyDescent="0.2">
      <c r="A11" s="16" t="s">
        <v>26</v>
      </c>
      <c r="B11">
        <v>136.15</v>
      </c>
      <c r="C11" t="s">
        <v>67</v>
      </c>
    </row>
    <row r="12" spans="1:3" x14ac:dyDescent="0.2">
      <c r="A12" s="16" t="s">
        <v>28</v>
      </c>
      <c r="B12">
        <v>136.15</v>
      </c>
      <c r="C12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>
      <selection activeCell="E16" sqref="E16"/>
    </sheetView>
  </sheetViews>
  <sheetFormatPr baseColWidth="10" defaultRowHeight="16" x14ac:dyDescent="0.2"/>
  <cols>
    <col min="1" max="1" width="33" bestFit="1" customWidth="1"/>
    <col min="2" max="2" width="14" bestFit="1" customWidth="1"/>
    <col min="3" max="3" width="12.5" bestFit="1" customWidth="1"/>
    <col min="4" max="5" width="14" bestFit="1" customWidth="1"/>
  </cols>
  <sheetData>
    <row r="1" spans="1:5" x14ac:dyDescent="0.2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</row>
    <row r="2" spans="1:5" x14ac:dyDescent="0.2">
      <c r="A2" t="s">
        <v>0</v>
      </c>
      <c r="B2" t="s">
        <v>0</v>
      </c>
    </row>
    <row r="3" spans="1:5" x14ac:dyDescent="0.2">
      <c r="A3" t="s">
        <v>6</v>
      </c>
      <c r="B3" t="s">
        <v>6</v>
      </c>
    </row>
    <row r="4" spans="1:5" x14ac:dyDescent="0.2">
      <c r="A4" t="s">
        <v>9</v>
      </c>
      <c r="B4" t="s">
        <v>9</v>
      </c>
    </row>
    <row r="5" spans="1:5" x14ac:dyDescent="0.2">
      <c r="A5" t="s">
        <v>13</v>
      </c>
      <c r="B5" t="s">
        <v>13</v>
      </c>
    </row>
    <row r="6" spans="1:5" x14ac:dyDescent="0.2">
      <c r="A6" t="s">
        <v>52</v>
      </c>
      <c r="B6" t="s">
        <v>52</v>
      </c>
    </row>
    <row r="7" spans="1:5" x14ac:dyDescent="0.2">
      <c r="A7" t="s">
        <v>17</v>
      </c>
      <c r="B7" t="s">
        <v>18</v>
      </c>
      <c r="C7" t="s">
        <v>20</v>
      </c>
    </row>
    <row r="8" spans="1:5" x14ac:dyDescent="0.2">
      <c r="A8" t="s">
        <v>22</v>
      </c>
      <c r="B8" t="s">
        <v>22</v>
      </c>
    </row>
    <row r="9" spans="1:5" x14ac:dyDescent="0.2">
      <c r="A9" t="s">
        <v>24</v>
      </c>
      <c r="B9" t="s">
        <v>24</v>
      </c>
    </row>
    <row r="10" spans="1:5" x14ac:dyDescent="0.2">
      <c r="A10" t="s">
        <v>26</v>
      </c>
      <c r="B10" t="s">
        <v>26</v>
      </c>
    </row>
    <row r="11" spans="1:5" x14ac:dyDescent="0.2">
      <c r="A11" t="s">
        <v>28</v>
      </c>
      <c r="B11" t="s">
        <v>28</v>
      </c>
    </row>
    <row r="12" spans="1:5" x14ac:dyDescent="0.2">
      <c r="A12" t="s">
        <v>78</v>
      </c>
      <c r="B12" t="s">
        <v>18</v>
      </c>
      <c r="C12" t="s">
        <v>20</v>
      </c>
      <c r="D12" t="s">
        <v>22</v>
      </c>
    </row>
    <row r="13" spans="1:5" x14ac:dyDescent="0.2">
      <c r="A13" t="s">
        <v>79</v>
      </c>
      <c r="B13" t="s">
        <v>18</v>
      </c>
      <c r="C13" t="s">
        <v>20</v>
      </c>
      <c r="D13" t="s">
        <v>24</v>
      </c>
    </row>
    <row r="14" spans="1:5" x14ac:dyDescent="0.2">
      <c r="A14" t="s">
        <v>80</v>
      </c>
      <c r="B14" t="s">
        <v>18</v>
      </c>
      <c r="C14" t="s">
        <v>20</v>
      </c>
      <c r="D14" t="s">
        <v>26</v>
      </c>
    </row>
    <row r="15" spans="1:5" x14ac:dyDescent="0.2">
      <c r="A15" t="s">
        <v>81</v>
      </c>
      <c r="B15" t="s">
        <v>18</v>
      </c>
      <c r="C15" t="s">
        <v>20</v>
      </c>
      <c r="D15" t="s">
        <v>28</v>
      </c>
    </row>
    <row r="16" spans="1:5" x14ac:dyDescent="0.2">
      <c r="A16" t="s">
        <v>82</v>
      </c>
      <c r="B16" t="s">
        <v>18</v>
      </c>
      <c r="C16" t="s">
        <v>20</v>
      </c>
      <c r="D16" t="s">
        <v>22</v>
      </c>
      <c r="E16" t="s">
        <v>24</v>
      </c>
    </row>
    <row r="17" spans="1:5" x14ac:dyDescent="0.2">
      <c r="A17" t="s">
        <v>83</v>
      </c>
      <c r="B17" t="s">
        <v>18</v>
      </c>
      <c r="C17" t="s">
        <v>20</v>
      </c>
      <c r="D17" t="s">
        <v>22</v>
      </c>
      <c r="E17" t="s">
        <v>26</v>
      </c>
    </row>
    <row r="18" spans="1:5" x14ac:dyDescent="0.2">
      <c r="A18" t="s">
        <v>84</v>
      </c>
      <c r="B18" t="s">
        <v>18</v>
      </c>
      <c r="C18" t="s">
        <v>20</v>
      </c>
      <c r="D18" t="s">
        <v>22</v>
      </c>
      <c r="E1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dosage</vt:lpstr>
      <vt:lpstr>acquisition_costs</vt:lpstr>
      <vt:lpstr>discounts</vt:lpstr>
      <vt:lpstr>administration_costs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2018-10-17T17:59:52Z</dcterms:created>
  <dcterms:modified xsi:type="dcterms:W3CDTF">2018-12-25T20:01:59Z</dcterms:modified>
</cp:coreProperties>
</file>